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G Clean Energy\CE Projects\LED Streetlights Project\08 DOER PON\03 Implementation\11 Disbursement\"/>
    </mc:Choice>
  </mc:AlternateContent>
  <bookViews>
    <workbookView xWindow="0" yWindow="0" windowWidth="28800" windowHeight="11235" activeTab="3"/>
  </bookViews>
  <sheets>
    <sheet name="Table 1. Design Data" sheetId="5" r:id="rId1"/>
    <sheet name="Table 2A. Final Standard Data" sheetId="2" r:id="rId2"/>
    <sheet name="Table 2B. Final Wireless Data" sheetId="9" r:id="rId3"/>
    <sheet name="Table 2. Final Calculations" sheetId="4" r:id="rId4"/>
    <sheet name="Backup" sheetId="3" r:id="rId5"/>
  </sheets>
  <definedNames>
    <definedName name="list2">Backup!$B$16:$B$17</definedName>
    <definedName name="_xlnm.Print_Area" localSheetId="1">'Table 2A. Final Standard Data'!$A$1:$N$199</definedName>
    <definedName name="_xlnm.Print_Area" localSheetId="2">'Table 2B. Final Wireless Data'!$A$1:$M$29</definedName>
    <definedName name="table2">Backup!$B$13:$C$13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E9" i="4"/>
  <c r="F9" i="4"/>
  <c r="G9" i="4"/>
  <c r="H9" i="4"/>
  <c r="D10" i="4"/>
  <c r="E10" i="4"/>
  <c r="F10" i="4"/>
  <c r="G10" i="4"/>
  <c r="H10" i="4"/>
  <c r="D11" i="4"/>
  <c r="E11" i="4"/>
  <c r="F11" i="4"/>
  <c r="G11" i="4"/>
  <c r="H11" i="4"/>
  <c r="D12" i="4"/>
  <c r="E12" i="4"/>
  <c r="F12" i="4"/>
  <c r="G12" i="4"/>
  <c r="H12" i="4"/>
  <c r="D13" i="4"/>
  <c r="E13" i="4"/>
  <c r="F13" i="4"/>
  <c r="G13" i="4"/>
  <c r="H13" i="4"/>
  <c r="D14" i="4"/>
  <c r="E14" i="4"/>
  <c r="F14" i="4"/>
  <c r="G14" i="4"/>
  <c r="H14" i="4"/>
  <c r="D15" i="4"/>
  <c r="E15" i="4"/>
  <c r="F15" i="4"/>
  <c r="G15" i="4"/>
  <c r="H15" i="4"/>
  <c r="D16" i="4"/>
  <c r="E16" i="4"/>
  <c r="F16" i="4"/>
  <c r="G16" i="4"/>
  <c r="H16" i="4"/>
  <c r="D17" i="4"/>
  <c r="E17" i="4"/>
  <c r="F17" i="4"/>
  <c r="G17" i="4"/>
  <c r="H17" i="4"/>
  <c r="D18" i="4"/>
  <c r="E18" i="4"/>
  <c r="F18" i="4"/>
  <c r="G18" i="4"/>
  <c r="H18" i="4"/>
  <c r="D19" i="4"/>
  <c r="E19" i="4"/>
  <c r="F19" i="4"/>
  <c r="G19" i="4"/>
  <c r="H19" i="4"/>
  <c r="D20" i="4"/>
  <c r="E20" i="4"/>
  <c r="F20" i="4"/>
  <c r="G20" i="4"/>
  <c r="H20" i="4"/>
  <c r="D21" i="4"/>
  <c r="E21" i="4"/>
  <c r="F21" i="4"/>
  <c r="G21" i="4"/>
  <c r="H21" i="4"/>
  <c r="D22" i="4"/>
  <c r="E22" i="4"/>
  <c r="F22" i="4"/>
  <c r="G22" i="4"/>
  <c r="H22" i="4"/>
  <c r="D23" i="4"/>
  <c r="E23" i="4"/>
  <c r="F23" i="4"/>
  <c r="G23" i="4"/>
  <c r="H23" i="4"/>
  <c r="D24" i="4"/>
  <c r="E24" i="4"/>
  <c r="F24" i="4"/>
  <c r="G24" i="4"/>
  <c r="H24" i="4"/>
  <c r="D25" i="4"/>
  <c r="E25" i="4"/>
  <c r="F25" i="4"/>
  <c r="G25" i="4"/>
  <c r="H25" i="4"/>
  <c r="D26" i="4"/>
  <c r="E26" i="4"/>
  <c r="F26" i="4"/>
  <c r="G26" i="4"/>
  <c r="H26" i="4"/>
  <c r="D27" i="4"/>
  <c r="E27" i="4"/>
  <c r="F27" i="4"/>
  <c r="G27" i="4"/>
  <c r="H27" i="4"/>
  <c r="D28" i="4"/>
  <c r="E28" i="4"/>
  <c r="F28" i="4"/>
  <c r="G28" i="4"/>
  <c r="H28" i="4"/>
  <c r="D29" i="4"/>
  <c r="E29" i="4"/>
  <c r="F29" i="4"/>
  <c r="G29" i="4"/>
  <c r="H29" i="4"/>
  <c r="D30" i="4"/>
  <c r="E30" i="4"/>
  <c r="F30" i="4"/>
  <c r="G30" i="4"/>
  <c r="H30" i="4"/>
  <c r="D31" i="4"/>
  <c r="E31" i="4"/>
  <c r="F31" i="4"/>
  <c r="G31" i="4"/>
  <c r="H31" i="4"/>
  <c r="D32" i="4"/>
  <c r="E32" i="4"/>
  <c r="F32" i="4"/>
  <c r="G32" i="4"/>
  <c r="H32" i="4"/>
  <c r="D33" i="4"/>
  <c r="E33" i="4"/>
  <c r="F33" i="4"/>
  <c r="G33" i="4"/>
  <c r="H33" i="4"/>
  <c r="D34" i="4"/>
  <c r="E34" i="4"/>
  <c r="F34" i="4"/>
  <c r="G34" i="4"/>
  <c r="H34" i="4"/>
  <c r="D35" i="4"/>
  <c r="E35" i="4"/>
  <c r="F35" i="4"/>
  <c r="G35" i="4"/>
  <c r="H35" i="4"/>
  <c r="D36" i="4"/>
  <c r="E36" i="4"/>
  <c r="F36" i="4"/>
  <c r="G36" i="4"/>
  <c r="H36" i="4"/>
  <c r="D37" i="4"/>
  <c r="E37" i="4"/>
  <c r="F37" i="4"/>
  <c r="G37" i="4"/>
  <c r="H37" i="4"/>
  <c r="D38" i="4"/>
  <c r="E38" i="4"/>
  <c r="F38" i="4"/>
  <c r="G38" i="4"/>
  <c r="H38" i="4"/>
  <c r="D39" i="4"/>
  <c r="E39" i="4"/>
  <c r="F39" i="4"/>
  <c r="G39" i="4"/>
  <c r="H39" i="4"/>
  <c r="D40" i="4"/>
  <c r="E40" i="4"/>
  <c r="F40" i="4"/>
  <c r="G40" i="4"/>
  <c r="H40" i="4"/>
  <c r="D41" i="4"/>
  <c r="E41" i="4"/>
  <c r="F41" i="4"/>
  <c r="G41" i="4"/>
  <c r="H41" i="4"/>
  <c r="I9" i="4"/>
  <c r="D8" i="4"/>
  <c r="E8" i="4"/>
  <c r="F8" i="4"/>
  <c r="G8" i="4"/>
  <c r="H8" i="4"/>
  <c r="I8"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D42" i="4"/>
  <c r="E42" i="4"/>
  <c r="F42" i="4"/>
  <c r="H42" i="4"/>
  <c r="I42" i="4"/>
  <c r="D43" i="4"/>
  <c r="E43" i="4"/>
  <c r="F43" i="4"/>
  <c r="H43" i="4"/>
  <c r="I43" i="4"/>
  <c r="D44" i="4"/>
  <c r="E44" i="4"/>
  <c r="F44" i="4"/>
  <c r="H44" i="4"/>
  <c r="I44" i="4"/>
  <c r="D45" i="4"/>
  <c r="E45" i="4"/>
  <c r="F45" i="4"/>
  <c r="H45" i="4"/>
  <c r="I45" i="4"/>
  <c r="D46" i="4"/>
  <c r="E46" i="4"/>
  <c r="F46" i="4"/>
  <c r="H46" i="4"/>
  <c r="I46" i="4"/>
  <c r="D47" i="4"/>
  <c r="E47" i="4"/>
  <c r="F47" i="4"/>
  <c r="H47" i="4"/>
  <c r="I47" i="4"/>
  <c r="D48" i="4"/>
  <c r="E48" i="4"/>
  <c r="F48" i="4"/>
  <c r="H48" i="4"/>
  <c r="I48" i="4"/>
  <c r="D49" i="4"/>
  <c r="E49" i="4"/>
  <c r="F49" i="4"/>
  <c r="H49" i="4"/>
  <c r="I49" i="4"/>
  <c r="D50" i="4"/>
  <c r="E50" i="4"/>
  <c r="F50" i="4"/>
  <c r="H50" i="4"/>
  <c r="I50" i="4"/>
  <c r="D51" i="4"/>
  <c r="E51" i="4"/>
  <c r="F51" i="4"/>
  <c r="H51" i="4"/>
  <c r="I51" i="4"/>
  <c r="D52" i="4"/>
  <c r="E52" i="4"/>
  <c r="F52" i="4"/>
  <c r="H52" i="4"/>
  <c r="I52" i="4"/>
  <c r="D53" i="4"/>
  <c r="E53" i="4"/>
  <c r="F53" i="4"/>
  <c r="H53" i="4"/>
  <c r="I53" i="4"/>
  <c r="D54" i="4"/>
  <c r="E54" i="4"/>
  <c r="F54" i="4"/>
  <c r="H54" i="4"/>
  <c r="I54" i="4"/>
  <c r="D55" i="4"/>
  <c r="E55" i="4"/>
  <c r="F55" i="4"/>
  <c r="H55" i="4"/>
  <c r="I55" i="4"/>
  <c r="D56" i="4"/>
  <c r="E56" i="4"/>
  <c r="F56" i="4"/>
  <c r="H56" i="4"/>
  <c r="I56" i="4"/>
  <c r="D57" i="4"/>
  <c r="E57" i="4"/>
  <c r="F57" i="4"/>
  <c r="H57" i="4"/>
  <c r="I57" i="4"/>
  <c r="D58" i="4"/>
  <c r="E58" i="4"/>
  <c r="F58" i="4"/>
  <c r="H58" i="4"/>
  <c r="I58" i="4"/>
  <c r="D59" i="4"/>
  <c r="E59" i="4"/>
  <c r="F59" i="4"/>
  <c r="H59" i="4"/>
  <c r="I59" i="4"/>
  <c r="D60" i="4"/>
  <c r="E60" i="4"/>
  <c r="F60" i="4"/>
  <c r="H60" i="4"/>
  <c r="I60" i="4"/>
  <c r="D61" i="4"/>
  <c r="E61" i="4"/>
  <c r="F61" i="4"/>
  <c r="H61" i="4"/>
  <c r="I61" i="4"/>
  <c r="D62" i="4"/>
  <c r="E62" i="4"/>
  <c r="F62" i="4"/>
  <c r="H62" i="4"/>
  <c r="I62" i="4"/>
  <c r="D63" i="4"/>
  <c r="E63" i="4"/>
  <c r="F63" i="4"/>
  <c r="H63" i="4"/>
  <c r="I63" i="4"/>
  <c r="D64" i="4"/>
  <c r="E64" i="4"/>
  <c r="F64" i="4"/>
  <c r="H64" i="4"/>
  <c r="I64" i="4"/>
  <c r="D65" i="4"/>
  <c r="E65" i="4"/>
  <c r="F65" i="4"/>
  <c r="H65" i="4"/>
  <c r="I65" i="4"/>
  <c r="D66" i="4"/>
  <c r="E66" i="4"/>
  <c r="F66" i="4"/>
  <c r="H66" i="4"/>
  <c r="I66" i="4"/>
  <c r="D67" i="4"/>
  <c r="E67" i="4"/>
  <c r="F67" i="4"/>
  <c r="H67" i="4"/>
  <c r="I67" i="4"/>
  <c r="D68" i="4"/>
  <c r="E68" i="4"/>
  <c r="F68" i="4"/>
  <c r="H68" i="4"/>
  <c r="I68" i="4"/>
  <c r="D69" i="4"/>
  <c r="E69" i="4"/>
  <c r="F69" i="4"/>
  <c r="H69" i="4"/>
  <c r="I69" i="4"/>
  <c r="D70" i="4"/>
  <c r="E70" i="4"/>
  <c r="F70" i="4"/>
  <c r="H70" i="4"/>
  <c r="I70" i="4"/>
  <c r="D71" i="4"/>
  <c r="E71" i="4"/>
  <c r="F71" i="4"/>
  <c r="H71" i="4"/>
  <c r="I71" i="4"/>
  <c r="I73" i="4"/>
  <c r="L9"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E4" i="3"/>
  <c r="E10" i="3"/>
  <c r="E9" i="3"/>
  <c r="E8" i="3"/>
  <c r="E7" i="3"/>
  <c r="E6" i="3"/>
  <c r="E5" i="3"/>
  <c r="F6" i="3"/>
  <c r="F4" i="3"/>
  <c r="F5" i="3"/>
  <c r="C31" i="5"/>
  <c r="C32" i="5"/>
  <c r="L17" i="4"/>
  <c r="L18" i="4"/>
  <c r="L14" i="4"/>
  <c r="L15" i="4"/>
  <c r="L13" i="4"/>
  <c r="L10" i="4"/>
  <c r="L11" i="4"/>
  <c r="C28" i="5"/>
  <c r="C25" i="5"/>
  <c r="C21" i="5"/>
  <c r="C30" i="5"/>
  <c r="C33" i="5"/>
  <c r="L20" i="4"/>
  <c r="L21" i="4"/>
  <c r="L22" i="4"/>
  <c r="L2" i="4"/>
  <c r="C13" i="5"/>
  <c r="C10" i="5"/>
  <c r="C14" i="5"/>
  <c r="C15" i="5"/>
  <c r="C34" i="5"/>
  <c r="B53" i="4"/>
  <c r="C53" i="4"/>
  <c r="B54" i="4"/>
  <c r="C54" i="4"/>
  <c r="B55" i="4"/>
  <c r="C55" i="4"/>
  <c r="B56" i="4"/>
  <c r="C56" i="4"/>
  <c r="B57" i="4"/>
  <c r="C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52" i="4"/>
  <c r="B37" i="4"/>
  <c r="C37" i="4"/>
  <c r="B38" i="4"/>
  <c r="C38" i="4"/>
  <c r="B39" i="4"/>
  <c r="C39" i="4"/>
  <c r="B40" i="4"/>
  <c r="C40" i="4"/>
  <c r="B41" i="4"/>
  <c r="C41" i="4"/>
  <c r="B42" i="4"/>
  <c r="C42" i="4"/>
  <c r="B43" i="4"/>
  <c r="C43" i="4"/>
  <c r="B44" i="4"/>
  <c r="C44" i="4"/>
  <c r="B45" i="4"/>
  <c r="C45" i="4"/>
  <c r="B46" i="4"/>
  <c r="C46" i="4"/>
  <c r="B47" i="4"/>
  <c r="C47" i="4"/>
  <c r="B48" i="4"/>
  <c r="C48" i="4"/>
  <c r="B49" i="4"/>
  <c r="C49" i="4"/>
  <c r="B50" i="4"/>
  <c r="C50" i="4"/>
  <c r="B51" i="4"/>
  <c r="C51" i="4"/>
  <c r="C52"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8" i="4"/>
  <c r="B20" i="4"/>
  <c r="B21" i="4"/>
  <c r="B17" i="4"/>
  <c r="B15" i="4"/>
  <c r="C21" i="4"/>
  <c r="C20" i="4"/>
  <c r="C19" i="4"/>
  <c r="B19" i="4"/>
  <c r="C18" i="4"/>
  <c r="C17" i="4"/>
  <c r="C16" i="4"/>
  <c r="C15" i="4"/>
  <c r="C14" i="4"/>
  <c r="C13" i="4"/>
  <c r="B13" i="4"/>
  <c r="C12" i="4"/>
  <c r="C11" i="4"/>
  <c r="C10" i="4"/>
  <c r="C9" i="4"/>
  <c r="C8" i="4"/>
  <c r="B18" i="4"/>
  <c r="B16" i="4"/>
  <c r="B14" i="4"/>
  <c r="B12" i="4"/>
  <c r="B10" i="4"/>
  <c r="B11" i="4"/>
  <c r="B9" i="4"/>
  <c r="C73" i="4"/>
  <c r="B73" i="4"/>
  <c r="C2" i="4"/>
  <c r="H73" i="4"/>
  <c r="E2" i="4"/>
  <c r="F7" i="3"/>
  <c r="F8" i="3"/>
  <c r="F9" i="3"/>
  <c r="F10" i="3"/>
  <c r="G2" i="4"/>
  <c r="I2" i="4"/>
  <c r="Q2" i="4"/>
</calcChain>
</file>

<file path=xl/sharedStrings.xml><?xml version="1.0" encoding="utf-8"?>
<sst xmlns="http://schemas.openxmlformats.org/spreadsheetml/2006/main" count="137" uniqueCount="107">
  <si>
    <t>LED Brand</t>
  </si>
  <si>
    <t>LED Model #</t>
  </si>
  <si>
    <t>LED Wattage</t>
  </si>
  <si>
    <t>LED Lumen Output</t>
  </si>
  <si>
    <t>Advanced Control Installed (Motion Sensor, Timer, or Wireless Control)</t>
  </si>
  <si>
    <t>LED Color Temperature (Kelvin)</t>
  </si>
  <si>
    <t>Burn-Time Hours</t>
  </si>
  <si>
    <t>National Grid</t>
  </si>
  <si>
    <t>Eversource</t>
  </si>
  <si>
    <t>HPS Rdw</t>
  </si>
  <si>
    <t>Annual Billed kWh</t>
  </si>
  <si>
    <t>Nominal Wattage</t>
  </si>
  <si>
    <t>Actual Wattage - Eversource</t>
  </si>
  <si>
    <t>Per Light: Annual kWh Pre-Retrofit</t>
  </si>
  <si>
    <t>Per Light: Annual kWh Post-Retrofit</t>
  </si>
  <si>
    <t>Per Light: Annual kWh Savings</t>
  </si>
  <si>
    <t>Total: Annual kWh Savings</t>
  </si>
  <si>
    <t>Total: Utility Incentive @ 0.25/kWh</t>
  </si>
  <si>
    <t>Total: Material Cost</t>
  </si>
  <si>
    <t>Total: Labor Cost</t>
  </si>
  <si>
    <t>Existing Light Wattage</t>
  </si>
  <si>
    <t>Total Fixtures Replaced</t>
  </si>
  <si>
    <t>Existing Light Lumen Output</t>
  </si>
  <si>
    <t>Existing Light Color Temperature (Kelvin)</t>
  </si>
  <si>
    <t>Cobrahead Installation Cost</t>
  </si>
  <si>
    <t>Calcualted Costs from T2</t>
  </si>
  <si>
    <t>Calculation of Savings &amp; Utility Based on Pre and Post Wattages in T2</t>
  </si>
  <si>
    <t xml:space="preserve">
CEO Name:</t>
  </si>
  <si>
    <t xml:space="preserve">
CEO Signature:</t>
  </si>
  <si>
    <t>Municipality: 
CEO Title:</t>
  </si>
  <si>
    <t xml:space="preserve">Utility: </t>
  </si>
  <si>
    <t>Totals Below</t>
  </si>
  <si>
    <t>Total Cobrahead Fixtures</t>
  </si>
  <si>
    <t>Expected Utility Incentive Rate ($/kWH)</t>
  </si>
  <si>
    <t>Municipality Name</t>
  </si>
  <si>
    <t>Table 1. Estimated MAPC-DOER Incentive</t>
  </si>
  <si>
    <t>Designed Annual kWh Savings (actual, not billed)</t>
  </si>
  <si>
    <t>Procured Cobrahead Install Costs</t>
  </si>
  <si>
    <t>Cobrahead M&amp;L Total</t>
  </si>
  <si>
    <t>Net Cobrahead M&amp;L After Utility Incentive</t>
  </si>
  <si>
    <t>Cobrahead Material Cost (luminaire, standard photocell, fusing, &amp; basic re-wiring)</t>
  </si>
  <si>
    <t>Standard Incentive at 30%</t>
  </si>
  <si>
    <t>Wireless Controls Incentive at 15% with Caps</t>
  </si>
  <si>
    <t>Cap</t>
  </si>
  <si>
    <t>Procured Number of Gateways</t>
  </si>
  <si>
    <t>Procured Number of Nodes</t>
  </si>
  <si>
    <t>30% of Net = Standard Grant</t>
  </si>
  <si>
    <t>Per Node</t>
  </si>
  <si>
    <t>Per Gateway</t>
  </si>
  <si>
    <t>Install Labor Cost per Gateway</t>
  </si>
  <si>
    <t>Gateway Material Sub-Total</t>
  </si>
  <si>
    <t>Gateway Install Sub-Total</t>
  </si>
  <si>
    <t>Node Material Sub-Total</t>
  </si>
  <si>
    <t>Total Wireless Controls Grant</t>
  </si>
  <si>
    <t>Total Grant</t>
  </si>
  <si>
    <t>To be eligible, Municipality must agree to achieve energy savings due with addition of wireless controls</t>
  </si>
  <si>
    <r>
      <t xml:space="preserve">Procured Cobrahead Material Costs  (luminaire, </t>
    </r>
    <r>
      <rPr>
        <i/>
        <sz val="11"/>
        <color theme="1"/>
        <rFont val="Calibri"/>
        <family val="2"/>
        <scheme val="minor"/>
      </rPr>
      <t>standard</t>
    </r>
    <r>
      <rPr>
        <sz val="11"/>
        <color theme="1"/>
        <rFont val="Calibri"/>
        <family val="2"/>
        <scheme val="minor"/>
      </rPr>
      <t xml:space="preserve"> photocell, fusing, &amp; basic re-wiring)</t>
    </r>
  </si>
  <si>
    <t>Nodes:</t>
  </si>
  <si>
    <t>Procured  Cost per Node</t>
  </si>
  <si>
    <t>Gateways:</t>
  </si>
  <si>
    <t>Procured Cost per Gateway</t>
  </si>
  <si>
    <t>Incentive Sub-Totals</t>
  </si>
  <si>
    <t>Expected Utility Incentive</t>
  </si>
  <si>
    <t>Final Standard Grant</t>
  </si>
  <si>
    <t>Product</t>
  </si>
  <si>
    <t>Node</t>
  </si>
  <si>
    <t>Manufacturer</t>
  </si>
  <si>
    <t>Model</t>
  </si>
  <si>
    <t>CMS</t>
  </si>
  <si>
    <t>Quantity</t>
  </si>
  <si>
    <t>Gateway</t>
  </si>
  <si>
    <r>
      <t xml:space="preserve">Upon project completion, complete the following table </t>
    </r>
    <r>
      <rPr>
        <b/>
        <i/>
        <sz val="11"/>
        <color theme="4"/>
        <rFont val="Calibri"/>
        <family val="2"/>
        <scheme val="minor"/>
      </rPr>
      <t>BLUE CELLS.</t>
    </r>
    <r>
      <rPr>
        <i/>
        <sz val="11"/>
        <color theme="1"/>
        <rFont val="Calibri"/>
        <family val="2"/>
        <scheme val="minor"/>
      </rPr>
      <t xml:space="preserve"> Send to MAPC as an Excel file. MAPC will review and discuss any changes with you and the town. When all parties agree it is complete and accurate, print it out and the Chief Executive of the municipality sign the form below.</t>
    </r>
  </si>
  <si>
    <t>Material Unit Cost</t>
  </si>
  <si>
    <t>Labor Install Cost</t>
  </si>
  <si>
    <t>N/A</t>
  </si>
  <si>
    <t>Calculation of Total Wireless Controls Costs and Incentives</t>
  </si>
  <si>
    <t>Standard Grant: 30% of Net</t>
  </si>
  <si>
    <t>Final Wireless Controls Grant</t>
  </si>
  <si>
    <t>Final Total Grant</t>
  </si>
  <si>
    <t>Standard Grant + Wireless Controls Grant</t>
  </si>
  <si>
    <t>Wireless Controls Grant (15%)</t>
  </si>
  <si>
    <t>Material Incentive per Node (15% or cap)</t>
  </si>
  <si>
    <t>Material Incentive per Gateway (15% or cap)</t>
  </si>
  <si>
    <t>Labor Incentive per Gateway (15% or cap)</t>
  </si>
  <si>
    <r>
      <t xml:space="preserve">Upon design and procurement completion, complete the following table </t>
    </r>
    <r>
      <rPr>
        <b/>
        <i/>
        <sz val="11"/>
        <color theme="4"/>
        <rFont val="Calibri"/>
        <family val="2"/>
        <scheme val="minor"/>
      </rPr>
      <t>BLUE CELLS.</t>
    </r>
    <r>
      <rPr>
        <i/>
        <sz val="11"/>
        <color theme="1"/>
        <rFont val="Calibri"/>
        <family val="2"/>
        <scheme val="minor"/>
      </rPr>
      <t xml:space="preserve"> Send to MAPC as an Excel file. </t>
    </r>
  </si>
  <si>
    <t>Table 2A. Data for Final Standard MAPC-DOER Incentive</t>
  </si>
  <si>
    <t>Table 2B. Data for Final Wireless Controls MAPC-DOER Incentive</t>
  </si>
  <si>
    <t>Please describe dimming schedule that is in use, including applicable lights, percent reduction, beginning and tend times of dimming, days of the week, etc:</t>
  </si>
  <si>
    <t>Net energy reduction achieved with dimming strategy due to controls (over and above savings from LEDs):</t>
  </si>
  <si>
    <t>To be eligible, Municipality must agree to achieve energy savings due to addition of wireless controls</t>
  </si>
  <si>
    <t>Communication Frequency/Mode</t>
  </si>
  <si>
    <t>Caps</t>
  </si>
  <si>
    <t>Actual Wattage</t>
  </si>
  <si>
    <t>M&amp;L Total:</t>
  </si>
  <si>
    <t xml:space="preserve">Net M&amp;L After Subtracting Utility Incentive: 
</t>
  </si>
  <si>
    <t>Incentive Used:
(Uses Reported Utility Incentive $$ if Larger than Calculated Incentive)</t>
  </si>
  <si>
    <t>MV Rdw</t>
  </si>
  <si>
    <r>
      <t xml:space="preserve">Calculation of Total Costs and Utility Incentives </t>
    </r>
    <r>
      <rPr>
        <b/>
        <sz val="11"/>
        <color rgb="FFFF0000"/>
        <rFont val="Calibri"/>
        <family val="2"/>
        <scheme val="minor"/>
      </rPr>
      <t>(</t>
    </r>
    <r>
      <rPr>
        <b/>
        <i/>
        <sz val="11"/>
        <color rgb="FFFF0000"/>
        <rFont val="Calibri"/>
        <family val="2"/>
        <scheme val="minor"/>
      </rPr>
      <t>Totals at bottom)</t>
    </r>
  </si>
  <si>
    <t>National Grid Custom Lighting Tool</t>
  </si>
  <si>
    <t>Per Standard Control: Annual kWh Savings</t>
  </si>
  <si>
    <t>Standard Controls Savings (% of Annual kWh)</t>
  </si>
  <si>
    <t>Eversource DPRS Sheet</t>
  </si>
  <si>
    <t>*haven't verified this one</t>
  </si>
  <si>
    <t>Existing Light Type (MV, HPS, Incandescent)</t>
  </si>
  <si>
    <r>
      <t xml:space="preserve">Upon project completion, complete the following table </t>
    </r>
    <r>
      <rPr>
        <b/>
        <i/>
        <sz val="11"/>
        <color theme="4"/>
        <rFont val="Calibri"/>
        <family val="2"/>
        <scheme val="minor"/>
      </rPr>
      <t>BLUE CELLS</t>
    </r>
    <r>
      <rPr>
        <i/>
        <sz val="11"/>
        <color theme="1"/>
        <rFont val="Calibri"/>
        <family val="2"/>
        <scheme val="minor"/>
      </rPr>
      <t>, with a row for every unique combination of variables in the table. Send to MAPC as an Excel file, along with backup invoices for material and labor costs. MAPC will review and discuss any changes with you and the town. When all parties agree it is complete and accurate, print it out and the Chief Executive of the municipality sign the form below.</t>
    </r>
  </si>
  <si>
    <t xml:space="preserve">Savings Calculated on Utility Documentation for Cobraheads  (kWH):
</t>
  </si>
  <si>
    <t>Reported Utility Incentive for Cobraheads, if Known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</si>
</sst>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_);_(&quot;$&quot;* \(#,##0.0\);_(&quot;$&quot;* &quot;-&quot;?_);_(@_)"/>
    <numFmt numFmtId="167" formatCode="&quot;$&quot;#,##0.00"/>
  </numFmts>
  <fonts count="12"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11"/>
      <color indexed="8"/>
      <name val="Tw Cen MT"/>
      <family val="2"/>
    </font>
    <font>
      <sz val="11"/>
      <name val="Tw Cen MT"/>
      <family val="2"/>
    </font>
    <font>
      <b/>
      <sz val="11"/>
      <name val="Calibri"/>
      <family val="2"/>
      <scheme val="minor"/>
    </font>
    <font>
      <b/>
      <i/>
      <sz val="11"/>
      <color theme="4"/>
      <name val="Calibri"/>
      <family val="2"/>
      <scheme val="minor"/>
    </font>
    <font>
      <b/>
      <i/>
      <sz val="11"/>
      <color theme="1"/>
      <name val="Calibri"/>
      <family val="2"/>
      <scheme val="minor"/>
    </font>
    <font>
      <b/>
      <i/>
      <sz val="11"/>
      <name val="Calibri"/>
      <family val="2"/>
      <scheme val="minor"/>
    </font>
    <font>
      <b/>
      <sz val="11"/>
      <color rgb="FFFF0000"/>
      <name val="Calibri"/>
      <family val="2"/>
      <scheme val="minor"/>
    </font>
    <font>
      <b/>
      <i/>
      <sz val="11"/>
      <color rgb="FFFF000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137">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0" fillId="0" borderId="0" xfId="0" applyBorder="1"/>
    <xf numFmtId="0" fontId="4" fillId="0" borderId="1" xfId="0" applyFont="1" applyBorder="1" applyAlignment="1">
      <alignment horizontal="right"/>
    </xf>
    <xf numFmtId="165" fontId="5" fillId="0" borderId="1" xfId="1" applyNumberFormat="1" applyFont="1" applyBorder="1" applyAlignment="1">
      <alignment horizontal="right"/>
    </xf>
    <xf numFmtId="164" fontId="0" fillId="0" borderId="1" xfId="2" applyNumberFormat="1" applyFont="1" applyBorder="1"/>
    <xf numFmtId="0" fontId="1" fillId="0" borderId="1" xfId="0" applyFont="1" applyFill="1" applyBorder="1" applyAlignment="1">
      <alignment wrapText="1"/>
    </xf>
    <xf numFmtId="1" fontId="0" fillId="0" borderId="1" xfId="2" applyNumberFormat="1" applyFont="1" applyBorder="1"/>
    <xf numFmtId="165" fontId="0" fillId="0" borderId="1" xfId="1" applyNumberFormat="1" applyFont="1" applyBorder="1"/>
    <xf numFmtId="164" fontId="1" fillId="0" borderId="1" xfId="0" applyNumberFormat="1" applyFont="1" applyBorder="1"/>
    <xf numFmtId="165" fontId="1" fillId="0" borderId="1" xfId="1" applyNumberFormat="1" applyFont="1" applyBorder="1"/>
    <xf numFmtId="2" fontId="0" fillId="0" borderId="1" xfId="0" applyNumberFormat="1" applyBorder="1"/>
    <xf numFmtId="1" fontId="0" fillId="0" borderId="1" xfId="0" applyNumberFormat="1" applyBorder="1"/>
    <xf numFmtId="164" fontId="1" fillId="0" borderId="1" xfId="2" applyNumberFormat="1" applyFont="1" applyBorder="1"/>
    <xf numFmtId="0" fontId="1" fillId="3" borderId="1" xfId="0" applyFont="1" applyFill="1" applyBorder="1" applyAlignment="1">
      <alignment wrapText="1"/>
    </xf>
    <xf numFmtId="0" fontId="0" fillId="6" borderId="1" xfId="0" applyFill="1" applyBorder="1" applyAlignment="1">
      <alignment wrapText="1"/>
    </xf>
    <xf numFmtId="0" fontId="0" fillId="6" borderId="1" xfId="0" applyFill="1" applyBorder="1"/>
    <xf numFmtId="44" fontId="1" fillId="6" borderId="1" xfId="2" applyFont="1" applyFill="1" applyBorder="1" applyAlignment="1">
      <alignment vertical="top" wrapText="1"/>
    </xf>
    <xf numFmtId="0" fontId="1" fillId="6" borderId="1" xfId="0" applyFont="1" applyFill="1" applyBorder="1" applyAlignment="1">
      <alignment horizontal="center" vertical="center"/>
    </xf>
    <xf numFmtId="0" fontId="2" fillId="0" borderId="0" xfId="0" applyFont="1" applyAlignment="1">
      <alignment horizontal="left" vertical="top" wrapText="1"/>
    </xf>
    <xf numFmtId="0" fontId="1"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164" fontId="0" fillId="0" borderId="1" xfId="0" applyNumberFormat="1" applyBorder="1" applyAlignment="1">
      <alignment vertical="center"/>
    </xf>
    <xf numFmtId="0" fontId="0" fillId="7" borderId="1" xfId="0" applyFill="1" applyBorder="1"/>
    <xf numFmtId="0" fontId="1" fillId="0" borderId="1" xfId="0" applyFont="1" applyBorder="1"/>
    <xf numFmtId="44" fontId="0" fillId="0" borderId="1" xfId="2" applyFont="1" applyBorder="1"/>
    <xf numFmtId="44" fontId="1" fillId="0" borderId="1" xfId="0" applyNumberFormat="1" applyFont="1" applyBorder="1"/>
    <xf numFmtId="44" fontId="0" fillId="7" borderId="1" xfId="2" applyFont="1" applyFill="1" applyBorder="1"/>
    <xf numFmtId="0" fontId="2" fillId="0" borderId="0" xfId="0" applyFont="1" applyAlignment="1">
      <alignment vertical="top"/>
    </xf>
    <xf numFmtId="0" fontId="2" fillId="0" borderId="0" xfId="0" applyFont="1" applyAlignment="1">
      <alignment horizontal="center" vertical="top" wrapText="1"/>
    </xf>
    <xf numFmtId="167" fontId="0" fillId="7" borderId="1" xfId="2" applyNumberFormat="1" applyFont="1" applyFill="1" applyBorder="1"/>
    <xf numFmtId="167" fontId="1" fillId="0" borderId="1" xfId="2" applyNumberFormat="1" applyFont="1" applyBorder="1"/>
    <xf numFmtId="0" fontId="0" fillId="0" borderId="1" xfId="0" applyFont="1" applyFill="1" applyBorder="1" applyAlignment="1">
      <alignment wrapText="1"/>
    </xf>
    <xf numFmtId="0" fontId="0" fillId="7" borderId="1" xfId="0" applyFont="1" applyFill="1" applyBorder="1" applyAlignment="1">
      <alignment wrapText="1"/>
    </xf>
    <xf numFmtId="6" fontId="0" fillId="0" borderId="1" xfId="0" applyNumberFormat="1" applyBorder="1"/>
    <xf numFmtId="0" fontId="1" fillId="4" borderId="1" xfId="0" applyFont="1" applyFill="1" applyBorder="1"/>
    <xf numFmtId="44" fontId="1" fillId="4" borderId="1" xfId="0" applyNumberFormat="1" applyFont="1" applyFill="1" applyBorder="1"/>
    <xf numFmtId="44" fontId="1" fillId="4" borderId="1" xfId="2" applyFont="1" applyFill="1" applyBorder="1"/>
    <xf numFmtId="0" fontId="8" fillId="0" borderId="2" xfId="0" applyFont="1" applyFill="1" applyBorder="1" applyAlignment="1">
      <alignment horizontal="left" wrapText="1"/>
    </xf>
    <xf numFmtId="0" fontId="8" fillId="0" borderId="3" xfId="0" applyFont="1" applyFill="1" applyBorder="1" applyAlignment="1">
      <alignment horizontal="left" wrapText="1"/>
    </xf>
    <xf numFmtId="0" fontId="0" fillId="0" borderId="1" xfId="0" applyFont="1" applyFill="1" applyBorder="1" applyAlignment="1">
      <alignment horizontal="left" wrapText="1" indent="2"/>
    </xf>
    <xf numFmtId="0" fontId="0" fillId="0" borderId="1" xfId="0" applyBorder="1" applyAlignment="1">
      <alignment horizontal="left" indent="2"/>
    </xf>
    <xf numFmtId="0" fontId="9" fillId="3" borderId="2" xfId="0" applyFont="1" applyFill="1" applyBorder="1" applyAlignment="1">
      <alignment horizontal="left" wrapText="1"/>
    </xf>
    <xf numFmtId="0" fontId="9" fillId="3" borderId="3" xfId="0" applyFont="1" applyFill="1" applyBorder="1" applyAlignment="1">
      <alignment horizontal="left" wrapText="1"/>
    </xf>
    <xf numFmtId="0" fontId="9" fillId="3" borderId="4" xfId="0" applyFont="1" applyFill="1" applyBorder="1" applyAlignment="1">
      <alignment horizontal="left" wrapText="1"/>
    </xf>
    <xf numFmtId="0" fontId="6" fillId="3" borderId="1" xfId="0" applyFont="1" applyFill="1" applyBorder="1" applyAlignment="1">
      <alignment horizontal="left" wrapText="1"/>
    </xf>
    <xf numFmtId="166" fontId="1" fillId="4" borderId="1" xfId="0" applyNumberFormat="1" applyFont="1" applyFill="1" applyBorder="1" applyAlignment="1">
      <alignment vertical="center"/>
    </xf>
    <xf numFmtId="0" fontId="8" fillId="6" borderId="1" xfId="0" applyFont="1" applyFill="1" applyBorder="1" applyAlignment="1">
      <alignment horizontal="left" wrapText="1"/>
    </xf>
    <xf numFmtId="44" fontId="8" fillId="6" borderId="1" xfId="2" applyFont="1" applyFill="1" applyBorder="1" applyAlignment="1">
      <alignment horizontal="left" wrapText="1"/>
    </xf>
    <xf numFmtId="44" fontId="0" fillId="0" borderId="1" xfId="2" applyFont="1" applyFill="1" applyBorder="1"/>
    <xf numFmtId="0" fontId="1" fillId="6" borderId="1" xfId="0" applyFont="1" applyFill="1" applyBorder="1" applyAlignment="1">
      <alignment wrapText="1"/>
    </xf>
    <xf numFmtId="0" fontId="0" fillId="5" borderId="1" xfId="0" applyFill="1" applyBorder="1" applyAlignment="1">
      <alignment wrapText="1"/>
    </xf>
    <xf numFmtId="0" fontId="0" fillId="0" borderId="0" xfId="0" applyFill="1"/>
    <xf numFmtId="164" fontId="0" fillId="0" borderId="1" xfId="2" applyNumberFormat="1" applyFont="1" applyBorder="1" applyAlignment="1">
      <alignment vertical="center" wrapText="1"/>
    </xf>
    <xf numFmtId="0" fontId="0" fillId="0" borderId="1" xfId="0" applyBorder="1" applyAlignment="1">
      <alignment wrapText="1"/>
    </xf>
    <xf numFmtId="0" fontId="0" fillId="6" borderId="1" xfId="0" applyFont="1" applyFill="1" applyBorder="1" applyAlignment="1">
      <alignment wrapText="1"/>
    </xf>
    <xf numFmtId="0" fontId="0" fillId="6" borderId="1" xfId="0" applyFont="1" applyFill="1" applyBorder="1" applyAlignment="1">
      <alignment horizontal="right" wrapText="1"/>
    </xf>
    <xf numFmtId="167" fontId="0" fillId="6" borderId="1" xfId="0" applyNumberFormat="1" applyFont="1" applyFill="1" applyBorder="1"/>
    <xf numFmtId="0" fontId="0" fillId="6" borderId="0" xfId="0" applyFill="1" applyBorder="1" applyAlignment="1">
      <alignment wrapText="1"/>
    </xf>
    <xf numFmtId="167" fontId="0" fillId="6" borderId="1" xfId="0" applyNumberFormat="1" applyFill="1" applyBorder="1"/>
    <xf numFmtId="0" fontId="0" fillId="6" borderId="1" xfId="0" applyFill="1" applyBorder="1" applyAlignment="1"/>
    <xf numFmtId="0" fontId="0" fillId="0" borderId="1" xfId="0" applyFill="1" applyBorder="1"/>
    <xf numFmtId="0" fontId="4" fillId="0" borderId="1" xfId="0" applyFont="1" applyFill="1" applyBorder="1" applyAlignment="1">
      <alignment horizontal="right"/>
    </xf>
    <xf numFmtId="9" fontId="0" fillId="0" borderId="1" xfId="0" applyNumberFormat="1" applyBorder="1"/>
    <xf numFmtId="165" fontId="1" fillId="6" borderId="1" xfId="1" applyNumberFormat="1" applyFont="1" applyFill="1" applyBorder="1" applyAlignment="1">
      <alignment vertical="top" wrapText="1"/>
    </xf>
    <xf numFmtId="0" fontId="8" fillId="0" borderId="3" xfId="0" applyFont="1" applyFill="1" applyBorder="1" applyAlignment="1">
      <alignment horizontal="center" wrapText="1"/>
    </xf>
    <xf numFmtId="0" fontId="8" fillId="0" borderId="4" xfId="0" applyFont="1" applyFill="1" applyBorder="1" applyAlignment="1">
      <alignment horizontal="center" wrapText="1"/>
    </xf>
    <xf numFmtId="0" fontId="8" fillId="0" borderId="2" xfId="0" applyFont="1" applyFill="1" applyBorder="1" applyAlignment="1">
      <alignment horizontal="left"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2" fillId="0" borderId="0" xfId="0" applyFont="1" applyAlignment="1">
      <alignment horizontal="center"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2" fillId="0" borderId="0" xfId="0" applyFont="1" applyAlignment="1">
      <alignment horizontal="left" vertical="top" wrapText="1"/>
    </xf>
    <xf numFmtId="0" fontId="1" fillId="5" borderId="2" xfId="0" applyFont="1" applyFill="1" applyBorder="1" applyAlignment="1">
      <alignment horizontal="right" vertical="top" wrapText="1"/>
    </xf>
    <xf numFmtId="0" fontId="1" fillId="5" borderId="3" xfId="0" applyFont="1" applyFill="1" applyBorder="1" applyAlignment="1">
      <alignment horizontal="right" vertical="top" wrapText="1"/>
    </xf>
    <xf numFmtId="0" fontId="1" fillId="5" borderId="4" xfId="0" applyFont="1" applyFill="1" applyBorder="1" applyAlignment="1">
      <alignment horizontal="right" vertical="top" wrapText="1"/>
    </xf>
    <xf numFmtId="0" fontId="8" fillId="2" borderId="1" xfId="0" applyFont="1" applyFill="1" applyBorder="1" applyAlignment="1">
      <alignment horizontal="left" wrapText="1"/>
    </xf>
    <xf numFmtId="0" fontId="1" fillId="6" borderId="2" xfId="0" applyFont="1" applyFill="1" applyBorder="1" applyAlignment="1">
      <alignment horizontal="left" vertical="top" wrapText="1"/>
    </xf>
    <xf numFmtId="0" fontId="1" fillId="6" borderId="3" xfId="0" applyFont="1" applyFill="1" applyBorder="1" applyAlignment="1">
      <alignment horizontal="left" vertical="top"/>
    </xf>
    <xf numFmtId="0" fontId="1" fillId="6" borderId="4" xfId="0" applyFont="1" applyFill="1" applyBorder="1" applyAlignment="1">
      <alignment horizontal="left" vertical="top"/>
    </xf>
    <xf numFmtId="0" fontId="6" fillId="5" borderId="2"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5" borderId="4"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4" xfId="0" applyFont="1" applyFill="1" applyBorder="1" applyAlignment="1">
      <alignment horizontal="left" vertical="top" wrapText="1"/>
    </xf>
    <xf numFmtId="0" fontId="6" fillId="5"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0" fillId="6" borderId="5" xfId="0" applyFill="1" applyBorder="1" applyAlignment="1">
      <alignment horizontal="left" vertical="top" wrapText="1"/>
    </xf>
    <xf numFmtId="0" fontId="0" fillId="6" borderId="9" xfId="0" applyFill="1" applyBorder="1" applyAlignment="1">
      <alignment horizontal="left" vertical="top" wrapText="1"/>
    </xf>
    <xf numFmtId="0" fontId="0" fillId="6" borderId="6" xfId="0" applyFill="1" applyBorder="1" applyAlignment="1">
      <alignment horizontal="left" vertical="top" wrapText="1"/>
    </xf>
    <xf numFmtId="0" fontId="0" fillId="6" borderId="11" xfId="0" applyFill="1" applyBorder="1" applyAlignment="1">
      <alignment horizontal="left" vertical="top" wrapText="1"/>
    </xf>
    <xf numFmtId="0" fontId="0" fillId="6" borderId="0"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10" xfId="0" applyFill="1" applyBorder="1" applyAlignment="1">
      <alignment horizontal="left" vertical="top" wrapText="1"/>
    </xf>
    <xf numFmtId="0" fontId="0" fillId="6" borderId="8" xfId="0" applyFill="1" applyBorder="1" applyAlignment="1">
      <alignment horizontal="left" vertical="top" wrapText="1"/>
    </xf>
    <xf numFmtId="0" fontId="1" fillId="3" borderId="1" xfId="0" applyFont="1" applyFill="1" applyBorder="1" applyAlignment="1">
      <alignment horizontal="right" wrapText="1"/>
    </xf>
    <xf numFmtId="0" fontId="0" fillId="0" borderId="5"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1" fillId="0" borderId="1" xfId="0" applyFont="1" applyFill="1" applyBorder="1" applyAlignment="1">
      <alignment horizontal="center" wrapText="1"/>
    </xf>
    <xf numFmtId="0" fontId="8" fillId="0" borderId="1" xfId="0" applyFont="1" applyFill="1" applyBorder="1" applyAlignment="1">
      <alignment horizontal="left" wrapText="1"/>
    </xf>
    <xf numFmtId="0" fontId="1" fillId="3" borderId="1" xfId="0" applyFont="1" applyFill="1" applyBorder="1" applyAlignment="1">
      <alignment horizontal="left" wrapText="1"/>
    </xf>
    <xf numFmtId="0" fontId="9" fillId="3" borderId="3" xfId="0" applyFont="1" applyFill="1" applyBorder="1" applyAlignment="1">
      <alignment horizontal="center" wrapText="1"/>
    </xf>
    <xf numFmtId="0" fontId="9" fillId="3" borderId="4" xfId="0" applyFont="1" applyFill="1" applyBorder="1" applyAlignment="1">
      <alignment horizontal="center" wrapText="1"/>
    </xf>
    <xf numFmtId="0" fontId="1" fillId="3"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8" xfId="0" applyFont="1" applyFill="1" applyBorder="1" applyAlignment="1">
      <alignment horizontal="center" vertical="center"/>
    </xf>
    <xf numFmtId="166" fontId="1" fillId="4" borderId="1"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2" xfId="0" applyFill="1" applyBorder="1" applyAlignment="1">
      <alignment horizontal="center" wrapText="1"/>
    </xf>
    <xf numFmtId="0" fontId="0" fillId="0" borderId="4" xfId="0"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1" fillId="2" borderId="1" xfId="0" applyFont="1" applyFill="1" applyBorder="1" applyAlignment="1">
      <alignment horizontal="left" wrapText="1"/>
    </xf>
    <xf numFmtId="0" fontId="1" fillId="2" borderId="1" xfId="0" applyFont="1" applyFill="1" applyBorder="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4"/>
  <sheetViews>
    <sheetView workbookViewId="0">
      <selection activeCell="O6" sqref="O6"/>
    </sheetView>
  </sheetViews>
  <sheetFormatPr defaultRowHeight="15" x14ac:dyDescent="0.25"/>
  <cols>
    <col min="1" max="1" width="3.42578125" customWidth="1"/>
    <col min="2" max="2" width="45.85546875" customWidth="1"/>
    <col min="3" max="3" width="17.7109375" customWidth="1"/>
    <col min="4" max="4" width="18.42578125" customWidth="1"/>
    <col min="5" max="5" width="11.85546875" bestFit="1" customWidth="1"/>
    <col min="6" max="6" width="3.28515625" customWidth="1"/>
    <col min="7" max="8" width="3.85546875" customWidth="1"/>
    <col min="9" max="9" width="3.5703125" customWidth="1"/>
    <col min="10" max="11" width="3.85546875" customWidth="1"/>
    <col min="12" max="13" width="3.7109375" customWidth="1"/>
    <col min="14" max="14" width="3.85546875" customWidth="1"/>
  </cols>
  <sheetData>
    <row r="1" spans="2:13" ht="15" customHeight="1" x14ac:dyDescent="0.25">
      <c r="B1" s="73" t="s">
        <v>84</v>
      </c>
      <c r="C1" s="73"/>
      <c r="D1" s="73"/>
      <c r="E1" s="73"/>
      <c r="F1" s="31"/>
      <c r="G1" s="31"/>
      <c r="H1" s="31"/>
      <c r="I1" s="31"/>
      <c r="J1" s="31"/>
      <c r="K1" s="31"/>
      <c r="L1" s="31"/>
      <c r="M1" s="31"/>
    </row>
    <row r="2" spans="2:13" x14ac:dyDescent="0.25">
      <c r="B2" s="73"/>
      <c r="C2" s="73"/>
      <c r="D2" s="73"/>
      <c r="E2" s="73"/>
      <c r="F2" s="31"/>
      <c r="G2" s="31"/>
      <c r="H2" s="31"/>
      <c r="I2" s="31"/>
      <c r="J2" s="31"/>
      <c r="K2" s="31"/>
      <c r="L2" s="31"/>
      <c r="M2" s="31"/>
    </row>
    <row r="3" spans="2:13" x14ac:dyDescent="0.25">
      <c r="B3" s="32"/>
      <c r="C3" s="32"/>
      <c r="D3" s="31"/>
      <c r="E3" s="31"/>
      <c r="F3" s="31"/>
      <c r="G3" s="31"/>
      <c r="H3" s="31"/>
      <c r="I3" s="31"/>
      <c r="J3" s="31"/>
      <c r="K3" s="31"/>
      <c r="L3" s="31"/>
      <c r="M3" s="31"/>
    </row>
    <row r="4" spans="2:13" x14ac:dyDescent="0.25">
      <c r="B4" s="74" t="s">
        <v>35</v>
      </c>
      <c r="C4" s="75"/>
      <c r="D4" s="75"/>
      <c r="E4" s="76"/>
      <c r="F4" s="21"/>
      <c r="G4" s="21"/>
      <c r="H4" s="21"/>
      <c r="I4" s="21"/>
      <c r="J4" s="21"/>
      <c r="K4" s="21"/>
      <c r="L4" s="21"/>
      <c r="M4" s="21"/>
    </row>
    <row r="5" spans="2:13" x14ac:dyDescent="0.25">
      <c r="B5" s="2" t="s">
        <v>34</v>
      </c>
      <c r="C5" s="26"/>
      <c r="D5" s="3"/>
      <c r="E5" s="3"/>
    </row>
    <row r="6" spans="2:13" x14ac:dyDescent="0.25">
      <c r="B6" s="2" t="s">
        <v>32</v>
      </c>
      <c r="C6" s="26"/>
      <c r="D6" s="3"/>
      <c r="E6" s="3"/>
    </row>
    <row r="7" spans="2:13" x14ac:dyDescent="0.25">
      <c r="B7" s="77" t="s">
        <v>41</v>
      </c>
      <c r="C7" s="78"/>
      <c r="D7" s="78"/>
      <c r="E7" s="79"/>
    </row>
    <row r="8" spans="2:13" ht="30" x14ac:dyDescent="0.25">
      <c r="B8" s="2" t="s">
        <v>56</v>
      </c>
      <c r="C8" s="33"/>
      <c r="D8" s="3"/>
      <c r="E8" s="3"/>
    </row>
    <row r="9" spans="2:13" x14ac:dyDescent="0.25">
      <c r="B9" s="3" t="s">
        <v>37</v>
      </c>
      <c r="C9" s="33"/>
      <c r="D9" s="3"/>
      <c r="E9" s="3"/>
    </row>
    <row r="10" spans="2:13" x14ac:dyDescent="0.25">
      <c r="B10" s="27" t="s">
        <v>38</v>
      </c>
      <c r="C10" s="34">
        <f>SUM(C8:C9)</f>
        <v>0</v>
      </c>
      <c r="D10" s="3"/>
      <c r="E10" s="3"/>
    </row>
    <row r="11" spans="2:13" x14ac:dyDescent="0.25">
      <c r="B11" s="3" t="s">
        <v>36</v>
      </c>
      <c r="C11" s="26"/>
      <c r="D11" s="3"/>
      <c r="E11" s="3"/>
    </row>
    <row r="12" spans="2:13" x14ac:dyDescent="0.25">
      <c r="B12" s="3" t="s">
        <v>33</v>
      </c>
      <c r="C12" s="30">
        <v>0.25</v>
      </c>
      <c r="D12" s="3"/>
      <c r="E12" s="3"/>
    </row>
    <row r="13" spans="2:13" x14ac:dyDescent="0.25">
      <c r="B13" s="27" t="s">
        <v>62</v>
      </c>
      <c r="C13" s="29">
        <f>C12*C11</f>
        <v>0</v>
      </c>
      <c r="D13" s="3"/>
      <c r="E13" s="3"/>
    </row>
    <row r="14" spans="2:13" x14ac:dyDescent="0.25">
      <c r="B14" s="27" t="s">
        <v>39</v>
      </c>
      <c r="C14" s="29">
        <f>C10-C13</f>
        <v>0</v>
      </c>
      <c r="D14" s="3"/>
      <c r="E14" s="3"/>
    </row>
    <row r="15" spans="2:13" x14ac:dyDescent="0.25">
      <c r="B15" s="38" t="s">
        <v>46</v>
      </c>
      <c r="C15" s="39">
        <f>C14*0.3</f>
        <v>0</v>
      </c>
      <c r="D15" s="3"/>
      <c r="E15" s="3"/>
    </row>
    <row r="16" spans="2:13" x14ac:dyDescent="0.25">
      <c r="B16" s="77" t="s">
        <v>42</v>
      </c>
      <c r="C16" s="78"/>
      <c r="D16" s="78"/>
      <c r="E16" s="79"/>
    </row>
    <row r="17" spans="2:5" x14ac:dyDescent="0.25">
      <c r="B17" s="70" t="s">
        <v>89</v>
      </c>
      <c r="C17" s="71"/>
      <c r="D17" s="71"/>
      <c r="E17" s="72"/>
    </row>
    <row r="18" spans="2:5" x14ac:dyDescent="0.25">
      <c r="B18" s="41" t="s">
        <v>57</v>
      </c>
      <c r="C18" s="42"/>
      <c r="D18" s="68" t="s">
        <v>91</v>
      </c>
      <c r="E18" s="69"/>
    </row>
    <row r="19" spans="2:5" x14ac:dyDescent="0.25">
      <c r="B19" s="43" t="s">
        <v>45</v>
      </c>
      <c r="C19" s="36"/>
      <c r="D19" s="8"/>
      <c r="E19" s="3"/>
    </row>
    <row r="20" spans="2:5" x14ac:dyDescent="0.25">
      <c r="B20" s="44" t="s">
        <v>58</v>
      </c>
      <c r="C20" s="30"/>
      <c r="D20" s="3"/>
      <c r="E20" s="3"/>
    </row>
    <row r="21" spans="2:5" x14ac:dyDescent="0.25">
      <c r="B21" s="44" t="s">
        <v>81</v>
      </c>
      <c r="C21" s="28">
        <f>IF(C20*0.15&lt;D21,C20*0.15,D21)</f>
        <v>0</v>
      </c>
      <c r="D21" s="37">
        <v>15</v>
      </c>
      <c r="E21" s="3" t="s">
        <v>47</v>
      </c>
    </row>
    <row r="22" spans="2:5" x14ac:dyDescent="0.25">
      <c r="B22" s="41" t="s">
        <v>59</v>
      </c>
      <c r="C22" s="28"/>
      <c r="D22" s="37"/>
      <c r="E22" s="3"/>
    </row>
    <row r="23" spans="2:5" x14ac:dyDescent="0.25">
      <c r="B23" s="44" t="s">
        <v>44</v>
      </c>
      <c r="C23" s="36"/>
      <c r="D23" s="3"/>
      <c r="E23" s="3"/>
    </row>
    <row r="24" spans="2:5" x14ac:dyDescent="0.25">
      <c r="B24" s="44" t="s">
        <v>60</v>
      </c>
      <c r="C24" s="30"/>
      <c r="D24" s="3"/>
      <c r="E24" s="3"/>
    </row>
    <row r="25" spans="2:5" x14ac:dyDescent="0.25">
      <c r="B25" s="44" t="s">
        <v>82</v>
      </c>
      <c r="C25" s="28">
        <f>IF(C24*0.15&lt;D25,C24*0.15,D25)</f>
        <v>0</v>
      </c>
      <c r="D25" s="37">
        <v>225</v>
      </c>
      <c r="E25" s="3" t="s">
        <v>48</v>
      </c>
    </row>
    <row r="26" spans="2:5" x14ac:dyDescent="0.25">
      <c r="B26" s="44"/>
      <c r="C26" s="28"/>
      <c r="D26" s="37"/>
      <c r="E26" s="3"/>
    </row>
    <row r="27" spans="2:5" x14ac:dyDescent="0.25">
      <c r="B27" s="44" t="s">
        <v>49</v>
      </c>
      <c r="C27" s="30"/>
      <c r="D27" s="3"/>
      <c r="E27" s="3"/>
    </row>
    <row r="28" spans="2:5" x14ac:dyDescent="0.25">
      <c r="B28" s="44" t="s">
        <v>83</v>
      </c>
      <c r="C28" s="28">
        <f>IF(C27*0.15&lt;D28,C27*0.15,D28)</f>
        <v>0</v>
      </c>
      <c r="D28" s="37">
        <v>15</v>
      </c>
      <c r="E28" s="3" t="s">
        <v>48</v>
      </c>
    </row>
    <row r="29" spans="2:5" x14ac:dyDescent="0.25">
      <c r="B29" s="41" t="s">
        <v>61</v>
      </c>
      <c r="C29" s="28"/>
      <c r="D29" s="37"/>
      <c r="E29" s="3"/>
    </row>
    <row r="30" spans="2:5" x14ac:dyDescent="0.25">
      <c r="B30" s="44" t="s">
        <v>52</v>
      </c>
      <c r="C30" s="28">
        <f>C19*C21</f>
        <v>0</v>
      </c>
      <c r="D30" s="3"/>
      <c r="E30" s="3"/>
    </row>
    <row r="31" spans="2:5" x14ac:dyDescent="0.25">
      <c r="B31" s="44" t="s">
        <v>50</v>
      </c>
      <c r="C31" s="28">
        <f>C23*C25</f>
        <v>0</v>
      </c>
      <c r="D31" s="3"/>
      <c r="E31" s="3"/>
    </row>
    <row r="32" spans="2:5" x14ac:dyDescent="0.25">
      <c r="B32" s="44" t="s">
        <v>51</v>
      </c>
      <c r="C32" s="28">
        <f>C23*C28</f>
        <v>0</v>
      </c>
      <c r="D32" s="3"/>
      <c r="E32" s="3"/>
    </row>
    <row r="33" spans="2:5" x14ac:dyDescent="0.25">
      <c r="B33" s="38" t="s">
        <v>53</v>
      </c>
      <c r="C33" s="40">
        <f>SUM(C30:C32)</f>
        <v>0</v>
      </c>
      <c r="D33" s="3"/>
      <c r="E33" s="3"/>
    </row>
    <row r="34" spans="2:5" x14ac:dyDescent="0.25">
      <c r="B34" s="38" t="s">
        <v>54</v>
      </c>
      <c r="C34" s="39">
        <f>SUM(C33,C15)</f>
        <v>0</v>
      </c>
      <c r="D34" s="3"/>
      <c r="E34" s="3"/>
    </row>
  </sheetData>
  <mergeCells count="6">
    <mergeCell ref="D18:E18"/>
    <mergeCell ref="B17:E17"/>
    <mergeCell ref="B1:E2"/>
    <mergeCell ref="B4:E4"/>
    <mergeCell ref="B7:E7"/>
    <mergeCell ref="B16:E1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9"/>
  <sheetViews>
    <sheetView zoomScaleNormal="100" zoomScaleSheetLayoutView="70" workbookViewId="0">
      <selection activeCell="E8" sqref="E8"/>
    </sheetView>
  </sheetViews>
  <sheetFormatPr defaultRowHeight="15" x14ac:dyDescent="0.25"/>
  <cols>
    <col min="1" max="1" width="3" customWidth="1"/>
    <col min="2" max="2" width="17.28515625" style="1" customWidth="1"/>
    <col min="3" max="3" width="10.85546875" style="1" customWidth="1"/>
    <col min="4" max="10" width="14" style="1" customWidth="1"/>
    <col min="11" max="13" width="14" customWidth="1"/>
    <col min="14" max="14" width="19.42578125" customWidth="1"/>
  </cols>
  <sheetData>
    <row r="1" spans="2:14" x14ac:dyDescent="0.25">
      <c r="B1" s="80" t="s">
        <v>104</v>
      </c>
      <c r="C1" s="80"/>
      <c r="D1" s="80"/>
      <c r="E1" s="80"/>
      <c r="F1" s="80"/>
      <c r="G1" s="80"/>
      <c r="H1" s="80"/>
      <c r="I1" s="80"/>
      <c r="J1" s="80"/>
      <c r="K1" s="80"/>
      <c r="L1" s="80"/>
      <c r="M1" s="80"/>
      <c r="N1" s="80"/>
    </row>
    <row r="2" spans="2:14" x14ac:dyDescent="0.25">
      <c r="B2" s="80"/>
      <c r="C2" s="80"/>
      <c r="D2" s="80"/>
      <c r="E2" s="80"/>
      <c r="F2" s="80"/>
      <c r="G2" s="80"/>
      <c r="H2" s="80"/>
      <c r="I2" s="80"/>
      <c r="J2" s="80"/>
      <c r="K2" s="80"/>
      <c r="L2" s="80"/>
      <c r="M2" s="80"/>
      <c r="N2" s="80"/>
    </row>
    <row r="3" spans="2:14" x14ac:dyDescent="0.25">
      <c r="B3"/>
    </row>
    <row r="4" spans="2:14" ht="15" customHeight="1" x14ac:dyDescent="0.25">
      <c r="B4" s="84" t="s">
        <v>85</v>
      </c>
      <c r="C4" s="84"/>
      <c r="D4" s="84"/>
      <c r="E4" s="84"/>
      <c r="F4" s="84"/>
      <c r="G4" s="84"/>
      <c r="H4" s="84"/>
      <c r="I4" s="84"/>
      <c r="J4" s="84"/>
      <c r="K4" s="84"/>
      <c r="L4" s="84"/>
      <c r="M4" s="84"/>
      <c r="N4" s="84"/>
    </row>
    <row r="5" spans="2:14" ht="61.5" customHeight="1" x14ac:dyDescent="0.25">
      <c r="B5" s="85" t="s">
        <v>29</v>
      </c>
      <c r="C5" s="91"/>
      <c r="D5" s="91"/>
      <c r="E5" s="91"/>
      <c r="F5" s="92"/>
      <c r="G5" s="85" t="s">
        <v>27</v>
      </c>
      <c r="H5" s="86"/>
      <c r="I5" s="86"/>
      <c r="J5" s="87"/>
      <c r="K5" s="88" t="s">
        <v>28</v>
      </c>
      <c r="L5" s="89"/>
      <c r="M5" s="89"/>
      <c r="N5" s="90"/>
    </row>
    <row r="6" spans="2:14" ht="30" customHeight="1" x14ac:dyDescent="0.25">
      <c r="B6" s="81" t="s">
        <v>105</v>
      </c>
      <c r="C6" s="82"/>
      <c r="D6" s="82"/>
      <c r="E6" s="82"/>
      <c r="F6" s="67"/>
      <c r="G6" s="81" t="s">
        <v>106</v>
      </c>
      <c r="H6" s="82"/>
      <c r="I6" s="83"/>
      <c r="J6" s="19"/>
      <c r="K6" s="81" t="s">
        <v>30</v>
      </c>
      <c r="L6" s="82"/>
      <c r="M6" s="83"/>
      <c r="N6" s="20" t="s">
        <v>7</v>
      </c>
    </row>
    <row r="7" spans="2:14" ht="106.5" customHeight="1" x14ac:dyDescent="0.25">
      <c r="B7" s="16" t="s">
        <v>0</v>
      </c>
      <c r="C7" s="16" t="s">
        <v>1</v>
      </c>
      <c r="D7" s="16" t="s">
        <v>2</v>
      </c>
      <c r="E7" s="16" t="s">
        <v>20</v>
      </c>
      <c r="F7" s="16" t="s">
        <v>103</v>
      </c>
      <c r="G7" s="16" t="s">
        <v>4</v>
      </c>
      <c r="H7" s="16" t="s">
        <v>21</v>
      </c>
      <c r="I7" s="16" t="s">
        <v>3</v>
      </c>
      <c r="J7" s="16" t="s">
        <v>22</v>
      </c>
      <c r="K7" s="16" t="s">
        <v>5</v>
      </c>
      <c r="L7" s="16" t="s">
        <v>23</v>
      </c>
      <c r="M7" s="16" t="s">
        <v>24</v>
      </c>
      <c r="N7" s="16" t="s">
        <v>40</v>
      </c>
    </row>
    <row r="8" spans="2:14" x14ac:dyDescent="0.25">
      <c r="B8" s="58"/>
      <c r="C8" s="58"/>
      <c r="D8" s="58"/>
      <c r="E8" s="58"/>
      <c r="F8" s="58"/>
      <c r="G8" s="59"/>
      <c r="H8" s="58"/>
      <c r="I8" s="58"/>
      <c r="J8" s="58"/>
      <c r="K8" s="59"/>
      <c r="L8" s="59"/>
      <c r="M8" s="60"/>
      <c r="N8" s="60"/>
    </row>
    <row r="9" spans="2:14" x14ac:dyDescent="0.25">
      <c r="B9" s="58"/>
      <c r="C9" s="58"/>
      <c r="D9" s="58"/>
      <c r="E9" s="17"/>
      <c r="F9" s="17"/>
      <c r="G9" s="59"/>
      <c r="H9" s="17"/>
      <c r="I9" s="58"/>
      <c r="J9" s="17"/>
      <c r="K9" s="59"/>
      <c r="L9" s="59"/>
      <c r="M9" s="60"/>
      <c r="N9" s="60"/>
    </row>
    <row r="10" spans="2:14" x14ac:dyDescent="0.25">
      <c r="B10" s="58"/>
      <c r="C10" s="17"/>
      <c r="D10" s="17"/>
      <c r="E10" s="17"/>
      <c r="F10" s="17"/>
      <c r="G10" s="59"/>
      <c r="H10" s="17"/>
      <c r="I10" s="58"/>
      <c r="J10" s="17"/>
      <c r="K10" s="59"/>
      <c r="L10" s="59"/>
      <c r="M10" s="60"/>
      <c r="N10" s="60"/>
    </row>
    <row r="11" spans="2:14" x14ac:dyDescent="0.25">
      <c r="B11" s="58"/>
      <c r="C11" s="17"/>
      <c r="D11" s="17"/>
      <c r="E11" s="17"/>
      <c r="F11" s="17"/>
      <c r="G11" s="59"/>
      <c r="H11" s="17"/>
      <c r="I11" s="58"/>
      <c r="J11" s="17"/>
      <c r="K11" s="59"/>
      <c r="L11" s="59"/>
      <c r="M11" s="60"/>
      <c r="N11" s="60"/>
    </row>
    <row r="12" spans="2:14" x14ac:dyDescent="0.25">
      <c r="B12" s="58"/>
      <c r="C12" s="17"/>
      <c r="D12" s="17"/>
      <c r="E12" s="17"/>
      <c r="F12" s="17"/>
      <c r="G12" s="59"/>
      <c r="H12" s="17"/>
      <c r="I12" s="58"/>
      <c r="J12" s="17"/>
      <c r="K12" s="59"/>
      <c r="L12" s="59"/>
      <c r="M12" s="60"/>
      <c r="N12" s="60"/>
    </row>
    <row r="13" spans="2:14" x14ac:dyDescent="0.25">
      <c r="B13" s="58"/>
      <c r="C13" s="17"/>
      <c r="D13" s="17"/>
      <c r="E13" s="17"/>
      <c r="F13" s="17"/>
      <c r="G13" s="59"/>
      <c r="H13" s="17"/>
      <c r="I13" s="58"/>
      <c r="J13" s="17"/>
      <c r="K13" s="59"/>
      <c r="L13" s="59"/>
      <c r="M13" s="60"/>
      <c r="N13" s="60"/>
    </row>
    <row r="14" spans="2:14" x14ac:dyDescent="0.25">
      <c r="B14" s="58"/>
      <c r="C14" s="58"/>
      <c r="D14" s="58"/>
      <c r="E14" s="58"/>
      <c r="F14" s="58"/>
      <c r="G14" s="59"/>
      <c r="H14" s="58"/>
      <c r="I14" s="58"/>
      <c r="J14" s="58"/>
      <c r="K14" s="59"/>
      <c r="L14" s="59"/>
      <c r="M14" s="60"/>
      <c r="N14" s="60"/>
    </row>
    <row r="15" spans="2:14" x14ac:dyDescent="0.25">
      <c r="B15" s="58"/>
      <c r="C15" s="17"/>
      <c r="D15" s="17"/>
      <c r="E15" s="17"/>
      <c r="F15" s="17"/>
      <c r="G15" s="59"/>
      <c r="H15" s="17"/>
      <c r="I15" s="17"/>
      <c r="J15" s="17"/>
      <c r="K15" s="59"/>
      <c r="L15" s="59"/>
      <c r="M15" s="60"/>
      <c r="N15" s="60"/>
    </row>
    <row r="16" spans="2:14" x14ac:dyDescent="0.25">
      <c r="B16" s="58"/>
      <c r="C16" s="58"/>
      <c r="D16" s="58"/>
      <c r="E16" s="58"/>
      <c r="F16" s="58"/>
      <c r="G16" s="59"/>
      <c r="H16" s="58"/>
      <c r="I16" s="58"/>
      <c r="J16" s="58"/>
      <c r="K16" s="59"/>
      <c r="L16" s="59"/>
      <c r="M16" s="60"/>
      <c r="N16" s="60"/>
    </row>
    <row r="17" spans="2:14" x14ac:dyDescent="0.25">
      <c r="B17" s="58"/>
      <c r="C17" s="58"/>
      <c r="D17" s="58"/>
      <c r="E17" s="17"/>
      <c r="F17" s="17"/>
      <c r="G17" s="59"/>
      <c r="H17" s="17"/>
      <c r="I17" s="58"/>
      <c r="J17" s="17"/>
      <c r="K17" s="59"/>
      <c r="L17" s="59"/>
      <c r="M17" s="60"/>
      <c r="N17" s="60"/>
    </row>
    <row r="18" spans="2:14" x14ac:dyDescent="0.25">
      <c r="B18" s="58"/>
      <c r="C18" s="17"/>
      <c r="D18" s="17"/>
      <c r="E18" s="17"/>
      <c r="F18" s="17"/>
      <c r="G18" s="59"/>
      <c r="H18" s="17"/>
      <c r="I18" s="58"/>
      <c r="J18" s="17"/>
      <c r="K18" s="59"/>
      <c r="L18" s="59"/>
      <c r="M18" s="60"/>
      <c r="N18" s="60"/>
    </row>
    <row r="19" spans="2:14" x14ac:dyDescent="0.25">
      <c r="B19" s="58"/>
      <c r="C19" s="17"/>
      <c r="D19" s="17"/>
      <c r="E19" s="17"/>
      <c r="F19" s="17"/>
      <c r="G19" s="59"/>
      <c r="H19" s="17"/>
      <c r="I19" s="58"/>
      <c r="J19" s="17"/>
      <c r="K19" s="59"/>
      <c r="L19" s="59"/>
      <c r="M19" s="60"/>
      <c r="N19" s="60"/>
    </row>
    <row r="20" spans="2:14" x14ac:dyDescent="0.25">
      <c r="B20" s="58"/>
      <c r="C20" s="17"/>
      <c r="D20" s="17"/>
      <c r="E20" s="17"/>
      <c r="F20" s="17"/>
      <c r="G20" s="59"/>
      <c r="H20" s="17"/>
      <c r="I20" s="58"/>
      <c r="J20" s="17"/>
      <c r="K20" s="59"/>
      <c r="L20" s="59"/>
      <c r="M20" s="60"/>
      <c r="N20" s="60"/>
    </row>
    <row r="21" spans="2:14" x14ac:dyDescent="0.25">
      <c r="B21" s="58"/>
      <c r="C21" s="58"/>
      <c r="D21" s="58"/>
      <c r="E21" s="17"/>
      <c r="F21" s="17"/>
      <c r="G21" s="59"/>
      <c r="H21" s="17"/>
      <c r="I21" s="58"/>
      <c r="J21" s="58"/>
      <c r="K21" s="59"/>
      <c r="L21" s="59"/>
      <c r="M21" s="60"/>
      <c r="N21" s="60"/>
    </row>
    <row r="22" spans="2:14" x14ac:dyDescent="0.25">
      <c r="B22" s="58"/>
      <c r="C22" s="17"/>
      <c r="D22" s="17"/>
      <c r="E22" s="17"/>
      <c r="F22" s="17"/>
      <c r="G22" s="59"/>
      <c r="H22" s="17"/>
      <c r="I22" s="58"/>
      <c r="J22" s="17"/>
      <c r="K22" s="59"/>
      <c r="L22" s="59"/>
      <c r="M22" s="60"/>
      <c r="N22" s="60"/>
    </row>
    <row r="23" spans="2:14" x14ac:dyDescent="0.25">
      <c r="B23" s="58"/>
      <c r="C23" s="17"/>
      <c r="D23" s="17"/>
      <c r="E23" s="17"/>
      <c r="F23" s="17"/>
      <c r="G23" s="59"/>
      <c r="H23" s="17"/>
      <c r="I23" s="58"/>
      <c r="J23" s="17"/>
      <c r="K23" s="59"/>
      <c r="L23" s="59"/>
      <c r="M23" s="60"/>
      <c r="N23" s="60"/>
    </row>
    <row r="24" spans="2:14" x14ac:dyDescent="0.25">
      <c r="B24" s="58"/>
      <c r="C24" s="17"/>
      <c r="D24" s="17"/>
      <c r="E24" s="17"/>
      <c r="F24" s="17"/>
      <c r="G24" s="59"/>
      <c r="H24" s="17"/>
      <c r="I24" s="58"/>
      <c r="J24" s="17"/>
      <c r="K24" s="59"/>
      <c r="L24" s="59"/>
      <c r="M24" s="60"/>
      <c r="N24" s="60"/>
    </row>
    <row r="25" spans="2:14" x14ac:dyDescent="0.25">
      <c r="B25" s="58"/>
      <c r="C25" s="17"/>
      <c r="D25" s="17"/>
      <c r="E25" s="17"/>
      <c r="F25" s="17"/>
      <c r="G25" s="59"/>
      <c r="H25" s="17"/>
      <c r="I25" s="58"/>
      <c r="J25" s="17"/>
      <c r="K25" s="59"/>
      <c r="L25" s="59"/>
      <c r="M25" s="60"/>
      <c r="N25" s="60"/>
    </row>
    <row r="26" spans="2:14" x14ac:dyDescent="0.25">
      <c r="B26" s="58"/>
      <c r="C26" s="58"/>
      <c r="D26" s="58"/>
      <c r="E26" s="17"/>
      <c r="F26" s="17"/>
      <c r="G26" s="59"/>
      <c r="H26" s="17"/>
      <c r="I26" s="58"/>
      <c r="J26" s="58"/>
      <c r="K26" s="59"/>
      <c r="L26" s="59"/>
      <c r="M26" s="60"/>
      <c r="N26" s="60"/>
    </row>
    <row r="27" spans="2:14" x14ac:dyDescent="0.25">
      <c r="B27" s="58"/>
      <c r="C27" s="17"/>
      <c r="D27" s="17"/>
      <c r="E27" s="17"/>
      <c r="F27" s="17"/>
      <c r="G27" s="59"/>
      <c r="H27" s="17"/>
      <c r="I27" s="58"/>
      <c r="J27" s="17"/>
      <c r="K27" s="59"/>
      <c r="L27" s="59"/>
      <c r="M27" s="60"/>
      <c r="N27" s="60"/>
    </row>
    <row r="28" spans="2:14" x14ac:dyDescent="0.25">
      <c r="B28" s="58"/>
      <c r="C28" s="58"/>
      <c r="D28" s="58"/>
      <c r="E28" s="17"/>
      <c r="F28" s="17"/>
      <c r="G28" s="59"/>
      <c r="H28" s="17"/>
      <c r="I28" s="17"/>
      <c r="J28" s="58"/>
      <c r="K28" s="59"/>
      <c r="L28" s="59"/>
      <c r="M28" s="60"/>
      <c r="N28" s="60"/>
    </row>
    <row r="29" spans="2:14" x14ac:dyDescent="0.25">
      <c r="B29" s="58"/>
      <c r="C29" s="17"/>
      <c r="D29" s="17"/>
      <c r="E29" s="17"/>
      <c r="F29" s="17"/>
      <c r="G29" s="59"/>
      <c r="H29" s="17"/>
      <c r="I29" s="17"/>
      <c r="J29" s="17"/>
      <c r="K29" s="59"/>
      <c r="L29" s="59"/>
      <c r="M29" s="60"/>
      <c r="N29" s="60"/>
    </row>
    <row r="30" spans="2:14" x14ac:dyDescent="0.25">
      <c r="B30" s="58"/>
      <c r="C30" s="17"/>
      <c r="D30" s="17"/>
      <c r="E30" s="17"/>
      <c r="F30" s="17"/>
      <c r="G30" s="59"/>
      <c r="H30" s="17"/>
      <c r="I30" s="17"/>
      <c r="J30" s="17"/>
      <c r="K30" s="59"/>
      <c r="L30" s="59"/>
      <c r="M30" s="60"/>
      <c r="N30" s="60"/>
    </row>
    <row r="31" spans="2:14" x14ac:dyDescent="0.25">
      <c r="B31" s="58"/>
      <c r="C31" s="61"/>
      <c r="D31" s="17"/>
      <c r="E31" s="17"/>
      <c r="F31" s="17"/>
      <c r="G31" s="59"/>
      <c r="H31" s="17"/>
      <c r="I31" s="17"/>
      <c r="J31" s="17"/>
      <c r="K31" s="59"/>
      <c r="L31" s="59"/>
      <c r="M31" s="60"/>
      <c r="N31" s="60"/>
    </row>
    <row r="32" spans="2:14" x14ac:dyDescent="0.25">
      <c r="B32" s="58"/>
      <c r="C32" s="17"/>
      <c r="D32" s="17"/>
      <c r="E32" s="17"/>
      <c r="F32" s="17"/>
      <c r="G32" s="59"/>
      <c r="H32" s="17"/>
      <c r="I32" s="17"/>
      <c r="J32" s="17"/>
      <c r="K32" s="59"/>
      <c r="L32" s="59"/>
      <c r="M32" s="60"/>
      <c r="N32" s="60"/>
    </row>
    <row r="33" spans="2:14" x14ac:dyDescent="0.25">
      <c r="B33" s="58"/>
      <c r="C33" s="17"/>
      <c r="D33" s="17"/>
      <c r="E33" s="17"/>
      <c r="F33" s="17"/>
      <c r="G33" s="59"/>
      <c r="H33" s="17"/>
      <c r="I33" s="17"/>
      <c r="J33" s="17"/>
      <c r="K33" s="59"/>
      <c r="L33" s="59"/>
      <c r="M33" s="60"/>
      <c r="N33" s="60"/>
    </row>
    <row r="34" spans="2:14" x14ac:dyDescent="0.25">
      <c r="B34" s="58"/>
      <c r="C34" s="17"/>
      <c r="D34" s="17"/>
      <c r="E34" s="17"/>
      <c r="F34" s="17"/>
      <c r="G34" s="59"/>
      <c r="H34" s="17"/>
      <c r="I34" s="17"/>
      <c r="J34" s="17"/>
      <c r="K34" s="59"/>
      <c r="L34" s="59"/>
      <c r="M34" s="60"/>
      <c r="N34" s="60"/>
    </row>
    <row r="35" spans="2:14" x14ac:dyDescent="0.25">
      <c r="B35" s="58"/>
      <c r="C35" s="17"/>
      <c r="D35" s="17"/>
      <c r="E35" s="17"/>
      <c r="F35" s="17"/>
      <c r="G35" s="59"/>
      <c r="H35" s="17"/>
      <c r="I35" s="17"/>
      <c r="J35" s="17"/>
      <c r="K35" s="59"/>
      <c r="L35" s="59"/>
      <c r="M35" s="60"/>
      <c r="N35" s="62"/>
    </row>
    <row r="36" spans="2:14" x14ac:dyDescent="0.25">
      <c r="B36" s="58"/>
      <c r="C36" s="63"/>
      <c r="D36" s="17"/>
      <c r="E36" s="17"/>
      <c r="F36" s="17"/>
      <c r="G36" s="59"/>
      <c r="H36" s="17"/>
      <c r="I36" s="17"/>
      <c r="J36" s="17"/>
      <c r="K36" s="59"/>
      <c r="L36" s="59"/>
      <c r="M36" s="60"/>
      <c r="N36" s="62"/>
    </row>
    <row r="37" spans="2:14" x14ac:dyDescent="0.25">
      <c r="B37" s="58"/>
      <c r="C37" s="58"/>
      <c r="D37" s="58"/>
      <c r="E37" s="17"/>
      <c r="F37" s="17"/>
      <c r="G37" s="59"/>
      <c r="H37" s="17"/>
      <c r="I37" s="17"/>
      <c r="J37" s="58"/>
      <c r="K37" s="59"/>
      <c r="L37" s="59"/>
      <c r="M37" s="60"/>
      <c r="N37" s="62"/>
    </row>
    <row r="38" spans="2:14" x14ac:dyDescent="0.25">
      <c r="B38" s="58"/>
      <c r="C38" s="17"/>
      <c r="D38" s="17"/>
      <c r="E38" s="17"/>
      <c r="F38" s="17"/>
      <c r="G38" s="59"/>
      <c r="H38" s="17"/>
      <c r="I38" s="17"/>
      <c r="J38" s="17"/>
      <c r="K38" s="59"/>
      <c r="L38" s="59"/>
      <c r="M38" s="60"/>
      <c r="N38" s="62"/>
    </row>
    <row r="39" spans="2:14" x14ac:dyDescent="0.25">
      <c r="B39" s="58"/>
      <c r="C39" s="17"/>
      <c r="D39" s="17"/>
      <c r="E39" s="17"/>
      <c r="F39" s="17"/>
      <c r="G39" s="59"/>
      <c r="H39" s="17"/>
      <c r="I39" s="17"/>
      <c r="J39" s="17"/>
      <c r="K39" s="59"/>
      <c r="L39" s="59"/>
      <c r="M39" s="60"/>
      <c r="N39" s="62"/>
    </row>
    <row r="40" spans="2:14" x14ac:dyDescent="0.25">
      <c r="B40" s="58"/>
      <c r="C40" s="17"/>
      <c r="D40" s="17"/>
      <c r="E40" s="17"/>
      <c r="F40" s="17"/>
      <c r="G40" s="59"/>
      <c r="H40" s="17"/>
      <c r="I40" s="17"/>
      <c r="J40" s="17"/>
      <c r="K40" s="59"/>
      <c r="L40" s="59"/>
      <c r="M40" s="60"/>
      <c r="N40" s="62"/>
    </row>
    <row r="41" spans="2:14" x14ac:dyDescent="0.25">
      <c r="B41" s="58"/>
      <c r="C41" s="17"/>
      <c r="D41" s="17"/>
      <c r="E41" s="17"/>
      <c r="F41" s="17"/>
      <c r="G41" s="59"/>
      <c r="H41" s="17"/>
      <c r="I41" s="17"/>
      <c r="J41" s="17"/>
      <c r="K41" s="59"/>
      <c r="L41" s="59"/>
      <c r="M41" s="60"/>
      <c r="N41" s="62"/>
    </row>
    <row r="42" spans="2:14" x14ac:dyDescent="0.25">
      <c r="B42" s="17"/>
      <c r="C42" s="17"/>
      <c r="D42" s="17"/>
      <c r="E42" s="17"/>
      <c r="F42" s="17"/>
      <c r="G42" s="17"/>
      <c r="H42" s="17"/>
      <c r="I42" s="17"/>
      <c r="J42" s="17"/>
      <c r="K42" s="18"/>
      <c r="L42" s="18"/>
      <c r="M42" s="18"/>
      <c r="N42" s="18"/>
    </row>
    <row r="43" spans="2:14" x14ac:dyDescent="0.25">
      <c r="B43" s="17"/>
      <c r="C43" s="17"/>
      <c r="D43" s="17"/>
      <c r="E43" s="17"/>
      <c r="F43" s="17"/>
      <c r="G43" s="17"/>
      <c r="H43" s="17"/>
      <c r="I43" s="17"/>
      <c r="J43" s="17"/>
      <c r="K43" s="18"/>
      <c r="L43" s="18"/>
      <c r="M43" s="18"/>
      <c r="N43" s="18"/>
    </row>
    <row r="44" spans="2:14" x14ac:dyDescent="0.25">
      <c r="B44" s="17"/>
      <c r="C44" s="17"/>
      <c r="D44" s="17"/>
      <c r="E44" s="17"/>
      <c r="F44" s="17"/>
      <c r="G44" s="17"/>
      <c r="H44" s="17"/>
      <c r="I44" s="17"/>
      <c r="J44" s="17"/>
      <c r="K44" s="18"/>
      <c r="L44" s="18"/>
      <c r="M44" s="18"/>
      <c r="N44" s="18"/>
    </row>
    <row r="45" spans="2:14" x14ac:dyDescent="0.25">
      <c r="B45" s="17"/>
      <c r="C45" s="17"/>
      <c r="D45" s="17"/>
      <c r="E45" s="17"/>
      <c r="F45" s="17"/>
      <c r="G45" s="17"/>
      <c r="H45" s="17"/>
      <c r="I45" s="17"/>
      <c r="J45" s="17"/>
      <c r="K45" s="18"/>
      <c r="L45" s="18"/>
      <c r="M45" s="18"/>
      <c r="N45" s="18"/>
    </row>
    <row r="46" spans="2:14" x14ac:dyDescent="0.25">
      <c r="B46" s="17"/>
      <c r="C46" s="17"/>
      <c r="D46" s="17"/>
      <c r="E46" s="17"/>
      <c r="F46" s="17"/>
      <c r="G46" s="17"/>
      <c r="H46" s="17"/>
      <c r="I46" s="17"/>
      <c r="J46" s="17"/>
      <c r="K46" s="18"/>
      <c r="L46" s="18"/>
      <c r="M46" s="18"/>
      <c r="N46" s="18"/>
    </row>
    <row r="47" spans="2:14" x14ac:dyDescent="0.25">
      <c r="B47" s="17"/>
      <c r="C47" s="17"/>
      <c r="D47" s="17"/>
      <c r="E47" s="17"/>
      <c r="F47" s="17"/>
      <c r="G47" s="17"/>
      <c r="H47" s="17"/>
      <c r="I47" s="17"/>
      <c r="J47" s="17"/>
      <c r="K47" s="18"/>
      <c r="L47" s="18"/>
      <c r="M47" s="18"/>
      <c r="N47" s="18"/>
    </row>
    <row r="48" spans="2:14" x14ac:dyDescent="0.25">
      <c r="B48" s="17"/>
      <c r="C48" s="17"/>
      <c r="D48" s="17"/>
      <c r="E48" s="17"/>
      <c r="F48" s="17"/>
      <c r="G48" s="17"/>
      <c r="H48" s="17"/>
      <c r="I48" s="17"/>
      <c r="J48" s="17"/>
      <c r="K48" s="18"/>
      <c r="L48" s="18"/>
      <c r="M48" s="18"/>
      <c r="N48" s="18"/>
    </row>
    <row r="49" spans="2:14" x14ac:dyDescent="0.25">
      <c r="B49" s="17"/>
      <c r="C49" s="17"/>
      <c r="D49" s="17"/>
      <c r="E49" s="17"/>
      <c r="F49" s="17"/>
      <c r="G49" s="17"/>
      <c r="H49" s="17"/>
      <c r="I49" s="17"/>
      <c r="J49" s="17"/>
      <c r="K49" s="18"/>
      <c r="L49" s="18"/>
      <c r="M49" s="18"/>
      <c r="N49" s="18"/>
    </row>
    <row r="50" spans="2:14" x14ac:dyDescent="0.25">
      <c r="B50" s="17"/>
      <c r="C50" s="17"/>
      <c r="D50" s="17"/>
      <c r="E50" s="17"/>
      <c r="F50" s="17"/>
      <c r="G50" s="17"/>
      <c r="H50" s="17"/>
      <c r="I50" s="17"/>
      <c r="J50" s="17"/>
      <c r="K50" s="18"/>
      <c r="L50" s="18"/>
      <c r="M50" s="18"/>
      <c r="N50" s="18"/>
    </row>
    <row r="51" spans="2:14" x14ac:dyDescent="0.25">
      <c r="B51" s="17"/>
      <c r="C51" s="17"/>
      <c r="D51" s="17"/>
      <c r="E51" s="17"/>
      <c r="F51" s="17"/>
      <c r="G51" s="17"/>
      <c r="H51" s="17"/>
      <c r="I51" s="17"/>
      <c r="J51" s="17"/>
      <c r="K51" s="18"/>
      <c r="L51" s="18"/>
      <c r="M51" s="18"/>
      <c r="N51" s="18"/>
    </row>
    <row r="52" spans="2:14" x14ac:dyDescent="0.25">
      <c r="B52" s="17"/>
      <c r="C52" s="17"/>
      <c r="D52" s="17"/>
      <c r="E52" s="17"/>
      <c r="F52" s="17"/>
      <c r="G52" s="17"/>
      <c r="H52" s="17"/>
      <c r="I52" s="17"/>
      <c r="J52" s="17"/>
      <c r="K52" s="18"/>
      <c r="L52" s="18"/>
      <c r="M52" s="18"/>
      <c r="N52" s="18"/>
    </row>
    <row r="53" spans="2:14" x14ac:dyDescent="0.25">
      <c r="B53" s="17"/>
      <c r="C53" s="17"/>
      <c r="D53" s="17"/>
      <c r="E53" s="17"/>
      <c r="F53" s="17"/>
      <c r="G53" s="17"/>
      <c r="H53" s="17"/>
      <c r="I53" s="17"/>
      <c r="J53" s="17"/>
      <c r="K53" s="18"/>
      <c r="L53" s="18"/>
      <c r="M53" s="18"/>
      <c r="N53" s="18"/>
    </row>
    <row r="54" spans="2:14" x14ac:dyDescent="0.25">
      <c r="B54" s="17"/>
      <c r="C54" s="17"/>
      <c r="D54" s="17"/>
      <c r="E54" s="17"/>
      <c r="F54" s="17"/>
      <c r="G54" s="17"/>
      <c r="H54" s="17"/>
      <c r="I54" s="17"/>
      <c r="J54" s="17"/>
      <c r="K54" s="18"/>
      <c r="L54" s="18"/>
      <c r="M54" s="18"/>
      <c r="N54" s="18"/>
    </row>
    <row r="55" spans="2:14" x14ac:dyDescent="0.25">
      <c r="B55" s="17"/>
      <c r="C55" s="17"/>
      <c r="D55" s="17"/>
      <c r="E55" s="17"/>
      <c r="F55" s="17"/>
      <c r="G55" s="17"/>
      <c r="H55" s="17"/>
      <c r="I55" s="17"/>
      <c r="J55" s="17"/>
      <c r="K55" s="18"/>
      <c r="L55" s="18"/>
      <c r="M55" s="18"/>
      <c r="N55" s="18"/>
    </row>
    <row r="56" spans="2:14" x14ac:dyDescent="0.25">
      <c r="B56" s="17"/>
      <c r="C56" s="17"/>
      <c r="D56" s="17"/>
      <c r="E56" s="17"/>
      <c r="F56" s="17"/>
      <c r="G56" s="17"/>
      <c r="H56" s="17"/>
      <c r="I56" s="17"/>
      <c r="J56" s="17"/>
      <c r="K56" s="18"/>
      <c r="L56" s="18"/>
      <c r="M56" s="18"/>
      <c r="N56" s="18"/>
    </row>
    <row r="57" spans="2:14" x14ac:dyDescent="0.25">
      <c r="B57" s="17"/>
      <c r="C57" s="17"/>
      <c r="D57" s="17"/>
      <c r="E57" s="17"/>
      <c r="F57" s="17"/>
      <c r="G57" s="17"/>
      <c r="H57" s="17"/>
      <c r="I57" s="17"/>
      <c r="J57" s="17"/>
      <c r="K57" s="18"/>
      <c r="L57" s="18"/>
      <c r="M57" s="18"/>
      <c r="N57" s="18"/>
    </row>
    <row r="58" spans="2:14" x14ac:dyDescent="0.25">
      <c r="B58" s="17"/>
      <c r="C58" s="17"/>
      <c r="D58" s="17"/>
      <c r="E58" s="17"/>
      <c r="F58" s="17"/>
      <c r="G58" s="17"/>
      <c r="H58" s="17"/>
      <c r="I58" s="17"/>
      <c r="J58" s="17"/>
      <c r="K58" s="18"/>
      <c r="L58" s="18"/>
      <c r="M58" s="18"/>
      <c r="N58" s="18"/>
    </row>
    <row r="59" spans="2:14" x14ac:dyDescent="0.25">
      <c r="B59" s="17"/>
      <c r="C59" s="17"/>
      <c r="D59" s="17"/>
      <c r="E59" s="17"/>
      <c r="F59" s="17"/>
      <c r="G59" s="17"/>
      <c r="H59" s="17"/>
      <c r="I59" s="17"/>
      <c r="J59" s="17"/>
      <c r="K59" s="18"/>
      <c r="L59" s="18"/>
      <c r="M59" s="18"/>
      <c r="N59" s="18"/>
    </row>
    <row r="60" spans="2:14" x14ac:dyDescent="0.25">
      <c r="B60" s="17"/>
      <c r="C60" s="17"/>
      <c r="D60" s="17"/>
      <c r="E60" s="17"/>
      <c r="F60" s="17"/>
      <c r="G60" s="17"/>
      <c r="H60" s="17"/>
      <c r="I60" s="17"/>
      <c r="J60" s="17"/>
      <c r="K60" s="18"/>
      <c r="L60" s="18"/>
      <c r="M60" s="18"/>
      <c r="N60" s="18"/>
    </row>
    <row r="61" spans="2:14" x14ac:dyDescent="0.25">
      <c r="B61" s="17"/>
      <c r="C61" s="17"/>
      <c r="D61" s="17"/>
      <c r="E61" s="17"/>
      <c r="F61" s="17"/>
      <c r="G61" s="17"/>
      <c r="H61" s="17"/>
      <c r="I61" s="17"/>
      <c r="J61" s="17"/>
      <c r="K61" s="18"/>
      <c r="L61" s="18"/>
      <c r="M61" s="18"/>
      <c r="N61" s="18"/>
    </row>
    <row r="62" spans="2:14" x14ac:dyDescent="0.25">
      <c r="B62" s="17"/>
      <c r="C62" s="17"/>
      <c r="D62" s="17"/>
      <c r="E62" s="17"/>
      <c r="F62" s="17"/>
      <c r="G62" s="17"/>
      <c r="H62" s="17"/>
      <c r="I62" s="17"/>
      <c r="J62" s="17"/>
      <c r="K62" s="18"/>
      <c r="L62" s="18"/>
      <c r="M62" s="18"/>
      <c r="N62" s="18"/>
    </row>
    <row r="63" spans="2:14" x14ac:dyDescent="0.25">
      <c r="B63" s="17"/>
      <c r="C63" s="17"/>
      <c r="D63" s="17"/>
      <c r="E63" s="17"/>
      <c r="F63" s="17"/>
      <c r="G63" s="17"/>
      <c r="H63" s="17"/>
      <c r="I63" s="17"/>
      <c r="J63" s="17"/>
      <c r="K63" s="18"/>
      <c r="L63" s="18"/>
      <c r="M63" s="18"/>
      <c r="N63" s="18"/>
    </row>
    <row r="64" spans="2:14" x14ac:dyDescent="0.25">
      <c r="B64" s="17"/>
      <c r="C64" s="17"/>
      <c r="D64" s="17"/>
      <c r="E64" s="17"/>
      <c r="F64" s="17"/>
      <c r="G64" s="17"/>
      <c r="H64" s="17"/>
      <c r="I64" s="17"/>
      <c r="J64" s="17"/>
      <c r="K64" s="18"/>
      <c r="L64" s="18"/>
      <c r="M64" s="18"/>
      <c r="N64" s="18"/>
    </row>
    <row r="65" spans="2:14" x14ac:dyDescent="0.25">
      <c r="B65" s="17"/>
      <c r="C65" s="17"/>
      <c r="D65" s="17"/>
      <c r="E65" s="17"/>
      <c r="F65" s="17"/>
      <c r="G65" s="17"/>
      <c r="H65" s="17"/>
      <c r="I65" s="17"/>
      <c r="J65" s="17"/>
      <c r="K65" s="18"/>
      <c r="L65" s="18"/>
      <c r="M65" s="18"/>
      <c r="N65" s="18"/>
    </row>
    <row r="66" spans="2:14" x14ac:dyDescent="0.25">
      <c r="B66" s="17"/>
      <c r="C66" s="17"/>
      <c r="D66" s="17"/>
      <c r="E66" s="17"/>
      <c r="F66" s="17"/>
      <c r="G66" s="17"/>
      <c r="H66" s="17"/>
      <c r="I66" s="17"/>
      <c r="J66" s="17"/>
      <c r="K66" s="18"/>
      <c r="L66" s="18"/>
      <c r="M66" s="18"/>
      <c r="N66" s="18"/>
    </row>
    <row r="67" spans="2:14" x14ac:dyDescent="0.25">
      <c r="B67" s="17"/>
      <c r="C67" s="17"/>
      <c r="D67" s="17"/>
      <c r="E67" s="17"/>
      <c r="F67" s="17"/>
      <c r="G67" s="17"/>
      <c r="H67" s="17"/>
      <c r="I67" s="17"/>
      <c r="J67" s="17"/>
      <c r="K67" s="18"/>
      <c r="L67" s="18"/>
      <c r="M67" s="18"/>
      <c r="N67" s="18"/>
    </row>
    <row r="68" spans="2:14" x14ac:dyDescent="0.25">
      <c r="B68" s="17"/>
      <c r="C68" s="17"/>
      <c r="D68" s="17"/>
      <c r="E68" s="17"/>
      <c r="F68" s="17"/>
      <c r="G68" s="17"/>
      <c r="H68" s="17"/>
      <c r="I68" s="17"/>
      <c r="J68" s="17"/>
      <c r="K68" s="18"/>
      <c r="L68" s="18"/>
      <c r="M68" s="18"/>
      <c r="N68" s="18"/>
    </row>
    <row r="69" spans="2:14" x14ac:dyDescent="0.25">
      <c r="B69" s="17"/>
      <c r="C69" s="17"/>
      <c r="D69" s="17"/>
      <c r="E69" s="17"/>
      <c r="F69" s="17"/>
      <c r="G69" s="17"/>
      <c r="H69" s="17"/>
      <c r="I69" s="17"/>
      <c r="J69" s="17"/>
      <c r="K69" s="18"/>
      <c r="L69" s="18"/>
      <c r="M69" s="18"/>
      <c r="N69" s="18"/>
    </row>
    <row r="70" spans="2:14" x14ac:dyDescent="0.25">
      <c r="B70" s="17"/>
      <c r="C70" s="17"/>
      <c r="D70" s="17"/>
      <c r="E70" s="17"/>
      <c r="F70" s="17"/>
      <c r="G70" s="17"/>
      <c r="H70" s="17"/>
      <c r="I70" s="17"/>
      <c r="J70" s="17"/>
      <c r="K70" s="18"/>
      <c r="L70" s="18"/>
      <c r="M70" s="18"/>
      <c r="N70" s="18"/>
    </row>
    <row r="71" spans="2:14" x14ac:dyDescent="0.25">
      <c r="B71" s="2"/>
      <c r="C71" s="2"/>
      <c r="D71" s="2"/>
      <c r="E71" s="2"/>
      <c r="F71" s="57"/>
      <c r="G71" s="2"/>
      <c r="H71" s="2"/>
      <c r="I71" s="2"/>
      <c r="J71" s="2"/>
      <c r="K71" s="3"/>
      <c r="L71" s="3"/>
      <c r="M71" s="3"/>
      <c r="N71" s="3"/>
    </row>
    <row r="72" spans="2:14" x14ac:dyDescent="0.25">
      <c r="B72" s="2"/>
      <c r="C72" s="2"/>
      <c r="D72" s="2"/>
      <c r="E72" s="2"/>
      <c r="F72" s="57"/>
      <c r="G72" s="2"/>
      <c r="H72" s="2"/>
      <c r="I72" s="2"/>
      <c r="J72" s="2"/>
      <c r="K72" s="3"/>
      <c r="L72" s="3"/>
      <c r="M72" s="3"/>
      <c r="N72" s="3"/>
    </row>
    <row r="73" spans="2:14" x14ac:dyDescent="0.25">
      <c r="B73" s="2"/>
      <c r="C73" s="2"/>
      <c r="D73" s="2"/>
      <c r="E73" s="2"/>
      <c r="F73" s="57"/>
      <c r="G73" s="2"/>
      <c r="H73" s="2"/>
      <c r="I73" s="2"/>
      <c r="J73" s="2"/>
      <c r="K73" s="3"/>
      <c r="L73" s="3"/>
      <c r="M73" s="3"/>
      <c r="N73" s="3"/>
    </row>
    <row r="74" spans="2:14" x14ac:dyDescent="0.25">
      <c r="B74" s="2"/>
      <c r="C74" s="2"/>
      <c r="D74" s="2"/>
      <c r="E74" s="2"/>
      <c r="F74" s="57"/>
      <c r="G74" s="2"/>
      <c r="H74" s="2"/>
      <c r="I74" s="2"/>
      <c r="J74" s="2"/>
      <c r="K74" s="3"/>
      <c r="L74" s="3"/>
      <c r="M74" s="3"/>
      <c r="N74" s="3"/>
    </row>
    <row r="75" spans="2:14" x14ac:dyDescent="0.25">
      <c r="B75" s="2"/>
      <c r="C75" s="2"/>
      <c r="D75" s="2"/>
      <c r="E75" s="2"/>
      <c r="F75" s="57"/>
      <c r="G75" s="2"/>
      <c r="H75" s="2"/>
      <c r="I75" s="2"/>
      <c r="J75" s="2"/>
      <c r="K75" s="3"/>
      <c r="L75" s="3"/>
      <c r="M75" s="3"/>
      <c r="N75" s="3"/>
    </row>
    <row r="76" spans="2:14" x14ac:dyDescent="0.25">
      <c r="B76" s="2"/>
      <c r="C76" s="2"/>
      <c r="D76" s="2"/>
      <c r="E76" s="2"/>
      <c r="F76" s="57"/>
      <c r="G76" s="2"/>
      <c r="H76" s="2"/>
      <c r="I76" s="2"/>
      <c r="J76" s="2"/>
      <c r="K76" s="3"/>
      <c r="L76" s="3"/>
      <c r="M76" s="3"/>
      <c r="N76" s="3"/>
    </row>
    <row r="77" spans="2:14" x14ac:dyDescent="0.25">
      <c r="B77" s="2"/>
      <c r="C77" s="2"/>
      <c r="D77" s="2"/>
      <c r="E77" s="2"/>
      <c r="F77" s="57"/>
      <c r="G77" s="2"/>
      <c r="H77" s="2"/>
      <c r="I77" s="2"/>
      <c r="J77" s="2"/>
      <c r="K77" s="3"/>
      <c r="L77" s="3"/>
      <c r="M77" s="3"/>
      <c r="N77" s="3"/>
    </row>
    <row r="78" spans="2:14" x14ac:dyDescent="0.25">
      <c r="B78" s="2"/>
      <c r="C78" s="2"/>
      <c r="D78" s="2"/>
      <c r="E78" s="2"/>
      <c r="F78" s="57"/>
      <c r="G78" s="2"/>
      <c r="H78" s="2"/>
      <c r="I78" s="2"/>
      <c r="J78" s="2"/>
      <c r="K78" s="3"/>
      <c r="L78" s="3"/>
      <c r="M78" s="3"/>
      <c r="N78" s="3"/>
    </row>
    <row r="79" spans="2:14" x14ac:dyDescent="0.25">
      <c r="B79" s="2"/>
      <c r="C79" s="2"/>
      <c r="D79" s="2"/>
      <c r="E79" s="2"/>
      <c r="F79" s="57"/>
      <c r="G79" s="2"/>
      <c r="H79" s="2"/>
      <c r="I79" s="2"/>
      <c r="J79" s="2"/>
      <c r="K79" s="3"/>
      <c r="L79" s="3"/>
      <c r="M79" s="3"/>
      <c r="N79" s="3"/>
    </row>
    <row r="80" spans="2:14" x14ac:dyDescent="0.25">
      <c r="B80" s="2"/>
      <c r="C80" s="2"/>
      <c r="D80" s="2"/>
      <c r="E80" s="2"/>
      <c r="F80" s="57"/>
      <c r="G80" s="2"/>
      <c r="H80" s="2"/>
      <c r="I80" s="2"/>
      <c r="J80" s="2"/>
      <c r="K80" s="3"/>
      <c r="L80" s="3"/>
      <c r="M80" s="3"/>
      <c r="N80" s="3"/>
    </row>
    <row r="81" spans="2:14" x14ac:dyDescent="0.25">
      <c r="B81" s="2"/>
      <c r="C81" s="2"/>
      <c r="D81" s="2"/>
      <c r="E81" s="2"/>
      <c r="F81" s="57"/>
      <c r="G81" s="2"/>
      <c r="H81" s="2"/>
      <c r="I81" s="2"/>
      <c r="J81" s="2"/>
      <c r="K81" s="3"/>
      <c r="L81" s="3"/>
      <c r="M81" s="3"/>
      <c r="N81" s="3"/>
    </row>
    <row r="82" spans="2:14" x14ac:dyDescent="0.25">
      <c r="B82" s="2"/>
      <c r="C82" s="2"/>
      <c r="D82" s="2"/>
      <c r="E82" s="2"/>
      <c r="F82" s="57"/>
      <c r="G82" s="2"/>
      <c r="H82" s="2"/>
      <c r="I82" s="2"/>
      <c r="J82" s="2"/>
      <c r="K82" s="3"/>
      <c r="L82" s="3"/>
      <c r="M82" s="3"/>
      <c r="N82" s="3"/>
    </row>
    <row r="83" spans="2:14" x14ac:dyDescent="0.25">
      <c r="B83" s="2"/>
      <c r="C83" s="2"/>
      <c r="D83" s="2"/>
      <c r="E83" s="2"/>
      <c r="F83" s="57"/>
      <c r="G83" s="2"/>
      <c r="H83" s="2"/>
      <c r="I83" s="2"/>
      <c r="J83" s="2"/>
      <c r="K83" s="3"/>
      <c r="L83" s="3"/>
      <c r="M83" s="3"/>
      <c r="N83" s="3"/>
    </row>
    <row r="84" spans="2:14" x14ac:dyDescent="0.25">
      <c r="B84" s="2"/>
      <c r="C84" s="2"/>
      <c r="D84" s="2"/>
      <c r="E84" s="2"/>
      <c r="F84" s="57"/>
      <c r="G84" s="2"/>
      <c r="H84" s="2"/>
      <c r="I84" s="2"/>
      <c r="J84" s="2"/>
      <c r="K84" s="3"/>
      <c r="L84" s="3"/>
      <c r="M84" s="3"/>
      <c r="N84" s="3"/>
    </row>
    <row r="85" spans="2:14" x14ac:dyDescent="0.25">
      <c r="B85" s="2"/>
      <c r="C85" s="2"/>
      <c r="D85" s="2"/>
      <c r="E85" s="2"/>
      <c r="F85" s="57"/>
      <c r="G85" s="2"/>
      <c r="H85" s="2"/>
      <c r="I85" s="2"/>
      <c r="J85" s="2"/>
      <c r="K85" s="3"/>
      <c r="L85" s="3"/>
      <c r="M85" s="3"/>
      <c r="N85" s="3"/>
    </row>
    <row r="86" spans="2:14" x14ac:dyDescent="0.25">
      <c r="B86" s="2"/>
      <c r="C86" s="2"/>
      <c r="D86" s="2"/>
      <c r="E86" s="2"/>
      <c r="F86" s="57"/>
      <c r="G86" s="2"/>
      <c r="H86" s="2"/>
      <c r="I86" s="2"/>
      <c r="J86" s="2"/>
      <c r="K86" s="3"/>
      <c r="L86" s="3"/>
      <c r="M86" s="3"/>
      <c r="N86" s="3"/>
    </row>
    <row r="87" spans="2:14" x14ac:dyDescent="0.25">
      <c r="B87" s="2"/>
      <c r="C87" s="2"/>
      <c r="D87" s="2"/>
      <c r="E87" s="2"/>
      <c r="F87" s="57"/>
      <c r="G87" s="2"/>
      <c r="H87" s="2"/>
      <c r="I87" s="2"/>
      <c r="J87" s="2"/>
      <c r="K87" s="3"/>
      <c r="L87" s="3"/>
      <c r="M87" s="3"/>
      <c r="N87" s="3"/>
    </row>
    <row r="88" spans="2:14" x14ac:dyDescent="0.25">
      <c r="B88" s="2"/>
      <c r="C88" s="2"/>
      <c r="D88" s="2"/>
      <c r="E88" s="2"/>
      <c r="F88" s="57"/>
      <c r="G88" s="2"/>
      <c r="H88" s="2"/>
      <c r="I88" s="2"/>
      <c r="J88" s="2"/>
      <c r="K88" s="3"/>
      <c r="L88" s="3"/>
      <c r="M88" s="3"/>
      <c r="N88" s="3"/>
    </row>
    <row r="89" spans="2:14" x14ac:dyDescent="0.25">
      <c r="B89" s="2"/>
      <c r="C89" s="2"/>
      <c r="D89" s="2"/>
      <c r="E89" s="2"/>
      <c r="F89" s="57"/>
      <c r="G89" s="2"/>
      <c r="H89" s="2"/>
      <c r="I89" s="2"/>
      <c r="J89" s="2"/>
      <c r="K89" s="3"/>
      <c r="L89" s="3"/>
      <c r="M89" s="3"/>
      <c r="N89" s="3"/>
    </row>
    <row r="90" spans="2:14" x14ac:dyDescent="0.25">
      <c r="B90" s="2"/>
      <c r="C90" s="2"/>
      <c r="D90" s="2"/>
      <c r="E90" s="2"/>
      <c r="F90" s="57"/>
      <c r="G90" s="2"/>
      <c r="H90" s="2"/>
      <c r="I90" s="2"/>
      <c r="J90" s="2"/>
      <c r="K90" s="3"/>
      <c r="L90" s="3"/>
      <c r="M90" s="3"/>
      <c r="N90" s="3"/>
    </row>
    <row r="91" spans="2:14" x14ac:dyDescent="0.25">
      <c r="B91" s="2"/>
      <c r="C91" s="2"/>
      <c r="D91" s="2"/>
      <c r="E91" s="2"/>
      <c r="F91" s="57"/>
      <c r="G91" s="2"/>
      <c r="H91" s="2"/>
      <c r="I91" s="2"/>
      <c r="J91" s="2"/>
      <c r="K91" s="3"/>
      <c r="L91" s="3"/>
      <c r="M91" s="3"/>
      <c r="N91" s="3"/>
    </row>
    <row r="92" spans="2:14" x14ac:dyDescent="0.25">
      <c r="B92" s="2"/>
      <c r="C92" s="2"/>
      <c r="D92" s="2"/>
      <c r="E92" s="2"/>
      <c r="F92" s="57"/>
      <c r="G92" s="2"/>
      <c r="H92" s="2"/>
      <c r="I92" s="2"/>
      <c r="J92" s="2"/>
      <c r="K92" s="3"/>
      <c r="L92" s="3"/>
      <c r="M92" s="3"/>
      <c r="N92" s="3"/>
    </row>
    <row r="93" spans="2:14" x14ac:dyDescent="0.25">
      <c r="B93" s="2"/>
      <c r="C93" s="2"/>
      <c r="D93" s="2"/>
      <c r="E93" s="2"/>
      <c r="F93" s="57"/>
      <c r="G93" s="2"/>
      <c r="H93" s="2"/>
      <c r="I93" s="2"/>
      <c r="J93" s="2"/>
      <c r="K93" s="3"/>
      <c r="L93" s="3"/>
      <c r="M93" s="3"/>
      <c r="N93" s="3"/>
    </row>
    <row r="94" spans="2:14" x14ac:dyDescent="0.25">
      <c r="B94" s="2"/>
      <c r="C94" s="2"/>
      <c r="D94" s="2"/>
      <c r="E94" s="2"/>
      <c r="F94" s="57"/>
      <c r="G94" s="2"/>
      <c r="H94" s="2"/>
      <c r="I94" s="2"/>
      <c r="J94" s="2"/>
      <c r="K94" s="3"/>
      <c r="L94" s="3"/>
      <c r="M94" s="3"/>
      <c r="N94" s="3"/>
    </row>
    <row r="95" spans="2:14" x14ac:dyDescent="0.25">
      <c r="B95" s="2"/>
      <c r="C95" s="2"/>
      <c r="D95" s="2"/>
      <c r="E95" s="2"/>
      <c r="F95" s="57"/>
      <c r="G95" s="2"/>
      <c r="H95" s="2"/>
      <c r="I95" s="2"/>
      <c r="J95" s="2"/>
      <c r="K95" s="3"/>
      <c r="L95" s="3"/>
      <c r="M95" s="3"/>
      <c r="N95" s="3"/>
    </row>
    <row r="96" spans="2:14" x14ac:dyDescent="0.25">
      <c r="B96" s="2"/>
      <c r="C96" s="2"/>
      <c r="D96" s="2"/>
      <c r="E96" s="2"/>
      <c r="F96" s="57"/>
      <c r="G96" s="2"/>
      <c r="H96" s="2"/>
      <c r="I96" s="2"/>
      <c r="J96" s="2"/>
      <c r="K96" s="3"/>
      <c r="L96" s="3"/>
      <c r="M96" s="3"/>
      <c r="N96" s="3"/>
    </row>
    <row r="97" spans="2:14" x14ac:dyDescent="0.25">
      <c r="B97" s="2"/>
      <c r="C97" s="2"/>
      <c r="D97" s="2"/>
      <c r="E97" s="2"/>
      <c r="F97" s="57"/>
      <c r="G97" s="2"/>
      <c r="H97" s="2"/>
      <c r="I97" s="2"/>
      <c r="J97" s="2"/>
      <c r="K97" s="3"/>
      <c r="L97" s="3"/>
      <c r="M97" s="3"/>
      <c r="N97" s="3"/>
    </row>
    <row r="98" spans="2:14" x14ac:dyDescent="0.25">
      <c r="B98" s="2"/>
      <c r="C98" s="2"/>
      <c r="D98" s="2"/>
      <c r="E98" s="2"/>
      <c r="F98" s="57"/>
      <c r="G98" s="2"/>
      <c r="H98" s="2"/>
      <c r="I98" s="2"/>
      <c r="J98" s="2"/>
      <c r="K98" s="3"/>
      <c r="L98" s="3"/>
      <c r="M98" s="3"/>
      <c r="N98" s="3"/>
    </row>
    <row r="99" spans="2:14" x14ac:dyDescent="0.25">
      <c r="B99" s="2"/>
      <c r="C99" s="2"/>
      <c r="D99" s="2"/>
      <c r="E99" s="2"/>
      <c r="F99" s="57"/>
      <c r="G99" s="2"/>
      <c r="H99" s="2"/>
      <c r="I99" s="2"/>
      <c r="J99" s="2"/>
      <c r="K99" s="3"/>
      <c r="L99" s="3"/>
      <c r="M99" s="3"/>
      <c r="N99" s="3"/>
    </row>
    <row r="100" spans="2:14" x14ac:dyDescent="0.25">
      <c r="B100" s="2"/>
      <c r="C100" s="2"/>
      <c r="D100" s="2"/>
      <c r="E100" s="2"/>
      <c r="F100" s="57"/>
      <c r="G100" s="2"/>
      <c r="H100" s="2"/>
      <c r="I100" s="2"/>
      <c r="J100" s="2"/>
      <c r="K100" s="3"/>
      <c r="L100" s="3"/>
      <c r="M100" s="3"/>
      <c r="N100" s="3"/>
    </row>
    <row r="101" spans="2:14" x14ac:dyDescent="0.25">
      <c r="B101" s="2"/>
      <c r="C101" s="2"/>
      <c r="D101" s="2"/>
      <c r="E101" s="2"/>
      <c r="F101" s="57"/>
      <c r="G101" s="2"/>
      <c r="H101" s="2"/>
      <c r="I101" s="2"/>
      <c r="J101" s="2"/>
      <c r="K101" s="3"/>
      <c r="L101" s="3"/>
      <c r="M101" s="3"/>
      <c r="N101" s="3"/>
    </row>
    <row r="102" spans="2:14" x14ac:dyDescent="0.25">
      <c r="B102" s="2"/>
      <c r="C102" s="2"/>
      <c r="D102" s="2"/>
      <c r="E102" s="2"/>
      <c r="F102" s="57"/>
      <c r="G102" s="2"/>
      <c r="H102" s="2"/>
      <c r="I102" s="2"/>
      <c r="J102" s="2"/>
      <c r="K102" s="3"/>
      <c r="L102" s="3"/>
      <c r="M102" s="3"/>
      <c r="N102" s="3"/>
    </row>
    <row r="103" spans="2:14" x14ac:dyDescent="0.25">
      <c r="B103" s="2"/>
      <c r="C103" s="2"/>
      <c r="D103" s="2"/>
      <c r="E103" s="2"/>
      <c r="F103" s="57"/>
      <c r="G103" s="2"/>
      <c r="H103" s="2"/>
      <c r="I103" s="2"/>
      <c r="J103" s="2"/>
      <c r="K103" s="3"/>
      <c r="L103" s="3"/>
      <c r="M103" s="3"/>
      <c r="N103" s="3"/>
    </row>
    <row r="104" spans="2:14" x14ac:dyDescent="0.25">
      <c r="B104" s="2"/>
      <c r="C104" s="2"/>
      <c r="D104" s="2"/>
      <c r="E104" s="2"/>
      <c r="F104" s="57"/>
      <c r="G104" s="2"/>
      <c r="H104" s="2"/>
      <c r="I104" s="2"/>
      <c r="J104" s="2"/>
      <c r="K104" s="3"/>
      <c r="L104" s="3"/>
      <c r="M104" s="3"/>
      <c r="N104" s="3"/>
    </row>
    <row r="105" spans="2:14" x14ac:dyDescent="0.25">
      <c r="B105" s="2"/>
      <c r="C105" s="2"/>
      <c r="D105" s="2"/>
      <c r="E105" s="2"/>
      <c r="F105" s="57"/>
      <c r="G105" s="2"/>
      <c r="H105" s="2"/>
      <c r="I105" s="2"/>
      <c r="J105" s="2"/>
      <c r="K105" s="3"/>
      <c r="L105" s="3"/>
      <c r="M105" s="3"/>
      <c r="N105" s="3"/>
    </row>
    <row r="106" spans="2:14" x14ac:dyDescent="0.25">
      <c r="B106" s="2"/>
      <c r="C106" s="2"/>
      <c r="D106" s="2"/>
      <c r="E106" s="2"/>
      <c r="F106" s="57"/>
      <c r="G106" s="2"/>
      <c r="H106" s="2"/>
      <c r="I106" s="2"/>
      <c r="J106" s="2"/>
      <c r="K106" s="3"/>
      <c r="L106" s="3"/>
      <c r="M106" s="3"/>
      <c r="N106" s="3"/>
    </row>
    <row r="107" spans="2:14" x14ac:dyDescent="0.25">
      <c r="B107" s="2"/>
      <c r="C107" s="2"/>
      <c r="D107" s="2"/>
      <c r="E107" s="2"/>
      <c r="F107" s="57"/>
      <c r="G107" s="2"/>
      <c r="H107" s="2"/>
      <c r="I107" s="2"/>
      <c r="J107" s="2"/>
      <c r="K107" s="3"/>
      <c r="L107" s="3"/>
      <c r="M107" s="3"/>
      <c r="N107" s="3"/>
    </row>
    <row r="108" spans="2:14" x14ac:dyDescent="0.25">
      <c r="B108" s="2"/>
      <c r="C108" s="2"/>
      <c r="D108" s="2"/>
      <c r="E108" s="2"/>
      <c r="F108" s="57"/>
      <c r="G108" s="2"/>
      <c r="H108" s="2"/>
      <c r="I108" s="2"/>
      <c r="J108" s="2"/>
      <c r="K108" s="3"/>
      <c r="L108" s="3"/>
      <c r="M108" s="3"/>
      <c r="N108" s="3"/>
    </row>
    <row r="109" spans="2:14" x14ac:dyDescent="0.25">
      <c r="B109" s="2"/>
      <c r="C109" s="2"/>
      <c r="D109" s="2"/>
      <c r="E109" s="2"/>
      <c r="F109" s="57"/>
      <c r="G109" s="2"/>
      <c r="H109" s="2"/>
      <c r="I109" s="2"/>
      <c r="J109" s="2"/>
      <c r="K109" s="3"/>
      <c r="L109" s="3"/>
      <c r="M109" s="3"/>
      <c r="N109" s="3"/>
    </row>
    <row r="110" spans="2:14" x14ac:dyDescent="0.25">
      <c r="B110" s="2"/>
      <c r="C110" s="2"/>
      <c r="D110" s="2"/>
      <c r="E110" s="2"/>
      <c r="F110" s="57"/>
      <c r="G110" s="2"/>
      <c r="H110" s="2"/>
      <c r="I110" s="2"/>
      <c r="J110" s="2"/>
      <c r="K110" s="3"/>
      <c r="L110" s="3"/>
      <c r="M110" s="3"/>
      <c r="N110" s="3"/>
    </row>
    <row r="111" spans="2:14" x14ac:dyDescent="0.25">
      <c r="B111" s="2"/>
      <c r="C111" s="2"/>
      <c r="D111" s="2"/>
      <c r="E111" s="2"/>
      <c r="F111" s="57"/>
      <c r="G111" s="2"/>
      <c r="H111" s="2"/>
      <c r="I111" s="2"/>
      <c r="J111" s="2"/>
      <c r="K111" s="3"/>
      <c r="L111" s="3"/>
      <c r="M111" s="3"/>
      <c r="N111" s="3"/>
    </row>
    <row r="112" spans="2:14" x14ac:dyDescent="0.25">
      <c r="B112" s="2"/>
      <c r="C112" s="2"/>
      <c r="D112" s="2"/>
      <c r="E112" s="2"/>
      <c r="F112" s="57"/>
      <c r="G112" s="2"/>
      <c r="H112" s="2"/>
      <c r="I112" s="2"/>
      <c r="J112" s="2"/>
      <c r="K112" s="3"/>
      <c r="L112" s="3"/>
      <c r="M112" s="3"/>
      <c r="N112" s="3"/>
    </row>
    <row r="113" spans="2:14" x14ac:dyDescent="0.25">
      <c r="B113" s="2"/>
      <c r="C113" s="2"/>
      <c r="D113" s="2"/>
      <c r="E113" s="2"/>
      <c r="F113" s="57"/>
      <c r="G113" s="2"/>
      <c r="H113" s="2"/>
      <c r="I113" s="2"/>
      <c r="J113" s="2"/>
      <c r="K113" s="3"/>
      <c r="L113" s="3"/>
      <c r="M113" s="3"/>
      <c r="N113" s="3"/>
    </row>
    <row r="114" spans="2:14" x14ac:dyDescent="0.25">
      <c r="B114" s="2"/>
      <c r="C114" s="2"/>
      <c r="D114" s="2"/>
      <c r="E114" s="2"/>
      <c r="F114" s="57"/>
      <c r="G114" s="2"/>
      <c r="H114" s="2"/>
      <c r="I114" s="2"/>
      <c r="J114" s="2"/>
      <c r="K114" s="3"/>
      <c r="L114" s="3"/>
      <c r="M114" s="3"/>
      <c r="N114" s="3"/>
    </row>
    <row r="115" spans="2:14" x14ac:dyDescent="0.25">
      <c r="B115" s="2"/>
      <c r="C115" s="2"/>
      <c r="D115" s="2"/>
      <c r="E115" s="2"/>
      <c r="F115" s="57"/>
      <c r="G115" s="2"/>
      <c r="H115" s="2"/>
      <c r="I115" s="2"/>
      <c r="J115" s="2"/>
      <c r="K115" s="3"/>
      <c r="L115" s="3"/>
      <c r="M115" s="3"/>
      <c r="N115" s="3"/>
    </row>
    <row r="116" spans="2:14" x14ac:dyDescent="0.25">
      <c r="B116" s="2"/>
      <c r="C116" s="2"/>
      <c r="D116" s="2"/>
      <c r="E116" s="2"/>
      <c r="F116" s="57"/>
      <c r="G116" s="2"/>
      <c r="H116" s="2"/>
      <c r="I116" s="2"/>
      <c r="J116" s="2"/>
      <c r="K116" s="3"/>
      <c r="L116" s="3"/>
      <c r="M116" s="3"/>
      <c r="N116" s="3"/>
    </row>
    <row r="117" spans="2:14" x14ac:dyDescent="0.25">
      <c r="B117" s="2"/>
      <c r="C117" s="2"/>
      <c r="D117" s="2"/>
      <c r="E117" s="2"/>
      <c r="F117" s="57"/>
      <c r="G117" s="2"/>
      <c r="H117" s="2"/>
      <c r="I117" s="2"/>
      <c r="J117" s="2"/>
      <c r="K117" s="3"/>
      <c r="L117" s="3"/>
      <c r="M117" s="3"/>
      <c r="N117" s="3"/>
    </row>
    <row r="118" spans="2:14" x14ac:dyDescent="0.25">
      <c r="B118" s="2"/>
      <c r="C118" s="2"/>
      <c r="D118" s="2"/>
      <c r="E118" s="2"/>
      <c r="F118" s="57"/>
      <c r="G118" s="2"/>
      <c r="H118" s="2"/>
      <c r="I118" s="2"/>
      <c r="J118" s="2"/>
      <c r="K118" s="3"/>
      <c r="L118" s="3"/>
      <c r="M118" s="3"/>
      <c r="N118" s="3"/>
    </row>
    <row r="119" spans="2:14" x14ac:dyDescent="0.25">
      <c r="B119" s="2"/>
      <c r="C119" s="2"/>
      <c r="D119" s="2"/>
      <c r="E119" s="2"/>
      <c r="F119" s="57"/>
      <c r="G119" s="2"/>
      <c r="H119" s="2"/>
      <c r="I119" s="2"/>
      <c r="J119" s="2"/>
      <c r="K119" s="3"/>
      <c r="L119" s="3"/>
      <c r="M119" s="3"/>
      <c r="N119" s="3"/>
    </row>
    <row r="120" spans="2:14" x14ac:dyDescent="0.25">
      <c r="B120" s="2"/>
      <c r="C120" s="2"/>
      <c r="D120" s="2"/>
      <c r="E120" s="2"/>
      <c r="F120" s="57"/>
      <c r="G120" s="2"/>
      <c r="H120" s="2"/>
      <c r="I120" s="2"/>
      <c r="J120" s="2"/>
      <c r="K120" s="3"/>
      <c r="L120" s="3"/>
      <c r="M120" s="3"/>
      <c r="N120" s="3"/>
    </row>
    <row r="121" spans="2:14" x14ac:dyDescent="0.25">
      <c r="B121" s="2"/>
      <c r="C121" s="2"/>
      <c r="D121" s="2"/>
      <c r="E121" s="2"/>
      <c r="F121" s="57"/>
      <c r="G121" s="2"/>
      <c r="H121" s="2"/>
      <c r="I121" s="2"/>
      <c r="J121" s="2"/>
      <c r="K121" s="3"/>
      <c r="L121" s="3"/>
      <c r="M121" s="3"/>
      <c r="N121" s="3"/>
    </row>
    <row r="122" spans="2:14" x14ac:dyDescent="0.25">
      <c r="B122" s="2"/>
      <c r="C122" s="2"/>
      <c r="D122" s="2"/>
      <c r="E122" s="2"/>
      <c r="F122" s="57"/>
      <c r="G122" s="2"/>
      <c r="H122" s="2"/>
      <c r="I122" s="2"/>
      <c r="J122" s="2"/>
      <c r="K122" s="3"/>
      <c r="L122" s="3"/>
      <c r="M122" s="3"/>
      <c r="N122" s="3"/>
    </row>
    <row r="123" spans="2:14" x14ac:dyDescent="0.25">
      <c r="B123" s="2"/>
      <c r="C123" s="2"/>
      <c r="D123" s="2"/>
      <c r="E123" s="2"/>
      <c r="F123" s="57"/>
      <c r="G123" s="2"/>
      <c r="H123" s="2"/>
      <c r="I123" s="2"/>
      <c r="J123" s="2"/>
      <c r="K123" s="3"/>
      <c r="L123" s="3"/>
      <c r="M123" s="3"/>
      <c r="N123" s="3"/>
    </row>
    <row r="124" spans="2:14" x14ac:dyDescent="0.25">
      <c r="B124" s="2"/>
      <c r="C124" s="2"/>
      <c r="D124" s="2"/>
      <c r="E124" s="2"/>
      <c r="F124" s="57"/>
      <c r="G124" s="2"/>
      <c r="H124" s="2"/>
      <c r="I124" s="2"/>
      <c r="J124" s="2"/>
      <c r="K124" s="3"/>
      <c r="L124" s="3"/>
      <c r="M124" s="3"/>
      <c r="N124" s="3"/>
    </row>
    <row r="125" spans="2:14" x14ac:dyDescent="0.25">
      <c r="B125" s="2"/>
      <c r="C125" s="2"/>
      <c r="D125" s="2"/>
      <c r="E125" s="2"/>
      <c r="F125" s="57"/>
      <c r="G125" s="2"/>
      <c r="H125" s="2"/>
      <c r="I125" s="2"/>
      <c r="J125" s="2"/>
      <c r="K125" s="3"/>
      <c r="L125" s="3"/>
      <c r="M125" s="3"/>
      <c r="N125" s="3"/>
    </row>
    <row r="126" spans="2:14" x14ac:dyDescent="0.25">
      <c r="B126" s="2"/>
      <c r="C126" s="2"/>
      <c r="D126" s="2"/>
      <c r="E126" s="2"/>
      <c r="F126" s="57"/>
      <c r="G126" s="2"/>
      <c r="H126" s="2"/>
      <c r="I126" s="2"/>
      <c r="J126" s="2"/>
      <c r="K126" s="3"/>
      <c r="L126" s="3"/>
      <c r="M126" s="3"/>
      <c r="N126" s="3"/>
    </row>
    <row r="127" spans="2:14" x14ac:dyDescent="0.25">
      <c r="B127" s="2"/>
      <c r="C127" s="2"/>
      <c r="D127" s="2"/>
      <c r="E127" s="2"/>
      <c r="F127" s="57"/>
      <c r="G127" s="2"/>
      <c r="H127" s="2"/>
      <c r="I127" s="2"/>
      <c r="J127" s="2"/>
      <c r="K127" s="3"/>
      <c r="L127" s="3"/>
      <c r="M127" s="3"/>
      <c r="N127" s="3"/>
    </row>
    <row r="128" spans="2:14" x14ac:dyDescent="0.25">
      <c r="B128" s="2"/>
      <c r="C128" s="2"/>
      <c r="D128" s="2"/>
      <c r="E128" s="2"/>
      <c r="F128" s="57"/>
      <c r="G128" s="2"/>
      <c r="H128" s="2"/>
      <c r="I128" s="2"/>
      <c r="J128" s="2"/>
      <c r="K128" s="3"/>
      <c r="L128" s="3"/>
      <c r="M128" s="3"/>
      <c r="N128" s="3"/>
    </row>
    <row r="129" spans="2:14" x14ac:dyDescent="0.25">
      <c r="B129" s="2"/>
      <c r="C129" s="2"/>
      <c r="D129" s="2"/>
      <c r="E129" s="2"/>
      <c r="F129" s="57"/>
      <c r="G129" s="2"/>
      <c r="H129" s="2"/>
      <c r="I129" s="2"/>
      <c r="J129" s="2"/>
      <c r="K129" s="3"/>
      <c r="L129" s="3"/>
      <c r="M129" s="3"/>
      <c r="N129" s="3"/>
    </row>
    <row r="130" spans="2:14" x14ac:dyDescent="0.25">
      <c r="B130" s="2"/>
      <c r="C130" s="2"/>
      <c r="D130" s="2"/>
      <c r="E130" s="2"/>
      <c r="F130" s="57"/>
      <c r="G130" s="2"/>
      <c r="H130" s="2"/>
      <c r="I130" s="2"/>
      <c r="J130" s="2"/>
      <c r="K130" s="3"/>
      <c r="L130" s="3"/>
      <c r="M130" s="3"/>
      <c r="N130" s="3"/>
    </row>
    <row r="131" spans="2:14" x14ac:dyDescent="0.25">
      <c r="B131" s="2"/>
      <c r="C131" s="2"/>
      <c r="D131" s="2"/>
      <c r="E131" s="2"/>
      <c r="F131" s="57"/>
      <c r="G131" s="2"/>
      <c r="H131" s="2"/>
      <c r="I131" s="2"/>
      <c r="J131" s="2"/>
      <c r="K131" s="3"/>
      <c r="L131" s="3"/>
      <c r="M131" s="3"/>
      <c r="N131" s="3"/>
    </row>
    <row r="132" spans="2:14" x14ac:dyDescent="0.25">
      <c r="B132" s="2"/>
      <c r="C132" s="2"/>
      <c r="D132" s="2"/>
      <c r="E132" s="2"/>
      <c r="F132" s="57"/>
      <c r="G132" s="2"/>
      <c r="H132" s="2"/>
      <c r="I132" s="2"/>
      <c r="J132" s="2"/>
      <c r="K132" s="3"/>
      <c r="L132" s="3"/>
      <c r="M132" s="3"/>
      <c r="N132" s="3"/>
    </row>
    <row r="133" spans="2:14" x14ac:dyDescent="0.25">
      <c r="B133" s="2"/>
      <c r="C133" s="2"/>
      <c r="D133" s="2"/>
      <c r="E133" s="2"/>
      <c r="F133" s="57"/>
      <c r="G133" s="2"/>
      <c r="H133" s="2"/>
      <c r="I133" s="2"/>
      <c r="J133" s="2"/>
      <c r="K133" s="3"/>
      <c r="L133" s="3"/>
      <c r="M133" s="3"/>
      <c r="N133" s="3"/>
    </row>
    <row r="134" spans="2:14" x14ac:dyDescent="0.25">
      <c r="B134" s="2"/>
      <c r="C134" s="2"/>
      <c r="D134" s="2"/>
      <c r="E134" s="2"/>
      <c r="F134" s="57"/>
      <c r="G134" s="2"/>
      <c r="H134" s="2"/>
      <c r="I134" s="2"/>
      <c r="J134" s="2"/>
      <c r="K134" s="3"/>
      <c r="L134" s="3"/>
      <c r="M134" s="3"/>
      <c r="N134" s="3"/>
    </row>
    <row r="135" spans="2:14" x14ac:dyDescent="0.25">
      <c r="B135" s="2"/>
      <c r="C135" s="2"/>
      <c r="D135" s="2"/>
      <c r="E135" s="2"/>
      <c r="F135" s="57"/>
      <c r="G135" s="2"/>
      <c r="H135" s="2"/>
      <c r="I135" s="2"/>
      <c r="J135" s="2"/>
      <c r="K135" s="3"/>
      <c r="L135" s="3"/>
      <c r="M135" s="3"/>
      <c r="N135" s="3"/>
    </row>
    <row r="136" spans="2:14" x14ac:dyDescent="0.25">
      <c r="B136" s="2"/>
      <c r="C136" s="2"/>
      <c r="D136" s="2"/>
      <c r="E136" s="2"/>
      <c r="F136" s="57"/>
      <c r="G136" s="2"/>
      <c r="H136" s="2"/>
      <c r="I136" s="2"/>
      <c r="J136" s="2"/>
      <c r="K136" s="3"/>
      <c r="L136" s="3"/>
      <c r="M136" s="3"/>
      <c r="N136" s="3"/>
    </row>
    <row r="137" spans="2:14" x14ac:dyDescent="0.25">
      <c r="B137" s="2"/>
      <c r="C137" s="2"/>
      <c r="D137" s="2"/>
      <c r="E137" s="2"/>
      <c r="F137" s="57"/>
      <c r="G137" s="2"/>
      <c r="H137" s="2"/>
      <c r="I137" s="2"/>
      <c r="J137" s="2"/>
      <c r="K137" s="3"/>
      <c r="L137" s="3"/>
      <c r="M137" s="3"/>
      <c r="N137" s="3"/>
    </row>
    <row r="138" spans="2:14" x14ac:dyDescent="0.25">
      <c r="B138" s="2"/>
      <c r="C138" s="2"/>
      <c r="D138" s="2"/>
      <c r="E138" s="2"/>
      <c r="F138" s="57"/>
      <c r="G138" s="2"/>
      <c r="H138" s="2"/>
      <c r="I138" s="2"/>
      <c r="J138" s="2"/>
      <c r="K138" s="3"/>
      <c r="L138" s="3"/>
      <c r="M138" s="3"/>
      <c r="N138" s="3"/>
    </row>
    <row r="139" spans="2:14" x14ac:dyDescent="0.25">
      <c r="B139" s="2"/>
      <c r="C139" s="2"/>
      <c r="D139" s="2"/>
      <c r="E139" s="2"/>
      <c r="F139" s="57"/>
      <c r="G139" s="2"/>
      <c r="H139" s="2"/>
      <c r="I139" s="2"/>
      <c r="J139" s="2"/>
      <c r="K139" s="3"/>
      <c r="L139" s="3"/>
      <c r="M139" s="3"/>
      <c r="N139" s="3"/>
    </row>
    <row r="140" spans="2:14" x14ac:dyDescent="0.25">
      <c r="B140" s="2"/>
      <c r="C140" s="2"/>
      <c r="D140" s="2"/>
      <c r="E140" s="2"/>
      <c r="F140" s="57"/>
      <c r="G140" s="2"/>
      <c r="H140" s="2"/>
      <c r="I140" s="2"/>
      <c r="J140" s="2"/>
      <c r="K140" s="3"/>
      <c r="L140" s="3"/>
      <c r="M140" s="3"/>
      <c r="N140" s="3"/>
    </row>
    <row r="141" spans="2:14" x14ac:dyDescent="0.25">
      <c r="B141" s="2"/>
      <c r="C141" s="2"/>
      <c r="D141" s="2"/>
      <c r="E141" s="2"/>
      <c r="F141" s="57"/>
      <c r="G141" s="2"/>
      <c r="H141" s="2"/>
      <c r="I141" s="2"/>
      <c r="J141" s="2"/>
      <c r="K141" s="3"/>
      <c r="L141" s="3"/>
      <c r="M141" s="3"/>
      <c r="N141" s="3"/>
    </row>
    <row r="142" spans="2:14" x14ac:dyDescent="0.25">
      <c r="B142" s="2"/>
      <c r="C142" s="2"/>
      <c r="D142" s="2"/>
      <c r="E142" s="2"/>
      <c r="F142" s="57"/>
      <c r="G142" s="2"/>
      <c r="H142" s="2"/>
      <c r="I142" s="2"/>
      <c r="J142" s="2"/>
      <c r="K142" s="3"/>
      <c r="L142" s="3"/>
      <c r="M142" s="3"/>
      <c r="N142" s="3"/>
    </row>
    <row r="143" spans="2:14" x14ac:dyDescent="0.25">
      <c r="B143" s="2"/>
      <c r="C143" s="2"/>
      <c r="D143" s="2"/>
      <c r="E143" s="2"/>
      <c r="F143" s="57"/>
      <c r="G143" s="2"/>
      <c r="H143" s="2"/>
      <c r="I143" s="2"/>
      <c r="J143" s="2"/>
      <c r="K143" s="3"/>
      <c r="L143" s="3"/>
      <c r="M143" s="3"/>
      <c r="N143" s="3"/>
    </row>
    <row r="144" spans="2:14" x14ac:dyDescent="0.25">
      <c r="B144" s="2"/>
      <c r="C144" s="2"/>
      <c r="D144" s="2"/>
      <c r="E144" s="2"/>
      <c r="F144" s="57"/>
      <c r="G144" s="2"/>
      <c r="H144" s="2"/>
      <c r="I144" s="2"/>
      <c r="J144" s="2"/>
      <c r="K144" s="3"/>
      <c r="L144" s="3"/>
      <c r="M144" s="3"/>
      <c r="N144" s="3"/>
    </row>
    <row r="145" spans="2:14" x14ac:dyDescent="0.25">
      <c r="B145" s="2"/>
      <c r="C145" s="2"/>
      <c r="D145" s="2"/>
      <c r="E145" s="2"/>
      <c r="F145" s="57"/>
      <c r="G145" s="2"/>
      <c r="H145" s="2"/>
      <c r="I145" s="2"/>
      <c r="J145" s="2"/>
      <c r="K145" s="3"/>
      <c r="L145" s="3"/>
      <c r="M145" s="3"/>
      <c r="N145" s="3"/>
    </row>
    <row r="146" spans="2:14" x14ac:dyDescent="0.25">
      <c r="B146" s="2"/>
      <c r="C146" s="2"/>
      <c r="D146" s="2"/>
      <c r="E146" s="2"/>
      <c r="F146" s="57"/>
      <c r="G146" s="2"/>
      <c r="H146" s="2"/>
      <c r="I146" s="2"/>
      <c r="J146" s="2"/>
      <c r="K146" s="3"/>
      <c r="L146" s="3"/>
      <c r="M146" s="3"/>
      <c r="N146" s="3"/>
    </row>
    <row r="147" spans="2:14" x14ac:dyDescent="0.25">
      <c r="B147" s="2"/>
      <c r="C147" s="2"/>
      <c r="D147" s="2"/>
      <c r="E147" s="2"/>
      <c r="F147" s="57"/>
      <c r="G147" s="2"/>
      <c r="H147" s="2"/>
      <c r="I147" s="2"/>
      <c r="J147" s="2"/>
      <c r="K147" s="3"/>
      <c r="L147" s="3"/>
      <c r="M147" s="3"/>
      <c r="N147" s="3"/>
    </row>
    <row r="148" spans="2:14" x14ac:dyDescent="0.25">
      <c r="B148" s="2"/>
      <c r="C148" s="2"/>
      <c r="D148" s="2"/>
      <c r="E148" s="2"/>
      <c r="F148" s="57"/>
      <c r="G148" s="2"/>
      <c r="H148" s="2"/>
      <c r="I148" s="2"/>
      <c r="J148" s="2"/>
      <c r="K148" s="3"/>
      <c r="L148" s="3"/>
      <c r="M148" s="3"/>
      <c r="N148" s="3"/>
    </row>
    <row r="149" spans="2:14" x14ac:dyDescent="0.25">
      <c r="B149" s="2"/>
      <c r="C149" s="2"/>
      <c r="D149" s="2"/>
      <c r="E149" s="2"/>
      <c r="F149" s="57"/>
      <c r="G149" s="2"/>
      <c r="H149" s="2"/>
      <c r="I149" s="2"/>
      <c r="J149" s="2"/>
      <c r="K149" s="3"/>
      <c r="L149" s="3"/>
      <c r="M149" s="3"/>
      <c r="N149" s="3"/>
    </row>
    <row r="150" spans="2:14" x14ac:dyDescent="0.25">
      <c r="B150" s="2"/>
      <c r="C150" s="2"/>
      <c r="D150" s="2"/>
      <c r="E150" s="2"/>
      <c r="F150" s="57"/>
      <c r="G150" s="2"/>
      <c r="H150" s="2"/>
      <c r="I150" s="2"/>
      <c r="J150" s="2"/>
      <c r="K150" s="3"/>
      <c r="L150" s="3"/>
      <c r="M150" s="3"/>
      <c r="N150" s="3"/>
    </row>
    <row r="151" spans="2:14" x14ac:dyDescent="0.25">
      <c r="B151" s="2"/>
      <c r="C151" s="2"/>
      <c r="D151" s="2"/>
      <c r="E151" s="2"/>
      <c r="F151" s="57"/>
      <c r="G151" s="2"/>
      <c r="H151" s="2"/>
      <c r="I151" s="2"/>
      <c r="J151" s="2"/>
      <c r="K151" s="3"/>
      <c r="L151" s="3"/>
      <c r="M151" s="3"/>
      <c r="N151" s="3"/>
    </row>
    <row r="152" spans="2:14" x14ac:dyDescent="0.25">
      <c r="B152" s="2"/>
      <c r="C152" s="2"/>
      <c r="D152" s="2"/>
      <c r="E152" s="2"/>
      <c r="F152" s="57"/>
      <c r="G152" s="2"/>
      <c r="H152" s="2"/>
      <c r="I152" s="2"/>
      <c r="J152" s="2"/>
      <c r="K152" s="3"/>
      <c r="L152" s="3"/>
      <c r="M152" s="3"/>
      <c r="N152" s="3"/>
    </row>
    <row r="153" spans="2:14" x14ac:dyDescent="0.25">
      <c r="B153" s="2"/>
      <c r="C153" s="2"/>
      <c r="D153" s="2"/>
      <c r="E153" s="2"/>
      <c r="F153" s="57"/>
      <c r="G153" s="2"/>
      <c r="H153" s="2"/>
      <c r="I153" s="2"/>
      <c r="J153" s="2"/>
      <c r="K153" s="3"/>
      <c r="L153" s="3"/>
      <c r="M153" s="3"/>
      <c r="N153" s="3"/>
    </row>
    <row r="154" spans="2:14" x14ac:dyDescent="0.25">
      <c r="B154" s="2"/>
      <c r="C154" s="2"/>
      <c r="D154" s="2"/>
      <c r="E154" s="2"/>
      <c r="F154" s="57"/>
      <c r="G154" s="2"/>
      <c r="H154" s="2"/>
      <c r="I154" s="2"/>
      <c r="J154" s="2"/>
      <c r="K154" s="3"/>
      <c r="L154" s="3"/>
      <c r="M154" s="3"/>
      <c r="N154" s="3"/>
    </row>
    <row r="155" spans="2:14" x14ac:dyDescent="0.25">
      <c r="B155" s="2"/>
      <c r="C155" s="2"/>
      <c r="D155" s="2"/>
      <c r="E155" s="2"/>
      <c r="F155" s="57"/>
      <c r="G155" s="2"/>
      <c r="H155" s="2"/>
      <c r="I155" s="2"/>
      <c r="J155" s="2"/>
      <c r="K155" s="3"/>
      <c r="L155" s="3"/>
      <c r="M155" s="3"/>
      <c r="N155" s="3"/>
    </row>
    <row r="156" spans="2:14" x14ac:dyDescent="0.25">
      <c r="B156" s="2"/>
      <c r="C156" s="2"/>
      <c r="D156" s="2"/>
      <c r="E156" s="2"/>
      <c r="F156" s="57"/>
      <c r="G156" s="2"/>
      <c r="H156" s="2"/>
      <c r="I156" s="2"/>
      <c r="J156" s="2"/>
      <c r="K156" s="3"/>
      <c r="L156" s="3"/>
      <c r="M156" s="3"/>
      <c r="N156" s="3"/>
    </row>
    <row r="157" spans="2:14" x14ac:dyDescent="0.25">
      <c r="B157" s="2"/>
      <c r="C157" s="2"/>
      <c r="D157" s="2"/>
      <c r="E157" s="2"/>
      <c r="F157" s="57"/>
      <c r="G157" s="2"/>
      <c r="H157" s="2"/>
      <c r="I157" s="2"/>
      <c r="J157" s="2"/>
      <c r="K157" s="3"/>
      <c r="L157" s="3"/>
      <c r="M157" s="3"/>
      <c r="N157" s="3"/>
    </row>
    <row r="158" spans="2:14" x14ac:dyDescent="0.25">
      <c r="B158" s="2"/>
      <c r="C158" s="2"/>
      <c r="D158" s="2"/>
      <c r="E158" s="2"/>
      <c r="F158" s="57"/>
      <c r="G158" s="2"/>
      <c r="H158" s="2"/>
      <c r="I158" s="2"/>
      <c r="J158" s="2"/>
      <c r="K158" s="3"/>
      <c r="L158" s="3"/>
      <c r="M158" s="3"/>
      <c r="N158" s="3"/>
    </row>
    <row r="159" spans="2:14" x14ac:dyDescent="0.25">
      <c r="B159" s="2"/>
      <c r="C159" s="2"/>
      <c r="D159" s="2"/>
      <c r="E159" s="2"/>
      <c r="F159" s="57"/>
      <c r="G159" s="2"/>
      <c r="H159" s="2"/>
      <c r="I159" s="2"/>
      <c r="J159" s="2"/>
      <c r="K159" s="3"/>
      <c r="L159" s="3"/>
      <c r="M159" s="3"/>
      <c r="N159" s="3"/>
    </row>
    <row r="160" spans="2:14" x14ac:dyDescent="0.25">
      <c r="B160" s="2"/>
      <c r="C160" s="2"/>
      <c r="D160" s="2"/>
      <c r="E160" s="2"/>
      <c r="F160" s="57"/>
      <c r="G160" s="2"/>
      <c r="H160" s="2"/>
      <c r="I160" s="2"/>
      <c r="J160" s="2"/>
      <c r="K160" s="3"/>
      <c r="L160" s="3"/>
      <c r="M160" s="3"/>
      <c r="N160" s="3"/>
    </row>
    <row r="161" spans="2:14" x14ac:dyDescent="0.25">
      <c r="B161" s="2"/>
      <c r="C161" s="2"/>
      <c r="D161" s="2"/>
      <c r="E161" s="2"/>
      <c r="F161" s="57"/>
      <c r="G161" s="2"/>
      <c r="H161" s="2"/>
      <c r="I161" s="2"/>
      <c r="J161" s="2"/>
      <c r="K161" s="3"/>
      <c r="L161" s="3"/>
      <c r="M161" s="3"/>
      <c r="N161" s="3"/>
    </row>
    <row r="162" spans="2:14" x14ac:dyDescent="0.25">
      <c r="B162" s="2"/>
      <c r="C162" s="2"/>
      <c r="D162" s="2"/>
      <c r="E162" s="2"/>
      <c r="F162" s="57"/>
      <c r="G162" s="2"/>
      <c r="H162" s="2"/>
      <c r="I162" s="2"/>
      <c r="J162" s="2"/>
      <c r="K162" s="3"/>
      <c r="L162" s="3"/>
      <c r="M162" s="3"/>
      <c r="N162" s="3"/>
    </row>
    <row r="163" spans="2:14" x14ac:dyDescent="0.25">
      <c r="B163" s="2"/>
      <c r="C163" s="2"/>
      <c r="D163" s="2"/>
      <c r="E163" s="2"/>
      <c r="F163" s="57"/>
      <c r="G163" s="2"/>
      <c r="H163" s="2"/>
      <c r="I163" s="2"/>
      <c r="J163" s="2"/>
      <c r="K163" s="3"/>
      <c r="L163" s="3"/>
      <c r="M163" s="3"/>
      <c r="N163" s="3"/>
    </row>
    <row r="164" spans="2:14" x14ac:dyDescent="0.25">
      <c r="B164" s="2"/>
      <c r="C164" s="2"/>
      <c r="D164" s="2"/>
      <c r="E164" s="2"/>
      <c r="F164" s="57"/>
      <c r="G164" s="2"/>
      <c r="H164" s="2"/>
      <c r="I164" s="2"/>
      <c r="J164" s="2"/>
      <c r="K164" s="3"/>
      <c r="L164" s="3"/>
      <c r="M164" s="3"/>
      <c r="N164" s="3"/>
    </row>
    <row r="165" spans="2:14" x14ac:dyDescent="0.25">
      <c r="B165" s="2"/>
      <c r="C165" s="2"/>
      <c r="D165" s="2"/>
      <c r="E165" s="2"/>
      <c r="F165" s="57"/>
      <c r="G165" s="2"/>
      <c r="H165" s="2"/>
      <c r="I165" s="2"/>
      <c r="J165" s="2"/>
      <c r="K165" s="3"/>
      <c r="L165" s="3"/>
      <c r="M165" s="3"/>
      <c r="N165" s="3"/>
    </row>
    <row r="166" spans="2:14" x14ac:dyDescent="0.25">
      <c r="B166" s="2"/>
      <c r="C166" s="2"/>
      <c r="D166" s="2"/>
      <c r="E166" s="2"/>
      <c r="F166" s="57"/>
      <c r="G166" s="2"/>
      <c r="H166" s="2"/>
      <c r="I166" s="2"/>
      <c r="J166" s="2"/>
      <c r="K166" s="3"/>
      <c r="L166" s="3"/>
      <c r="M166" s="3"/>
      <c r="N166" s="3"/>
    </row>
    <row r="167" spans="2:14" x14ac:dyDescent="0.25">
      <c r="B167" s="2"/>
      <c r="C167" s="2"/>
      <c r="D167" s="2"/>
      <c r="E167" s="2"/>
      <c r="F167" s="57"/>
      <c r="G167" s="2"/>
      <c r="H167" s="2"/>
      <c r="I167" s="2"/>
      <c r="J167" s="2"/>
      <c r="K167" s="3"/>
      <c r="L167" s="3"/>
      <c r="M167" s="3"/>
      <c r="N167" s="3"/>
    </row>
    <row r="168" spans="2:14" x14ac:dyDescent="0.25">
      <c r="B168" s="2"/>
      <c r="C168" s="2"/>
      <c r="D168" s="2"/>
      <c r="E168" s="2"/>
      <c r="F168" s="57"/>
      <c r="G168" s="2"/>
      <c r="H168" s="2"/>
      <c r="I168" s="2"/>
      <c r="J168" s="2"/>
      <c r="K168" s="3"/>
      <c r="L168" s="3"/>
      <c r="M168" s="3"/>
      <c r="N168" s="3"/>
    </row>
    <row r="169" spans="2:14" x14ac:dyDescent="0.25">
      <c r="B169" s="2"/>
      <c r="C169" s="2"/>
      <c r="D169" s="2"/>
      <c r="E169" s="2"/>
      <c r="F169" s="57"/>
      <c r="G169" s="2"/>
      <c r="H169" s="2"/>
      <c r="I169" s="2"/>
      <c r="J169" s="2"/>
      <c r="K169" s="3"/>
      <c r="L169" s="3"/>
      <c r="M169" s="3"/>
      <c r="N169" s="3"/>
    </row>
    <row r="170" spans="2:14" x14ac:dyDescent="0.25">
      <c r="B170" s="2"/>
      <c r="C170" s="2"/>
      <c r="D170" s="2"/>
      <c r="E170" s="2"/>
      <c r="F170" s="57"/>
      <c r="G170" s="2"/>
      <c r="H170" s="2"/>
      <c r="I170" s="2"/>
      <c r="J170" s="2"/>
      <c r="K170" s="3"/>
      <c r="L170" s="3"/>
      <c r="M170" s="3"/>
      <c r="N170" s="3"/>
    </row>
    <row r="171" spans="2:14" x14ac:dyDescent="0.25">
      <c r="B171" s="2"/>
      <c r="C171" s="2"/>
      <c r="D171" s="2"/>
      <c r="E171" s="2"/>
      <c r="F171" s="57"/>
      <c r="G171" s="2"/>
      <c r="H171" s="2"/>
      <c r="I171" s="2"/>
      <c r="J171" s="2"/>
      <c r="K171" s="3"/>
      <c r="L171" s="3"/>
      <c r="M171" s="3"/>
      <c r="N171" s="3"/>
    </row>
    <row r="172" spans="2:14" x14ac:dyDescent="0.25">
      <c r="B172" s="2"/>
      <c r="C172" s="2"/>
      <c r="D172" s="2"/>
      <c r="E172" s="2"/>
      <c r="F172" s="57"/>
      <c r="G172" s="2"/>
      <c r="H172" s="2"/>
      <c r="I172" s="2"/>
      <c r="J172" s="2"/>
      <c r="K172" s="3"/>
      <c r="L172" s="3"/>
      <c r="M172" s="3"/>
      <c r="N172" s="3"/>
    </row>
    <row r="173" spans="2:14" x14ac:dyDescent="0.25">
      <c r="B173" s="2"/>
      <c r="C173" s="2"/>
      <c r="D173" s="2"/>
      <c r="E173" s="2"/>
      <c r="F173" s="57"/>
      <c r="G173" s="2"/>
      <c r="H173" s="2"/>
      <c r="I173" s="2"/>
      <c r="J173" s="2"/>
      <c r="K173" s="3"/>
      <c r="L173" s="3"/>
      <c r="M173" s="3"/>
      <c r="N173" s="3"/>
    </row>
    <row r="174" spans="2:14" x14ac:dyDescent="0.25">
      <c r="B174" s="2"/>
      <c r="C174" s="2"/>
      <c r="D174" s="2"/>
      <c r="E174" s="2"/>
      <c r="F174" s="57"/>
      <c r="G174" s="2"/>
      <c r="H174" s="2"/>
      <c r="I174" s="2"/>
      <c r="J174" s="2"/>
      <c r="K174" s="3"/>
      <c r="L174" s="3"/>
      <c r="M174" s="3"/>
      <c r="N174" s="3"/>
    </row>
    <row r="175" spans="2:14" x14ac:dyDescent="0.25">
      <c r="B175" s="2"/>
      <c r="C175" s="2"/>
      <c r="D175" s="2"/>
      <c r="E175" s="2"/>
      <c r="F175" s="57"/>
      <c r="G175" s="2"/>
      <c r="H175" s="2"/>
      <c r="I175" s="2"/>
      <c r="J175" s="2"/>
      <c r="K175" s="3"/>
      <c r="L175" s="3"/>
      <c r="M175" s="3"/>
      <c r="N175" s="3"/>
    </row>
    <row r="176" spans="2:14" x14ac:dyDescent="0.25">
      <c r="B176" s="2"/>
      <c r="C176" s="2"/>
      <c r="D176" s="2"/>
      <c r="E176" s="2"/>
      <c r="F176" s="57"/>
      <c r="G176" s="2"/>
      <c r="H176" s="2"/>
      <c r="I176" s="2"/>
      <c r="J176" s="2"/>
      <c r="K176" s="3"/>
      <c r="L176" s="3"/>
      <c r="M176" s="3"/>
      <c r="N176" s="3"/>
    </row>
    <row r="177" spans="2:14" x14ac:dyDescent="0.25">
      <c r="B177" s="2"/>
      <c r="C177" s="2"/>
      <c r="D177" s="2"/>
      <c r="E177" s="2"/>
      <c r="F177" s="57"/>
      <c r="G177" s="2"/>
      <c r="H177" s="2"/>
      <c r="I177" s="2"/>
      <c r="J177" s="2"/>
      <c r="K177" s="3"/>
      <c r="L177" s="3"/>
      <c r="M177" s="3"/>
      <c r="N177" s="3"/>
    </row>
    <row r="178" spans="2:14" x14ac:dyDescent="0.25">
      <c r="B178" s="2"/>
      <c r="C178" s="2"/>
      <c r="D178" s="2"/>
      <c r="E178" s="2"/>
      <c r="F178" s="57"/>
      <c r="G178" s="2"/>
      <c r="H178" s="2"/>
      <c r="I178" s="2"/>
      <c r="J178" s="2"/>
      <c r="K178" s="3"/>
      <c r="L178" s="3"/>
      <c r="M178" s="3"/>
      <c r="N178" s="3"/>
    </row>
    <row r="179" spans="2:14" x14ac:dyDescent="0.25">
      <c r="B179" s="2"/>
      <c r="C179" s="2"/>
      <c r="D179" s="2"/>
      <c r="E179" s="2"/>
      <c r="F179" s="57"/>
      <c r="G179" s="2"/>
      <c r="H179" s="2"/>
      <c r="I179" s="2"/>
      <c r="J179" s="2"/>
      <c r="K179" s="3"/>
      <c r="L179" s="3"/>
      <c r="M179" s="3"/>
      <c r="N179" s="3"/>
    </row>
    <row r="180" spans="2:14" x14ac:dyDescent="0.25">
      <c r="B180" s="2"/>
      <c r="C180" s="2"/>
      <c r="D180" s="2"/>
      <c r="E180" s="2"/>
      <c r="F180" s="57"/>
      <c r="G180" s="2"/>
      <c r="H180" s="2"/>
      <c r="I180" s="2"/>
      <c r="J180" s="2"/>
      <c r="K180" s="3"/>
      <c r="L180" s="3"/>
      <c r="M180" s="3"/>
      <c r="N180" s="3"/>
    </row>
    <row r="181" spans="2:14" x14ac:dyDescent="0.25">
      <c r="B181" s="2"/>
      <c r="C181" s="2"/>
      <c r="D181" s="2"/>
      <c r="E181" s="2"/>
      <c r="F181" s="57"/>
      <c r="G181" s="2"/>
      <c r="H181" s="2"/>
      <c r="I181" s="2"/>
      <c r="J181" s="2"/>
      <c r="K181" s="3"/>
      <c r="L181" s="3"/>
      <c r="M181" s="3"/>
      <c r="N181" s="3"/>
    </row>
    <row r="182" spans="2:14" x14ac:dyDescent="0.25">
      <c r="B182" s="2"/>
      <c r="C182" s="2"/>
      <c r="D182" s="2"/>
      <c r="E182" s="2"/>
      <c r="F182" s="57"/>
      <c r="G182" s="2"/>
      <c r="H182" s="2"/>
      <c r="I182" s="2"/>
      <c r="J182" s="2"/>
      <c r="K182" s="3"/>
      <c r="L182" s="3"/>
      <c r="M182" s="3"/>
      <c r="N182" s="3"/>
    </row>
    <row r="183" spans="2:14" x14ac:dyDescent="0.25">
      <c r="B183" s="2"/>
      <c r="C183" s="2"/>
      <c r="D183" s="2"/>
      <c r="E183" s="2"/>
      <c r="F183" s="57"/>
      <c r="G183" s="2"/>
      <c r="H183" s="2"/>
      <c r="I183" s="2"/>
      <c r="J183" s="2"/>
      <c r="K183" s="3"/>
      <c r="L183" s="3"/>
      <c r="M183" s="3"/>
      <c r="N183" s="3"/>
    </row>
    <row r="184" spans="2:14" x14ac:dyDescent="0.25">
      <c r="B184" s="2"/>
      <c r="C184" s="2"/>
      <c r="D184" s="2"/>
      <c r="E184" s="2"/>
      <c r="F184" s="57"/>
      <c r="G184" s="2"/>
      <c r="H184" s="2"/>
      <c r="I184" s="2"/>
      <c r="J184" s="2"/>
      <c r="K184" s="3"/>
      <c r="L184" s="3"/>
      <c r="M184" s="3"/>
      <c r="N184" s="3"/>
    </row>
    <row r="185" spans="2:14" x14ac:dyDescent="0.25">
      <c r="B185" s="2"/>
      <c r="C185" s="2"/>
      <c r="D185" s="2"/>
      <c r="E185" s="2"/>
      <c r="F185" s="57"/>
      <c r="G185" s="2"/>
      <c r="H185" s="2"/>
      <c r="I185" s="2"/>
      <c r="J185" s="2"/>
      <c r="K185" s="3"/>
      <c r="L185" s="3"/>
      <c r="M185" s="3"/>
      <c r="N185" s="3"/>
    </row>
    <row r="186" spans="2:14" x14ac:dyDescent="0.25">
      <c r="B186" s="2"/>
      <c r="C186" s="2"/>
      <c r="D186" s="2"/>
      <c r="E186" s="2"/>
      <c r="F186" s="57"/>
      <c r="G186" s="2"/>
      <c r="H186" s="2"/>
      <c r="I186" s="2"/>
      <c r="J186" s="2"/>
      <c r="K186" s="3"/>
      <c r="L186" s="3"/>
      <c r="M186" s="3"/>
      <c r="N186" s="3"/>
    </row>
    <row r="187" spans="2:14" x14ac:dyDescent="0.25">
      <c r="B187" s="2"/>
      <c r="C187" s="2"/>
      <c r="D187" s="2"/>
      <c r="E187" s="2"/>
      <c r="F187" s="57"/>
      <c r="G187" s="2"/>
      <c r="H187" s="2"/>
      <c r="I187" s="2"/>
      <c r="J187" s="2"/>
      <c r="K187" s="3"/>
      <c r="L187" s="3"/>
      <c r="M187" s="3"/>
      <c r="N187" s="3"/>
    </row>
    <row r="188" spans="2:14" x14ac:dyDescent="0.25">
      <c r="B188" s="2"/>
      <c r="C188" s="2"/>
      <c r="D188" s="2"/>
      <c r="E188" s="2"/>
      <c r="F188" s="57"/>
      <c r="G188" s="2"/>
      <c r="H188" s="2"/>
      <c r="I188" s="2"/>
      <c r="J188" s="2"/>
      <c r="K188" s="3"/>
      <c r="L188" s="3"/>
      <c r="M188" s="3"/>
      <c r="N188" s="3"/>
    </row>
    <row r="189" spans="2:14" x14ac:dyDescent="0.25">
      <c r="B189" s="2"/>
      <c r="C189" s="2"/>
      <c r="D189" s="2"/>
      <c r="E189" s="2"/>
      <c r="F189" s="57"/>
      <c r="G189" s="2"/>
      <c r="H189" s="2"/>
      <c r="I189" s="2"/>
      <c r="J189" s="2"/>
      <c r="K189" s="3"/>
      <c r="L189" s="3"/>
      <c r="M189" s="3"/>
      <c r="N189" s="3"/>
    </row>
    <row r="190" spans="2:14" x14ac:dyDescent="0.25">
      <c r="B190" s="2"/>
      <c r="C190" s="2"/>
      <c r="D190" s="2"/>
      <c r="E190" s="2"/>
      <c r="F190" s="57"/>
      <c r="G190" s="2"/>
      <c r="H190" s="2"/>
      <c r="I190" s="2"/>
      <c r="J190" s="2"/>
      <c r="K190" s="3"/>
      <c r="L190" s="3"/>
      <c r="M190" s="3"/>
      <c r="N190" s="3"/>
    </row>
    <row r="191" spans="2:14" x14ac:dyDescent="0.25">
      <c r="B191" s="2"/>
      <c r="C191" s="2"/>
      <c r="D191" s="2"/>
      <c r="E191" s="2"/>
      <c r="F191" s="57"/>
      <c r="G191" s="2"/>
      <c r="H191" s="2"/>
      <c r="I191" s="2"/>
      <c r="J191" s="2"/>
      <c r="K191" s="3"/>
      <c r="L191" s="3"/>
      <c r="M191" s="3"/>
      <c r="N191" s="3"/>
    </row>
    <row r="192" spans="2:14" x14ac:dyDescent="0.25">
      <c r="B192" s="2"/>
      <c r="C192" s="2"/>
      <c r="D192" s="2"/>
      <c r="E192" s="2"/>
      <c r="F192" s="57"/>
      <c r="G192" s="2"/>
      <c r="H192" s="2"/>
      <c r="I192" s="2"/>
      <c r="J192" s="2"/>
      <c r="K192" s="3"/>
      <c r="L192" s="3"/>
      <c r="M192" s="3"/>
      <c r="N192" s="3"/>
    </row>
    <row r="193" spans="2:14" x14ac:dyDescent="0.25">
      <c r="B193" s="2"/>
      <c r="C193" s="2"/>
      <c r="D193" s="2"/>
      <c r="E193" s="2"/>
      <c r="F193" s="57"/>
      <c r="G193" s="2"/>
      <c r="H193" s="2"/>
      <c r="I193" s="2"/>
      <c r="J193" s="2"/>
      <c r="K193" s="3"/>
      <c r="L193" s="3"/>
      <c r="M193" s="3"/>
      <c r="N193" s="3"/>
    </row>
    <row r="194" spans="2:14" x14ac:dyDescent="0.25">
      <c r="B194" s="2"/>
      <c r="C194" s="2"/>
      <c r="D194" s="2"/>
      <c r="E194" s="2"/>
      <c r="F194" s="57"/>
      <c r="G194" s="2"/>
      <c r="H194" s="2"/>
      <c r="I194" s="2"/>
      <c r="J194" s="2"/>
      <c r="K194" s="3"/>
      <c r="L194" s="3"/>
      <c r="M194" s="3"/>
      <c r="N194" s="3"/>
    </row>
    <row r="195" spans="2:14" x14ac:dyDescent="0.25">
      <c r="B195" s="2"/>
      <c r="C195" s="2"/>
      <c r="D195" s="2"/>
      <c r="E195" s="2"/>
      <c r="F195" s="57"/>
      <c r="G195" s="2"/>
      <c r="H195" s="2"/>
      <c r="I195" s="2"/>
      <c r="J195" s="2"/>
      <c r="K195" s="3"/>
      <c r="L195" s="3"/>
      <c r="M195" s="3"/>
      <c r="N195" s="3"/>
    </row>
    <row r="196" spans="2:14" x14ac:dyDescent="0.25">
      <c r="B196" s="2"/>
      <c r="C196" s="2"/>
      <c r="D196" s="2"/>
      <c r="E196" s="2"/>
      <c r="F196" s="57"/>
      <c r="G196" s="2"/>
      <c r="H196" s="2"/>
      <c r="I196" s="2"/>
      <c r="J196" s="2"/>
      <c r="K196" s="3"/>
      <c r="L196" s="3"/>
      <c r="M196" s="3"/>
      <c r="N196" s="3"/>
    </row>
    <row r="197" spans="2:14" x14ac:dyDescent="0.25">
      <c r="B197" s="2"/>
      <c r="C197" s="2"/>
      <c r="D197" s="2"/>
      <c r="E197" s="2"/>
      <c r="F197" s="57"/>
      <c r="G197" s="2"/>
      <c r="H197" s="2"/>
      <c r="I197" s="2"/>
      <c r="J197" s="2"/>
      <c r="K197" s="3"/>
      <c r="L197" s="3"/>
      <c r="M197" s="3"/>
      <c r="N197" s="3"/>
    </row>
    <row r="198" spans="2:14" x14ac:dyDescent="0.25">
      <c r="B198" s="2"/>
      <c r="C198" s="2"/>
      <c r="D198" s="2"/>
      <c r="E198" s="2"/>
      <c r="F198" s="57"/>
      <c r="G198" s="2"/>
      <c r="H198" s="2"/>
      <c r="I198" s="2"/>
      <c r="J198" s="2"/>
      <c r="K198" s="3"/>
      <c r="L198" s="3"/>
      <c r="M198" s="3"/>
      <c r="N198" s="3"/>
    </row>
    <row r="199" spans="2:14" x14ac:dyDescent="0.25">
      <c r="B199" s="2"/>
      <c r="C199" s="2"/>
      <c r="D199" s="2"/>
      <c r="E199" s="2"/>
      <c r="F199" s="57"/>
      <c r="G199" s="2"/>
      <c r="H199" s="2"/>
      <c r="I199" s="2"/>
      <c r="J199" s="2"/>
      <c r="K199" s="3"/>
      <c r="L199" s="4"/>
      <c r="M199" s="4"/>
      <c r="N199" s="4"/>
    </row>
  </sheetData>
  <mergeCells count="8">
    <mergeCell ref="B1:N2"/>
    <mergeCell ref="G6:I6"/>
    <mergeCell ref="K6:M6"/>
    <mergeCell ref="B4:N4"/>
    <mergeCell ref="G5:J5"/>
    <mergeCell ref="K5:N5"/>
    <mergeCell ref="B5:F5"/>
    <mergeCell ref="B6:E6"/>
  </mergeCells>
  <dataValidations count="1">
    <dataValidation type="list" allowBlank="1" showInputMessage="1" showErrorMessage="1" sqref="N6">
      <formula1>table2</formula1>
    </dataValidation>
  </dataValidations>
  <pageMargins left="0.7" right="0.7" top="0.75" bottom="0.75" header="0.3" footer="0.3"/>
  <pageSetup scale="53" orientation="landscape" verticalDpi="1200"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topLeftCell="A4" zoomScaleNormal="100" zoomScaleSheetLayoutView="70" workbookViewId="0">
      <selection activeCell="H29" sqref="H29:L29"/>
    </sheetView>
  </sheetViews>
  <sheetFormatPr defaultRowHeight="15" x14ac:dyDescent="0.25"/>
  <cols>
    <col min="1" max="1" width="3" customWidth="1"/>
    <col min="2" max="2" width="15.28515625" style="1" customWidth="1"/>
    <col min="3" max="3" width="18.5703125" style="1" customWidth="1"/>
    <col min="4" max="4" width="14" style="1" customWidth="1"/>
    <col min="5" max="5" width="16.42578125" style="1" customWidth="1"/>
    <col min="6" max="6" width="11" style="1" customWidth="1"/>
    <col min="7" max="7" width="13.5703125" style="1" customWidth="1"/>
    <col min="8" max="8" width="12.28515625" style="1" customWidth="1"/>
    <col min="9" max="10" width="14" customWidth="1"/>
    <col min="11" max="11" width="14.85546875" customWidth="1"/>
    <col min="12" max="12" width="7.28515625" customWidth="1"/>
    <col min="13" max="13" width="4.5703125" customWidth="1"/>
  </cols>
  <sheetData>
    <row r="1" spans="2:12" x14ac:dyDescent="0.25">
      <c r="B1" s="80" t="s">
        <v>71</v>
      </c>
      <c r="C1" s="80"/>
      <c r="D1" s="80"/>
      <c r="E1" s="80"/>
      <c r="F1" s="80"/>
      <c r="G1" s="80"/>
      <c r="H1" s="80"/>
      <c r="I1" s="80"/>
      <c r="J1" s="80"/>
      <c r="K1" s="80"/>
      <c r="L1" s="80"/>
    </row>
    <row r="2" spans="2:12" x14ac:dyDescent="0.25">
      <c r="B2" s="80"/>
      <c r="C2" s="80"/>
      <c r="D2" s="80"/>
      <c r="E2" s="80"/>
      <c r="F2" s="80"/>
      <c r="G2" s="80"/>
      <c r="H2" s="80"/>
      <c r="I2" s="80"/>
      <c r="J2" s="80"/>
      <c r="K2" s="80"/>
      <c r="L2" s="80"/>
    </row>
    <row r="3" spans="2:12" x14ac:dyDescent="0.25">
      <c r="B3"/>
    </row>
    <row r="4" spans="2:12" ht="15" customHeight="1" x14ac:dyDescent="0.25">
      <c r="B4" s="84" t="s">
        <v>86</v>
      </c>
      <c r="C4" s="84"/>
      <c r="D4" s="84"/>
      <c r="E4" s="84"/>
      <c r="F4" s="84"/>
      <c r="G4" s="84"/>
      <c r="H4" s="84"/>
      <c r="I4" s="84"/>
      <c r="J4" s="84"/>
      <c r="K4" s="84"/>
      <c r="L4" s="84"/>
    </row>
    <row r="5" spans="2:12" ht="61.5" customHeight="1" x14ac:dyDescent="0.25">
      <c r="B5" s="94" t="s">
        <v>29</v>
      </c>
      <c r="C5" s="94"/>
      <c r="D5" s="94"/>
      <c r="E5" s="94" t="s">
        <v>27</v>
      </c>
      <c r="F5" s="94"/>
      <c r="G5" s="94"/>
      <c r="H5" s="94"/>
      <c r="I5" s="93" t="s">
        <v>28</v>
      </c>
      <c r="J5" s="93"/>
      <c r="K5" s="93"/>
      <c r="L5" s="93"/>
    </row>
    <row r="6" spans="2:12" ht="15" customHeight="1" x14ac:dyDescent="0.25">
      <c r="B6" s="115" t="s">
        <v>55</v>
      </c>
      <c r="C6" s="115"/>
      <c r="D6" s="115"/>
      <c r="E6" s="115"/>
      <c r="F6" s="115"/>
      <c r="G6" s="115"/>
      <c r="H6" s="115"/>
      <c r="I6" s="115"/>
      <c r="J6" s="115"/>
      <c r="K6" s="115"/>
      <c r="L6" s="115"/>
    </row>
    <row r="7" spans="2:12" ht="31.5" customHeight="1" x14ac:dyDescent="0.25">
      <c r="B7" s="48" t="s">
        <v>64</v>
      </c>
      <c r="C7" s="48" t="s">
        <v>66</v>
      </c>
      <c r="D7" s="48" t="s">
        <v>67</v>
      </c>
      <c r="E7" s="48" t="s">
        <v>90</v>
      </c>
      <c r="F7" s="48" t="s">
        <v>69</v>
      </c>
      <c r="G7" s="48" t="s">
        <v>72</v>
      </c>
      <c r="H7" s="48" t="s">
        <v>73</v>
      </c>
      <c r="I7" s="105"/>
      <c r="J7" s="106"/>
      <c r="K7" s="106"/>
      <c r="L7" s="107"/>
    </row>
    <row r="8" spans="2:12" x14ac:dyDescent="0.25">
      <c r="B8" s="35" t="s">
        <v>65</v>
      </c>
      <c r="C8" s="50"/>
      <c r="D8" s="50"/>
      <c r="E8" s="17"/>
      <c r="F8" s="50"/>
      <c r="G8" s="51"/>
      <c r="H8" s="2" t="s">
        <v>74</v>
      </c>
      <c r="I8" s="108"/>
      <c r="J8" s="109"/>
      <c r="K8" s="109"/>
      <c r="L8" s="110"/>
    </row>
    <row r="9" spans="2:12" x14ac:dyDescent="0.25">
      <c r="B9" s="35" t="s">
        <v>70</v>
      </c>
      <c r="C9" s="50"/>
      <c r="D9" s="50"/>
      <c r="E9" s="17"/>
      <c r="F9" s="50"/>
      <c r="G9" s="51"/>
      <c r="H9" s="51"/>
      <c r="I9" s="108"/>
      <c r="J9" s="109"/>
      <c r="K9" s="109"/>
      <c r="L9" s="110"/>
    </row>
    <row r="10" spans="2:12" x14ac:dyDescent="0.25">
      <c r="B10" s="35" t="s">
        <v>68</v>
      </c>
      <c r="C10" s="50"/>
      <c r="D10" s="50"/>
      <c r="E10" s="54"/>
      <c r="F10" s="50"/>
      <c r="G10" s="51"/>
      <c r="H10" s="2" t="s">
        <v>74</v>
      </c>
      <c r="I10" s="111"/>
      <c r="J10" s="112"/>
      <c r="K10" s="112"/>
      <c r="L10" s="113"/>
    </row>
    <row r="11" spans="2:12" ht="15" customHeight="1" x14ac:dyDescent="0.25">
      <c r="B11" s="116" t="s">
        <v>87</v>
      </c>
      <c r="C11" s="116"/>
      <c r="D11" s="116"/>
      <c r="E11" s="116"/>
      <c r="F11" s="116"/>
      <c r="G11" s="116"/>
      <c r="H11" s="116"/>
      <c r="I11" s="116"/>
      <c r="J11" s="116"/>
      <c r="K11" s="116"/>
      <c r="L11" s="116"/>
    </row>
    <row r="12" spans="2:12" x14ac:dyDescent="0.25">
      <c r="B12" s="95"/>
      <c r="C12" s="96"/>
      <c r="D12" s="96"/>
      <c r="E12" s="96"/>
      <c r="F12" s="96"/>
      <c r="G12" s="96"/>
      <c r="H12" s="96"/>
      <c r="I12" s="96"/>
      <c r="J12" s="96"/>
      <c r="K12" s="96"/>
      <c r="L12" s="97"/>
    </row>
    <row r="13" spans="2:12" x14ac:dyDescent="0.25">
      <c r="B13" s="98"/>
      <c r="C13" s="99"/>
      <c r="D13" s="99"/>
      <c r="E13" s="99"/>
      <c r="F13" s="99"/>
      <c r="G13" s="99"/>
      <c r="H13" s="99"/>
      <c r="I13" s="99"/>
      <c r="J13" s="99"/>
      <c r="K13" s="99"/>
      <c r="L13" s="100"/>
    </row>
    <row r="14" spans="2:12" x14ac:dyDescent="0.25">
      <c r="B14" s="98"/>
      <c r="C14" s="99"/>
      <c r="D14" s="99"/>
      <c r="E14" s="99"/>
      <c r="F14" s="99"/>
      <c r="G14" s="99"/>
      <c r="H14" s="99"/>
      <c r="I14" s="99"/>
      <c r="J14" s="99"/>
      <c r="K14" s="99"/>
      <c r="L14" s="100"/>
    </row>
    <row r="15" spans="2:12" x14ac:dyDescent="0.25">
      <c r="B15" s="98"/>
      <c r="C15" s="99"/>
      <c r="D15" s="99"/>
      <c r="E15" s="99"/>
      <c r="F15" s="99"/>
      <c r="G15" s="99"/>
      <c r="H15" s="99"/>
      <c r="I15" s="99"/>
      <c r="J15" s="99"/>
      <c r="K15" s="99"/>
      <c r="L15" s="100"/>
    </row>
    <row r="16" spans="2:12" x14ac:dyDescent="0.25">
      <c r="B16" s="98"/>
      <c r="C16" s="99"/>
      <c r="D16" s="99"/>
      <c r="E16" s="99"/>
      <c r="F16" s="99"/>
      <c r="G16" s="99"/>
      <c r="H16" s="99"/>
      <c r="I16" s="99"/>
      <c r="J16" s="99"/>
      <c r="K16" s="99"/>
      <c r="L16" s="100"/>
    </row>
    <row r="17" spans="2:12" x14ac:dyDescent="0.25">
      <c r="B17" s="98"/>
      <c r="C17" s="99"/>
      <c r="D17" s="99"/>
      <c r="E17" s="99"/>
      <c r="F17" s="99"/>
      <c r="G17" s="99"/>
      <c r="H17" s="99"/>
      <c r="I17" s="99"/>
      <c r="J17" s="99"/>
      <c r="K17" s="99"/>
      <c r="L17" s="100"/>
    </row>
    <row r="18" spans="2:12" x14ac:dyDescent="0.25">
      <c r="B18" s="98"/>
      <c r="C18" s="99"/>
      <c r="D18" s="99"/>
      <c r="E18" s="99"/>
      <c r="F18" s="99"/>
      <c r="G18" s="99"/>
      <c r="H18" s="99"/>
      <c r="I18" s="99"/>
      <c r="J18" s="99"/>
      <c r="K18" s="99"/>
      <c r="L18" s="100"/>
    </row>
    <row r="19" spans="2:12" x14ac:dyDescent="0.25">
      <c r="B19" s="98"/>
      <c r="C19" s="99"/>
      <c r="D19" s="99"/>
      <c r="E19" s="99"/>
      <c r="F19" s="99"/>
      <c r="G19" s="99"/>
      <c r="H19" s="99"/>
      <c r="I19" s="99"/>
      <c r="J19" s="99"/>
      <c r="K19" s="99"/>
      <c r="L19" s="100"/>
    </row>
    <row r="20" spans="2:12" x14ac:dyDescent="0.25">
      <c r="B20" s="98"/>
      <c r="C20" s="99"/>
      <c r="D20" s="99"/>
      <c r="E20" s="99"/>
      <c r="F20" s="99"/>
      <c r="G20" s="99"/>
      <c r="H20" s="99"/>
      <c r="I20" s="99"/>
      <c r="J20" s="99"/>
      <c r="K20" s="99"/>
      <c r="L20" s="100"/>
    </row>
    <row r="21" spans="2:12" x14ac:dyDescent="0.25">
      <c r="B21" s="98"/>
      <c r="C21" s="99"/>
      <c r="D21" s="99"/>
      <c r="E21" s="99"/>
      <c r="F21" s="99"/>
      <c r="G21" s="99"/>
      <c r="H21" s="99"/>
      <c r="I21" s="99"/>
      <c r="J21" s="99"/>
      <c r="K21" s="99"/>
      <c r="L21" s="100"/>
    </row>
    <row r="22" spans="2:12" x14ac:dyDescent="0.25">
      <c r="B22" s="98"/>
      <c r="C22" s="99"/>
      <c r="D22" s="99"/>
      <c r="E22" s="99"/>
      <c r="F22" s="99"/>
      <c r="G22" s="99"/>
      <c r="H22" s="99"/>
      <c r="I22" s="99"/>
      <c r="J22" s="99"/>
      <c r="K22" s="99"/>
      <c r="L22" s="100"/>
    </row>
    <row r="23" spans="2:12" x14ac:dyDescent="0.25">
      <c r="B23" s="98"/>
      <c r="C23" s="99"/>
      <c r="D23" s="99"/>
      <c r="E23" s="99"/>
      <c r="F23" s="99"/>
      <c r="G23" s="99"/>
      <c r="H23" s="99"/>
      <c r="I23" s="99"/>
      <c r="J23" s="99"/>
      <c r="K23" s="99"/>
      <c r="L23" s="100"/>
    </row>
    <row r="24" spans="2:12" x14ac:dyDescent="0.25">
      <c r="B24" s="98"/>
      <c r="C24" s="99"/>
      <c r="D24" s="99"/>
      <c r="E24" s="99"/>
      <c r="F24" s="99"/>
      <c r="G24" s="99"/>
      <c r="H24" s="99"/>
      <c r="I24" s="99"/>
      <c r="J24" s="99"/>
      <c r="K24" s="99"/>
      <c r="L24" s="100"/>
    </row>
    <row r="25" spans="2:12" x14ac:dyDescent="0.25">
      <c r="B25" s="98"/>
      <c r="C25" s="99"/>
      <c r="D25" s="99"/>
      <c r="E25" s="99"/>
      <c r="F25" s="99"/>
      <c r="G25" s="99"/>
      <c r="H25" s="99"/>
      <c r="I25" s="99"/>
      <c r="J25" s="99"/>
      <c r="K25" s="99"/>
      <c r="L25" s="100"/>
    </row>
    <row r="26" spans="2:12" x14ac:dyDescent="0.25">
      <c r="B26" s="98"/>
      <c r="C26" s="99"/>
      <c r="D26" s="99"/>
      <c r="E26" s="99"/>
      <c r="F26" s="99"/>
      <c r="G26" s="99"/>
      <c r="H26" s="99"/>
      <c r="I26" s="99"/>
      <c r="J26" s="99"/>
      <c r="K26" s="99"/>
      <c r="L26" s="100"/>
    </row>
    <row r="27" spans="2:12" x14ac:dyDescent="0.25">
      <c r="B27" s="98"/>
      <c r="C27" s="99"/>
      <c r="D27" s="99"/>
      <c r="E27" s="99"/>
      <c r="F27" s="99"/>
      <c r="G27" s="99"/>
      <c r="H27" s="99"/>
      <c r="I27" s="99"/>
      <c r="J27" s="99"/>
      <c r="K27" s="99"/>
      <c r="L27" s="100"/>
    </row>
    <row r="28" spans="2:12" x14ac:dyDescent="0.25">
      <c r="B28" s="101"/>
      <c r="C28" s="102"/>
      <c r="D28" s="102"/>
      <c r="E28" s="102"/>
      <c r="F28" s="102"/>
      <c r="G28" s="102"/>
      <c r="H28" s="102"/>
      <c r="I28" s="102"/>
      <c r="J28" s="102"/>
      <c r="K28" s="102"/>
      <c r="L28" s="103"/>
    </row>
    <row r="29" spans="2:12" ht="30.75" customHeight="1" x14ac:dyDescent="0.25">
      <c r="B29" s="104" t="s">
        <v>88</v>
      </c>
      <c r="C29" s="104"/>
      <c r="D29" s="104"/>
      <c r="E29" s="104"/>
      <c r="F29" s="104"/>
      <c r="G29" s="53"/>
      <c r="H29" s="114"/>
      <c r="I29" s="114"/>
      <c r="J29" s="114"/>
      <c r="K29" s="114"/>
      <c r="L29" s="114"/>
    </row>
  </sheetData>
  <mergeCells count="11">
    <mergeCell ref="B12:L28"/>
    <mergeCell ref="B29:F29"/>
    <mergeCell ref="I7:L10"/>
    <mergeCell ref="H29:L29"/>
    <mergeCell ref="B6:L6"/>
    <mergeCell ref="B11:L11"/>
    <mergeCell ref="B1:L2"/>
    <mergeCell ref="B4:L4"/>
    <mergeCell ref="I5:L5"/>
    <mergeCell ref="E5:H5"/>
    <mergeCell ref="B5:D5"/>
  </mergeCells>
  <pageMargins left="0.7" right="0.7" top="0.75" bottom="0.75" header="0.3" footer="0.3"/>
  <pageSetup scale="53"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3"/>
  <sheetViews>
    <sheetView tabSelected="1" zoomScaleNormal="100" workbookViewId="0">
      <selection activeCell="P6" sqref="P6"/>
    </sheetView>
  </sheetViews>
  <sheetFormatPr defaultRowHeight="15" x14ac:dyDescent="0.25"/>
  <cols>
    <col min="1" max="1" width="3" customWidth="1"/>
    <col min="2" max="2" width="14.28515625" customWidth="1"/>
    <col min="3" max="3" width="16.28515625" customWidth="1"/>
    <col min="4" max="4" width="16.140625" customWidth="1"/>
    <col min="5" max="5" width="12.7109375" customWidth="1"/>
    <col min="6" max="6" width="16.28515625" customWidth="1"/>
    <col min="7" max="7" width="14.42578125" customWidth="1"/>
    <col min="8" max="8" width="13.140625" customWidth="1"/>
    <col min="9" max="9" width="14.7109375" customWidth="1"/>
    <col min="10" max="10" width="3" customWidth="1"/>
    <col min="11" max="11" width="42.7109375" customWidth="1"/>
    <col min="14" max="14" width="12.28515625" customWidth="1"/>
    <col min="15" max="15" width="2.140625" customWidth="1"/>
    <col min="16" max="16" width="24.7109375" customWidth="1"/>
    <col min="17" max="17" width="17.85546875" customWidth="1"/>
  </cols>
  <sheetData>
    <row r="1" spans="2:17" ht="15" customHeight="1" x14ac:dyDescent="0.25">
      <c r="B1" s="135" t="s">
        <v>63</v>
      </c>
      <c r="C1" s="135"/>
      <c r="D1" s="135"/>
      <c r="E1" s="135"/>
      <c r="F1" s="135"/>
      <c r="G1" s="135"/>
      <c r="H1" s="135"/>
      <c r="I1" s="135"/>
      <c r="K1" s="136" t="s">
        <v>77</v>
      </c>
      <c r="L1" s="136"/>
      <c r="M1" s="136"/>
      <c r="P1" s="136" t="s">
        <v>78</v>
      </c>
      <c r="Q1" s="136"/>
    </row>
    <row r="2" spans="2:17" ht="103.5" customHeight="1" x14ac:dyDescent="0.25">
      <c r="B2" s="24" t="s">
        <v>93</v>
      </c>
      <c r="C2" s="25">
        <f>SUM(B73:C73)</f>
        <v>0</v>
      </c>
      <c r="D2" s="23" t="s">
        <v>95</v>
      </c>
      <c r="E2" s="56">
        <f>IF('Table 2A. Final Standard Data'!J6="",I73,(IF(I73&lt;'Table 2A. Final Standard Data'!J6,'Table 2A. Final Standard Data'!J6,I73)))</f>
        <v>0</v>
      </c>
      <c r="F2" s="23" t="s">
        <v>94</v>
      </c>
      <c r="G2" s="25">
        <f>C2-E2</f>
        <v>0</v>
      </c>
      <c r="H2" s="22" t="s">
        <v>76</v>
      </c>
      <c r="I2" s="49">
        <f>G2*0.3</f>
        <v>0</v>
      </c>
      <c r="K2" s="22" t="s">
        <v>80</v>
      </c>
      <c r="L2" s="129">
        <f>SUM(L20:L22)</f>
        <v>0</v>
      </c>
      <c r="M2" s="129"/>
      <c r="P2" s="22" t="s">
        <v>79</v>
      </c>
      <c r="Q2" s="49">
        <f>L2+I2</f>
        <v>0</v>
      </c>
    </row>
    <row r="4" spans="2:17" x14ac:dyDescent="0.25">
      <c r="B4" s="130" t="s">
        <v>97</v>
      </c>
      <c r="C4" s="130"/>
      <c r="D4" s="130"/>
      <c r="E4" s="130"/>
      <c r="F4" s="130"/>
      <c r="G4" s="130"/>
      <c r="H4" s="130"/>
      <c r="I4" s="130"/>
      <c r="K4" s="120" t="s">
        <v>75</v>
      </c>
      <c r="L4" s="121"/>
      <c r="M4" s="121"/>
      <c r="N4" s="122"/>
    </row>
    <row r="5" spans="2:17" ht="15" customHeight="1" x14ac:dyDescent="0.25">
      <c r="B5" s="119" t="s">
        <v>25</v>
      </c>
      <c r="C5" s="119"/>
      <c r="D5" s="119" t="s">
        <v>26</v>
      </c>
      <c r="E5" s="119"/>
      <c r="F5" s="119"/>
      <c r="G5" s="119"/>
      <c r="H5" s="119"/>
      <c r="I5" s="119"/>
      <c r="K5" s="123"/>
      <c r="L5" s="124"/>
      <c r="M5" s="124"/>
      <c r="N5" s="125"/>
    </row>
    <row r="6" spans="2:17" ht="33.75" customHeight="1" x14ac:dyDescent="0.25">
      <c r="B6" s="119"/>
      <c r="C6" s="119"/>
      <c r="D6" s="119"/>
      <c r="E6" s="119"/>
      <c r="F6" s="119"/>
      <c r="G6" s="119"/>
      <c r="H6" s="119"/>
      <c r="I6" s="119"/>
      <c r="K6" s="123"/>
      <c r="L6" s="124"/>
      <c r="M6" s="124"/>
      <c r="N6" s="125"/>
    </row>
    <row r="7" spans="2:17" ht="63.75" customHeight="1" x14ac:dyDescent="0.25">
      <c r="B7" s="8" t="s">
        <v>18</v>
      </c>
      <c r="C7" s="8" t="s">
        <v>19</v>
      </c>
      <c r="D7" s="8" t="s">
        <v>13</v>
      </c>
      <c r="E7" s="8" t="s">
        <v>14</v>
      </c>
      <c r="F7" s="8" t="s">
        <v>15</v>
      </c>
      <c r="G7" s="8" t="s">
        <v>99</v>
      </c>
      <c r="H7" s="8" t="s">
        <v>16</v>
      </c>
      <c r="I7" s="8" t="s">
        <v>17</v>
      </c>
      <c r="K7" s="126"/>
      <c r="L7" s="127"/>
      <c r="M7" s="127"/>
      <c r="N7" s="128"/>
    </row>
    <row r="8" spans="2:17" x14ac:dyDescent="0.25">
      <c r="B8" s="7">
        <f>'Table 2A. Final Standard Data'!N8*'Table 2A. Final Standard Data'!H8</f>
        <v>0</v>
      </c>
      <c r="C8" s="7">
        <f>'Table 2A. Final Standard Data'!H8*'Table 2A. Final Standard Data'!M8</f>
        <v>0</v>
      </c>
      <c r="D8" s="9">
        <f>IF('Table 2A. Final Standard Data'!H8="",0,(IF('Table 2A. Final Standard Data'!$N$6="National Grid",VLOOKUP('Table 2A. Final Standard Data'!E8,Backup!$C$4:$F$10,3,FALSE),VLOOKUP('Table 2A. Final Standard Data'!E8,Backup!$C$4:$F$10,4,FALSE))))</f>
        <v>0</v>
      </c>
      <c r="E8" s="9">
        <f>'Table 2A. Final Standard Data'!D8/1000*(IF('Table 2A. Final Standard Data'!$N$6="National Grid",Backup!$B$14,Backup!$C$14))</f>
        <v>0</v>
      </c>
      <c r="F8" s="9">
        <f t="shared" ref="F8:F14" si="0">D8-E8</f>
        <v>0</v>
      </c>
      <c r="G8" s="14">
        <f>IF('Table 2A. Final Standard Data'!$N$6="National Grid",IF('Table 2B. Final Wireless Data'!F8=0,'Table 2. Final Calculations'!E8*Backup!$D$19,0),0)</f>
        <v>0</v>
      </c>
      <c r="H8" s="10">
        <f>(SUM(F8,G8)*'Table 2A. Final Standard Data'!H8)</f>
        <v>0</v>
      </c>
      <c r="I8" s="7">
        <f>H8*0.25</f>
        <v>0</v>
      </c>
      <c r="K8" s="45" t="s">
        <v>57</v>
      </c>
      <c r="L8" s="46"/>
      <c r="M8" s="117" t="s">
        <v>43</v>
      </c>
      <c r="N8" s="118"/>
      <c r="O8" s="1"/>
    </row>
    <row r="9" spans="2:17" x14ac:dyDescent="0.25">
      <c r="B9" s="7">
        <f>'Table 2A. Final Standard Data'!N9*'Table 2A. Final Standard Data'!H9</f>
        <v>0</v>
      </c>
      <c r="C9" s="7">
        <f>'Table 2A. Final Standard Data'!H9*'Table 2A. Final Standard Data'!M9</f>
        <v>0</v>
      </c>
      <c r="D9" s="9">
        <f>IF('Table 2A. Final Standard Data'!H9="",0,(IF('Table 2A. Final Standard Data'!$N$6="National Grid",VLOOKUP('Table 2A. Final Standard Data'!E9,Backup!$C$4:$F$10,3,FALSE),VLOOKUP('Table 2A. Final Standard Data'!E9,Backup!$C$4:$F$10,4,FALSE))))</f>
        <v>0</v>
      </c>
      <c r="E9" s="9">
        <f>'Table 2A. Final Standard Data'!D9/1000*(IF('Table 2A. Final Standard Data'!$N$6="National Grid",Backup!$B$14,Backup!$C$14))</f>
        <v>0</v>
      </c>
      <c r="F9" s="9">
        <f t="shared" si="0"/>
        <v>0</v>
      </c>
      <c r="G9" s="14">
        <f>IF('Table 2A. Final Standard Data'!$N$6="National Grid",IF('Table 2B. Final Wireless Data'!F9=0,'Table 2. Final Calculations'!E9*Backup!$D$19,0),0)</f>
        <v>0</v>
      </c>
      <c r="H9" s="10">
        <f>(SUM(F9,G9)*'Table 2A. Final Standard Data'!H9)</f>
        <v>0</v>
      </c>
      <c r="I9" s="7">
        <f>H9*0.25</f>
        <v>0</v>
      </c>
      <c r="K9" s="43" t="s">
        <v>45</v>
      </c>
      <c r="L9" s="35">
        <f>'Table 2B. Final Wireless Data'!F8</f>
        <v>0</v>
      </c>
      <c r="M9" s="8"/>
      <c r="N9" s="3"/>
      <c r="O9" s="1"/>
    </row>
    <row r="10" spans="2:17" x14ac:dyDescent="0.25">
      <c r="B10" s="7">
        <f>'Table 2A. Final Standard Data'!N10*'Table 2A. Final Standard Data'!H10</f>
        <v>0</v>
      </c>
      <c r="C10" s="7">
        <f>'Table 2A. Final Standard Data'!H10*'Table 2A. Final Standard Data'!M10</f>
        <v>0</v>
      </c>
      <c r="D10" s="9">
        <f>IF('Table 2A. Final Standard Data'!H10="",0,(IF('Table 2A. Final Standard Data'!$N$6="National Grid",VLOOKUP('Table 2A. Final Standard Data'!E10,Backup!$C$4:$F$10,3,FALSE),VLOOKUP('Table 2A. Final Standard Data'!E10,Backup!$C$4:$F$10,4,FALSE))))</f>
        <v>0</v>
      </c>
      <c r="E10" s="9">
        <f>'Table 2A. Final Standard Data'!D10/1000*(IF('Table 2A. Final Standard Data'!$N$6="National Grid",Backup!$B$14,Backup!$C$14))</f>
        <v>0</v>
      </c>
      <c r="F10" s="9">
        <f t="shared" si="0"/>
        <v>0</v>
      </c>
      <c r="G10" s="14">
        <f>IF('Table 2A. Final Standard Data'!$N$6="National Grid",IF('Table 2B. Final Wireless Data'!F10=0,'Table 2. Final Calculations'!E10*Backup!$D$19,0),0)</f>
        <v>0</v>
      </c>
      <c r="H10" s="10">
        <f>(SUM(F10,G10)*'Table 2A. Final Standard Data'!H10)</f>
        <v>0</v>
      </c>
      <c r="I10" s="7">
        <f t="shared" ref="I10:I14" si="1">H10*0.25</f>
        <v>0</v>
      </c>
      <c r="K10" s="44" t="s">
        <v>58</v>
      </c>
      <c r="L10" s="52">
        <f>'Table 2B. Final Wireless Data'!G8</f>
        <v>0</v>
      </c>
      <c r="M10" s="3"/>
      <c r="N10" s="3"/>
      <c r="O10" s="1"/>
    </row>
    <row r="11" spans="2:17" x14ac:dyDescent="0.25">
      <c r="B11" s="7">
        <f>'Table 2A. Final Standard Data'!N11*'Table 2A. Final Standard Data'!H11</f>
        <v>0</v>
      </c>
      <c r="C11" s="7">
        <f>'Table 2A. Final Standard Data'!H11*'Table 2A. Final Standard Data'!M11</f>
        <v>0</v>
      </c>
      <c r="D11" s="9">
        <f>IF('Table 2A. Final Standard Data'!H11="",0,(IF('Table 2A. Final Standard Data'!$N$6="National Grid",VLOOKUP('Table 2A. Final Standard Data'!E11,Backup!$C$4:$F$10,3,FALSE),VLOOKUP('Table 2A. Final Standard Data'!E11,Backup!$C$4:$F$10,4,FALSE))))</f>
        <v>0</v>
      </c>
      <c r="E11" s="9">
        <f>'Table 2A. Final Standard Data'!D11/1000*(IF('Table 2A. Final Standard Data'!$N$6="National Grid",Backup!$B$14,Backup!$C$14))</f>
        <v>0</v>
      </c>
      <c r="F11" s="9">
        <f t="shared" si="0"/>
        <v>0</v>
      </c>
      <c r="G11" s="14">
        <f>IF('Table 2A. Final Standard Data'!$N$6="National Grid",IF('Table 2B. Final Wireless Data'!F11=0,'Table 2. Final Calculations'!E11*Backup!$D$19,0),0)</f>
        <v>0</v>
      </c>
      <c r="H11" s="10">
        <f>(SUM(F11,G11)*'Table 2A. Final Standard Data'!H11)</f>
        <v>0</v>
      </c>
      <c r="I11" s="7">
        <f t="shared" si="1"/>
        <v>0</v>
      </c>
      <c r="K11" s="44" t="s">
        <v>81</v>
      </c>
      <c r="L11" s="28">
        <f>IF(L10*0.15&lt;M11,L10*0.15,M11)</f>
        <v>0</v>
      </c>
      <c r="M11" s="37">
        <v>15</v>
      </c>
      <c r="N11" s="3" t="s">
        <v>47</v>
      </c>
      <c r="O11" s="1"/>
    </row>
    <row r="12" spans="2:17" x14ac:dyDescent="0.25">
      <c r="B12" s="7">
        <f>'Table 2A. Final Standard Data'!N12*'Table 2A. Final Standard Data'!H12</f>
        <v>0</v>
      </c>
      <c r="C12" s="7">
        <f>'Table 2A. Final Standard Data'!H12*'Table 2A. Final Standard Data'!M12</f>
        <v>0</v>
      </c>
      <c r="D12" s="9">
        <f>IF('Table 2A. Final Standard Data'!H12="",0,(IF('Table 2A. Final Standard Data'!$N$6="National Grid",VLOOKUP('Table 2A. Final Standard Data'!E12,Backup!$C$4:$F$10,3,FALSE),VLOOKUP('Table 2A. Final Standard Data'!E12,Backup!$C$4:$F$10,4,FALSE))))</f>
        <v>0</v>
      </c>
      <c r="E12" s="9">
        <f>'Table 2A. Final Standard Data'!D12/1000*(IF('Table 2A. Final Standard Data'!$N$6="National Grid",Backup!$B$14,Backup!$C$14))</f>
        <v>0</v>
      </c>
      <c r="F12" s="9">
        <f t="shared" si="0"/>
        <v>0</v>
      </c>
      <c r="G12" s="14">
        <f>IF('Table 2A. Final Standard Data'!$N$6="National Grid",IF('Table 2B. Final Wireless Data'!F12=0,'Table 2. Final Calculations'!E12*Backup!$D$19,0),0)</f>
        <v>0</v>
      </c>
      <c r="H12" s="10">
        <f>(SUM(F12,G12)*'Table 2A. Final Standard Data'!H12)</f>
        <v>0</v>
      </c>
      <c r="I12" s="7">
        <f t="shared" si="1"/>
        <v>0</v>
      </c>
      <c r="K12" s="45" t="s">
        <v>59</v>
      </c>
      <c r="L12" s="46"/>
      <c r="M12" s="46"/>
      <c r="N12" s="47"/>
      <c r="O12" s="1"/>
    </row>
    <row r="13" spans="2:17" x14ac:dyDescent="0.25">
      <c r="B13" s="7">
        <f>'Table 2A. Final Standard Data'!N13*'Table 2A. Final Standard Data'!H13</f>
        <v>0</v>
      </c>
      <c r="C13" s="7">
        <f>'Table 2A. Final Standard Data'!H13*'Table 2A. Final Standard Data'!M13</f>
        <v>0</v>
      </c>
      <c r="D13" s="9">
        <f>IF('Table 2A. Final Standard Data'!H13="",0,(IF('Table 2A. Final Standard Data'!$N$6="National Grid",VLOOKUP('Table 2A. Final Standard Data'!E13,Backup!$C$4:$F$10,3,FALSE),VLOOKUP('Table 2A. Final Standard Data'!E13,Backup!$C$4:$F$10,4,FALSE))))</f>
        <v>0</v>
      </c>
      <c r="E13" s="9">
        <f>'Table 2A. Final Standard Data'!D13/1000*(IF('Table 2A. Final Standard Data'!$N$6="National Grid",Backup!$B$14,Backup!$C$14))</f>
        <v>0</v>
      </c>
      <c r="F13" s="9">
        <f t="shared" si="0"/>
        <v>0</v>
      </c>
      <c r="G13" s="14">
        <f>IF('Table 2A. Final Standard Data'!$N$6="National Grid",IF('Table 2B. Final Wireless Data'!F13=0,'Table 2. Final Calculations'!E13*Backup!$D$19,0),0)</f>
        <v>0</v>
      </c>
      <c r="H13" s="10">
        <f>(SUM(F13,G13)*'Table 2A. Final Standard Data'!H13)</f>
        <v>0</v>
      </c>
      <c r="I13" s="7">
        <f t="shared" si="1"/>
        <v>0</v>
      </c>
      <c r="K13" s="44" t="s">
        <v>44</v>
      </c>
      <c r="L13" s="35">
        <f>'Table 2B. Final Wireless Data'!F9</f>
        <v>0</v>
      </c>
      <c r="M13" s="3"/>
      <c r="N13" s="3"/>
      <c r="O13" s="1"/>
    </row>
    <row r="14" spans="2:17" x14ac:dyDescent="0.25">
      <c r="B14" s="7">
        <f>'Table 2A. Final Standard Data'!N14*'Table 2A. Final Standard Data'!H14</f>
        <v>0</v>
      </c>
      <c r="C14" s="7">
        <f>'Table 2A. Final Standard Data'!H14*'Table 2A. Final Standard Data'!M14</f>
        <v>0</v>
      </c>
      <c r="D14" s="9">
        <f>IF('Table 2A. Final Standard Data'!H14="",0,(IF('Table 2A. Final Standard Data'!$N$6="National Grid",VLOOKUP('Table 2A. Final Standard Data'!E14,Backup!$C$4:$F$10,3,FALSE),VLOOKUP('Table 2A. Final Standard Data'!E14,Backup!$C$4:$F$10,4,FALSE))))</f>
        <v>0</v>
      </c>
      <c r="E14" s="9">
        <f>'Table 2A. Final Standard Data'!D14/1000*(IF('Table 2A. Final Standard Data'!$N$6="National Grid",Backup!$B$14,Backup!$C$14))</f>
        <v>0</v>
      </c>
      <c r="F14" s="9">
        <f t="shared" si="0"/>
        <v>0</v>
      </c>
      <c r="G14" s="14">
        <f>IF('Table 2A. Final Standard Data'!$N$6="National Grid",IF('Table 2B. Final Wireless Data'!F14=0,'Table 2. Final Calculations'!E14*Backup!$D$19,0),0)</f>
        <v>0</v>
      </c>
      <c r="H14" s="10">
        <f>(SUM(F14,G14)*'Table 2A. Final Standard Data'!H14)</f>
        <v>0</v>
      </c>
      <c r="I14" s="7">
        <f t="shared" si="1"/>
        <v>0</v>
      </c>
      <c r="K14" s="44" t="s">
        <v>60</v>
      </c>
      <c r="L14" s="52">
        <f>'Table 2B. Final Wireless Data'!G9</f>
        <v>0</v>
      </c>
      <c r="M14" s="3"/>
      <c r="N14" s="3"/>
      <c r="O14" s="1"/>
    </row>
    <row r="15" spans="2:17" x14ac:dyDescent="0.25">
      <c r="B15" s="7">
        <f>'Table 2A. Final Standard Data'!N15*'Table 2A. Final Standard Data'!H15</f>
        <v>0</v>
      </c>
      <c r="C15" s="7">
        <f>'Table 2A. Final Standard Data'!H15*'Table 2A. Final Standard Data'!M15</f>
        <v>0</v>
      </c>
      <c r="D15" s="9">
        <f>IF('Table 2A. Final Standard Data'!H15="",0,(IF('Table 2A. Final Standard Data'!$N$6="National Grid",VLOOKUP('Table 2A. Final Standard Data'!E15,Backup!$C$4:$F$10,3,FALSE),VLOOKUP('Table 2A. Final Standard Data'!E15,Backup!$C$4:$F$10,4,FALSE))))</f>
        <v>0</v>
      </c>
      <c r="E15" s="9">
        <f>'Table 2A. Final Standard Data'!D15/1000*(IF('Table 2A. Final Standard Data'!$N$6="National Grid",Backup!$B$14,Backup!$C$14))</f>
        <v>0</v>
      </c>
      <c r="F15" s="9">
        <f t="shared" ref="F15:F21" si="2">D15-E15</f>
        <v>0</v>
      </c>
      <c r="G15" s="14">
        <f>IF('Table 2A. Final Standard Data'!$N$6="National Grid",IF('Table 2B. Final Wireless Data'!F15=0,'Table 2. Final Calculations'!E15*Backup!$D$19,0),0)</f>
        <v>0</v>
      </c>
      <c r="H15" s="10">
        <f>(SUM(F15,G15)*'Table 2A. Final Standard Data'!H15)</f>
        <v>0</v>
      </c>
      <c r="I15" s="7">
        <f t="shared" ref="I15:I21" si="3">H15*0.25</f>
        <v>0</v>
      </c>
      <c r="K15" s="44" t="s">
        <v>82</v>
      </c>
      <c r="L15" s="52">
        <f>IF(L14*0.15&lt;M15,L14*0.15,M15)</f>
        <v>0</v>
      </c>
      <c r="M15" s="37">
        <v>225</v>
      </c>
      <c r="N15" s="3" t="s">
        <v>48</v>
      </c>
      <c r="O15" s="1"/>
    </row>
    <row r="16" spans="2:17" x14ac:dyDescent="0.25">
      <c r="B16" s="7">
        <f>'Table 2A. Final Standard Data'!N16*'Table 2A. Final Standard Data'!H16</f>
        <v>0</v>
      </c>
      <c r="C16" s="7">
        <f>'Table 2A. Final Standard Data'!H16*'Table 2A. Final Standard Data'!M16</f>
        <v>0</v>
      </c>
      <c r="D16" s="9">
        <f>IF('Table 2A. Final Standard Data'!H16="",0,(IF('Table 2A. Final Standard Data'!$N$6="National Grid",VLOOKUP('Table 2A. Final Standard Data'!E16,Backup!$C$4:$F$10,3,FALSE),VLOOKUP('Table 2A. Final Standard Data'!E16,Backup!$C$4:$F$10,4,FALSE))))</f>
        <v>0</v>
      </c>
      <c r="E16" s="9">
        <f>'Table 2A. Final Standard Data'!D16/1000*(IF('Table 2A. Final Standard Data'!$N$6="National Grid",Backup!$B$14,Backup!$C$14))</f>
        <v>0</v>
      </c>
      <c r="F16" s="9">
        <f t="shared" si="2"/>
        <v>0</v>
      </c>
      <c r="G16" s="14">
        <f>IF('Table 2A. Final Standard Data'!$N$6="National Grid",IF('Table 2B. Final Wireless Data'!F16=0,'Table 2. Final Calculations'!E16*Backup!$D$19,0),0)</f>
        <v>0</v>
      </c>
      <c r="H16" s="10">
        <f>(SUM(F16,G16)*'Table 2A. Final Standard Data'!H16)</f>
        <v>0</v>
      </c>
      <c r="I16" s="7">
        <f t="shared" si="3"/>
        <v>0</v>
      </c>
      <c r="K16" s="44"/>
      <c r="L16" s="52"/>
      <c r="M16" s="37"/>
      <c r="N16" s="3"/>
      <c r="O16" s="1"/>
    </row>
    <row r="17" spans="2:15" x14ac:dyDescent="0.25">
      <c r="B17" s="7">
        <f>'Table 2A. Final Standard Data'!N17*'Table 2A. Final Standard Data'!H17</f>
        <v>0</v>
      </c>
      <c r="C17" s="7">
        <f>'Table 2A. Final Standard Data'!H17*'Table 2A. Final Standard Data'!M17</f>
        <v>0</v>
      </c>
      <c r="D17" s="9">
        <f>IF('Table 2A. Final Standard Data'!H17="",0,(IF('Table 2A. Final Standard Data'!$N$6="National Grid",VLOOKUP('Table 2A. Final Standard Data'!E17,Backup!$C$4:$F$10,3,FALSE),VLOOKUP('Table 2A. Final Standard Data'!E17,Backup!$C$4:$F$10,4,FALSE))))</f>
        <v>0</v>
      </c>
      <c r="E17" s="9">
        <f>'Table 2A. Final Standard Data'!D17/1000*(IF('Table 2A. Final Standard Data'!$N$6="National Grid",Backup!$B$14,Backup!$C$14))</f>
        <v>0</v>
      </c>
      <c r="F17" s="9">
        <f t="shared" si="2"/>
        <v>0</v>
      </c>
      <c r="G17" s="14">
        <f>IF('Table 2A. Final Standard Data'!$N$6="National Grid",IF('Table 2B. Final Wireless Data'!F17=0,'Table 2. Final Calculations'!E17*Backup!$D$19,0),0)</f>
        <v>0</v>
      </c>
      <c r="H17" s="10">
        <f>(SUM(F17,G17)*'Table 2A. Final Standard Data'!H17)</f>
        <v>0</v>
      </c>
      <c r="I17" s="7">
        <f t="shared" si="3"/>
        <v>0</v>
      </c>
      <c r="K17" s="44" t="s">
        <v>49</v>
      </c>
      <c r="L17" s="52">
        <f>'Table 2B. Final Wireless Data'!H9</f>
        <v>0</v>
      </c>
      <c r="M17" s="3"/>
      <c r="N17" s="3"/>
      <c r="O17" s="1"/>
    </row>
    <row r="18" spans="2:15" x14ac:dyDescent="0.25">
      <c r="B18" s="7">
        <f>'Table 2A. Final Standard Data'!N18*'Table 2A. Final Standard Data'!H18</f>
        <v>0</v>
      </c>
      <c r="C18" s="7">
        <f>'Table 2A. Final Standard Data'!H18*'Table 2A. Final Standard Data'!M18</f>
        <v>0</v>
      </c>
      <c r="D18" s="9">
        <f>IF('Table 2A. Final Standard Data'!H18="",0,(IF('Table 2A. Final Standard Data'!$N$6="National Grid",VLOOKUP('Table 2A. Final Standard Data'!E18,Backup!$C$4:$F$10,3,FALSE),VLOOKUP('Table 2A. Final Standard Data'!E18,Backup!$C$4:$F$10,4,FALSE))))</f>
        <v>0</v>
      </c>
      <c r="E18" s="9">
        <f>'Table 2A. Final Standard Data'!D18/1000*(IF('Table 2A. Final Standard Data'!$N$6="National Grid",Backup!$B$14,Backup!$C$14))</f>
        <v>0</v>
      </c>
      <c r="F18" s="9">
        <f t="shared" si="2"/>
        <v>0</v>
      </c>
      <c r="G18" s="14">
        <f>IF('Table 2A. Final Standard Data'!$N$6="National Grid",IF('Table 2B. Final Wireless Data'!F18=0,'Table 2. Final Calculations'!E18*Backup!$D$19,0),0)</f>
        <v>0</v>
      </c>
      <c r="H18" s="10">
        <f>(SUM(F18,G18)*'Table 2A. Final Standard Data'!H18)</f>
        <v>0</v>
      </c>
      <c r="I18" s="7">
        <f t="shared" si="3"/>
        <v>0</v>
      </c>
      <c r="K18" s="44" t="s">
        <v>83</v>
      </c>
      <c r="L18" s="28">
        <f>IF(L17*0.15&lt;M18,L17*0.15,M18)</f>
        <v>0</v>
      </c>
      <c r="M18" s="37">
        <v>15</v>
      </c>
      <c r="N18" s="3" t="s">
        <v>48</v>
      </c>
      <c r="O18" s="1"/>
    </row>
    <row r="19" spans="2:15" x14ac:dyDescent="0.25">
      <c r="B19" s="7">
        <f>'Table 2A. Final Standard Data'!N19*'Table 2A. Final Standard Data'!H19</f>
        <v>0</v>
      </c>
      <c r="C19" s="7">
        <f>'Table 2A. Final Standard Data'!H19*'Table 2A. Final Standard Data'!M19</f>
        <v>0</v>
      </c>
      <c r="D19" s="9">
        <f>IF('Table 2A. Final Standard Data'!H19="",0,(IF('Table 2A. Final Standard Data'!$N$6="National Grid",VLOOKUP('Table 2A. Final Standard Data'!E19,Backup!$C$4:$F$10,3,FALSE),VLOOKUP('Table 2A. Final Standard Data'!E19,Backup!$C$4:$F$10,4,FALSE))))</f>
        <v>0</v>
      </c>
      <c r="E19" s="9">
        <f>'Table 2A. Final Standard Data'!D19/1000*(IF('Table 2A. Final Standard Data'!$N$6="National Grid",Backup!$B$14,Backup!$C$14))</f>
        <v>0</v>
      </c>
      <c r="F19" s="9">
        <f t="shared" si="2"/>
        <v>0</v>
      </c>
      <c r="G19" s="14">
        <f>IF('Table 2A. Final Standard Data'!$N$6="National Grid",IF('Table 2B. Final Wireless Data'!F19=0,'Table 2. Final Calculations'!E19*Backup!$D$19,0),0)</f>
        <v>0</v>
      </c>
      <c r="H19" s="10">
        <f>(SUM(F19,G19)*'Table 2A. Final Standard Data'!H19)</f>
        <v>0</v>
      </c>
      <c r="I19" s="7">
        <f t="shared" si="3"/>
        <v>0</v>
      </c>
      <c r="K19" s="45" t="s">
        <v>61</v>
      </c>
      <c r="L19" s="46"/>
      <c r="M19" s="46"/>
      <c r="N19" s="47"/>
      <c r="O19" s="1"/>
    </row>
    <row r="20" spans="2:15" x14ac:dyDescent="0.25">
      <c r="B20" s="7">
        <f>'Table 2A. Final Standard Data'!N20*'Table 2A. Final Standard Data'!H20</f>
        <v>0</v>
      </c>
      <c r="C20" s="7">
        <f>'Table 2A. Final Standard Data'!H20*'Table 2A. Final Standard Data'!M20</f>
        <v>0</v>
      </c>
      <c r="D20" s="9">
        <f>IF('Table 2A. Final Standard Data'!H20="",0,(IF('Table 2A. Final Standard Data'!$N$6="National Grid",VLOOKUP('Table 2A. Final Standard Data'!E20,Backup!$C$4:$F$10,3,FALSE),VLOOKUP('Table 2A. Final Standard Data'!E20,Backup!$C$4:$F$10,4,FALSE))))</f>
        <v>0</v>
      </c>
      <c r="E20" s="9">
        <f>'Table 2A. Final Standard Data'!D20/1000*(IF('Table 2A. Final Standard Data'!$N$6="National Grid",Backup!$B$14,Backup!$C$14))</f>
        <v>0</v>
      </c>
      <c r="F20" s="9">
        <f t="shared" si="2"/>
        <v>0</v>
      </c>
      <c r="G20" s="14">
        <f>IF('Table 2A. Final Standard Data'!$N$6="National Grid",IF('Table 2B. Final Wireless Data'!F20=0,'Table 2. Final Calculations'!E20*Backup!$D$19,0),0)</f>
        <v>0</v>
      </c>
      <c r="H20" s="10">
        <f>(SUM(F20,G20)*'Table 2A. Final Standard Data'!H20)</f>
        <v>0</v>
      </c>
      <c r="I20" s="7">
        <f t="shared" si="3"/>
        <v>0</v>
      </c>
      <c r="K20" s="44" t="s">
        <v>52</v>
      </c>
      <c r="L20" s="28">
        <f>L9*L11</f>
        <v>0</v>
      </c>
      <c r="M20" s="3"/>
      <c r="N20" s="3"/>
      <c r="O20" s="1"/>
    </row>
    <row r="21" spans="2:15" x14ac:dyDescent="0.25">
      <c r="B21" s="7">
        <f>'Table 2A. Final Standard Data'!N21*'Table 2A. Final Standard Data'!H21</f>
        <v>0</v>
      </c>
      <c r="C21" s="7">
        <f>'Table 2A. Final Standard Data'!H21*'Table 2A. Final Standard Data'!M21</f>
        <v>0</v>
      </c>
      <c r="D21" s="9">
        <f>IF('Table 2A. Final Standard Data'!H21="",0,(IF('Table 2A. Final Standard Data'!$N$6="National Grid",VLOOKUP('Table 2A. Final Standard Data'!E21,Backup!$C$4:$F$10,3,FALSE),VLOOKUP('Table 2A. Final Standard Data'!E21,Backup!$C$4:$F$10,4,FALSE))))</f>
        <v>0</v>
      </c>
      <c r="E21" s="9">
        <f>'Table 2A. Final Standard Data'!D21/1000*(IF('Table 2A. Final Standard Data'!$N$6="National Grid",Backup!$B$14,Backup!$C$14))</f>
        <v>0</v>
      </c>
      <c r="F21" s="9">
        <f t="shared" si="2"/>
        <v>0</v>
      </c>
      <c r="G21" s="14">
        <f>IF('Table 2A. Final Standard Data'!$N$6="National Grid",IF('Table 2B. Final Wireless Data'!F21=0,'Table 2. Final Calculations'!E21*Backup!$D$19,0),0)</f>
        <v>0</v>
      </c>
      <c r="H21" s="10">
        <f>(SUM(F21,G21)*'Table 2A. Final Standard Data'!H21)</f>
        <v>0</v>
      </c>
      <c r="I21" s="7">
        <f t="shared" si="3"/>
        <v>0</v>
      </c>
      <c r="K21" s="44" t="s">
        <v>50</v>
      </c>
      <c r="L21" s="28">
        <f>L13*L15</f>
        <v>0</v>
      </c>
      <c r="M21" s="3"/>
      <c r="N21" s="3"/>
      <c r="O21" s="1"/>
    </row>
    <row r="22" spans="2:15" x14ac:dyDescent="0.25">
      <c r="B22" s="7">
        <f>'Table 2A. Final Standard Data'!N22*'Table 2A. Final Standard Data'!H22</f>
        <v>0</v>
      </c>
      <c r="C22" s="7">
        <f>'Table 2A. Final Standard Data'!H22*'Table 2A. Final Standard Data'!M22</f>
        <v>0</v>
      </c>
      <c r="D22" s="9">
        <f>IF('Table 2A. Final Standard Data'!H22="",0,(IF('Table 2A. Final Standard Data'!$N$6="National Grid",VLOOKUP('Table 2A. Final Standard Data'!E22,Backup!$C$4:$F$10,3,FALSE),VLOOKUP('Table 2A. Final Standard Data'!E22,Backup!$C$4:$F$10,4,FALSE))))</f>
        <v>0</v>
      </c>
      <c r="E22" s="9">
        <f>'Table 2A. Final Standard Data'!D22/1000*(IF('Table 2A. Final Standard Data'!$N$6="National Grid",Backup!$B$14,Backup!$C$14))</f>
        <v>0</v>
      </c>
      <c r="F22" s="9">
        <f t="shared" ref="F22:F36" si="4">D22-E22</f>
        <v>0</v>
      </c>
      <c r="G22" s="14">
        <f>IF('Table 2A. Final Standard Data'!$N$6="National Grid",IF('Table 2B. Final Wireless Data'!F22=0,'Table 2. Final Calculations'!E22*Backup!$D$19,0),0)</f>
        <v>0</v>
      </c>
      <c r="H22" s="10">
        <f>(SUM(F22,G22)*'Table 2A. Final Standard Data'!H22)</f>
        <v>0</v>
      </c>
      <c r="I22" s="7">
        <f t="shared" ref="I22:I71" si="5">H22*0.25</f>
        <v>0</v>
      </c>
      <c r="K22" s="44" t="s">
        <v>51</v>
      </c>
      <c r="L22" s="28">
        <f>L13*L18</f>
        <v>0</v>
      </c>
      <c r="M22" s="3"/>
      <c r="N22" s="3"/>
      <c r="O22" s="1"/>
    </row>
    <row r="23" spans="2:15" x14ac:dyDescent="0.25">
      <c r="B23" s="7">
        <f>'Table 2A. Final Standard Data'!N23*'Table 2A. Final Standard Data'!H23</f>
        <v>0</v>
      </c>
      <c r="C23" s="7">
        <f>'Table 2A. Final Standard Data'!H23*'Table 2A. Final Standard Data'!M23</f>
        <v>0</v>
      </c>
      <c r="D23" s="9">
        <f>IF('Table 2A. Final Standard Data'!H23="",0,(IF('Table 2A. Final Standard Data'!$N$6="National Grid",VLOOKUP('Table 2A. Final Standard Data'!E23,Backup!$C$4:$F$10,3,FALSE),VLOOKUP('Table 2A. Final Standard Data'!E23,Backup!$C$4:$F$10,4,FALSE))))</f>
        <v>0</v>
      </c>
      <c r="E23" s="9">
        <f>'Table 2A. Final Standard Data'!D23/1000*(IF('Table 2A. Final Standard Data'!$N$6="National Grid",Backup!$B$14,Backup!$C$14))</f>
        <v>0</v>
      </c>
      <c r="F23" s="9">
        <f t="shared" si="4"/>
        <v>0</v>
      </c>
      <c r="G23" s="14">
        <f>IF('Table 2A. Final Standard Data'!$N$6="National Grid",IF('Table 2B. Final Wireless Data'!F23=0,'Table 2. Final Calculations'!E23*Backup!$D$19,0),0)</f>
        <v>0</v>
      </c>
      <c r="H23" s="10">
        <f>(SUM(F23,G23)*'Table 2A. Final Standard Data'!H23)</f>
        <v>0</v>
      </c>
      <c r="I23" s="7">
        <f t="shared" si="5"/>
        <v>0</v>
      </c>
      <c r="K23" s="2"/>
      <c r="L23" s="2"/>
      <c r="M23" s="3"/>
      <c r="N23" s="3"/>
      <c r="O23" s="1"/>
    </row>
    <row r="24" spans="2:15" x14ac:dyDescent="0.25">
      <c r="B24" s="7">
        <f>'Table 2A. Final Standard Data'!N24*'Table 2A. Final Standard Data'!H24</f>
        <v>0</v>
      </c>
      <c r="C24" s="7">
        <f>'Table 2A. Final Standard Data'!H24*'Table 2A. Final Standard Data'!M24</f>
        <v>0</v>
      </c>
      <c r="D24" s="9">
        <f>IF('Table 2A. Final Standard Data'!H24="",0,(IF('Table 2A. Final Standard Data'!$N$6="National Grid",VLOOKUP('Table 2A. Final Standard Data'!E24,Backup!$C$4:$F$10,3,FALSE),VLOOKUP('Table 2A. Final Standard Data'!E24,Backup!$C$4:$F$10,4,FALSE))))</f>
        <v>0</v>
      </c>
      <c r="E24" s="9">
        <f>'Table 2A. Final Standard Data'!D24/1000*(IF('Table 2A. Final Standard Data'!$N$6="National Grid",Backup!$B$14,Backup!$C$14))</f>
        <v>0</v>
      </c>
      <c r="F24" s="9">
        <f t="shared" si="4"/>
        <v>0</v>
      </c>
      <c r="G24" s="14">
        <f>IF('Table 2A. Final Standard Data'!$N$6="National Grid",IF('Table 2B. Final Wireless Data'!F24=0,'Table 2. Final Calculations'!E24*Backup!$D$19,0),0)</f>
        <v>0</v>
      </c>
      <c r="H24" s="10">
        <f>(SUM(F24,G24)*'Table 2A. Final Standard Data'!H24)</f>
        <v>0</v>
      </c>
      <c r="I24" s="7">
        <f t="shared" si="5"/>
        <v>0</v>
      </c>
    </row>
    <row r="25" spans="2:15" x14ac:dyDescent="0.25">
      <c r="B25" s="7">
        <f>'Table 2A. Final Standard Data'!N25*'Table 2A. Final Standard Data'!H25</f>
        <v>0</v>
      </c>
      <c r="C25" s="7">
        <f>'Table 2A. Final Standard Data'!H25*'Table 2A. Final Standard Data'!M25</f>
        <v>0</v>
      </c>
      <c r="D25" s="9">
        <f>IF('Table 2A. Final Standard Data'!H25="",0,(IF('Table 2A. Final Standard Data'!$N$6="National Grid",VLOOKUP('Table 2A. Final Standard Data'!E25,Backup!$C$4:$F$10,3,FALSE),VLOOKUP('Table 2A. Final Standard Data'!E25,Backup!$C$4:$F$10,4,FALSE))))</f>
        <v>0</v>
      </c>
      <c r="E25" s="9">
        <f>'Table 2A. Final Standard Data'!D25/1000*(IF('Table 2A. Final Standard Data'!$N$6="National Grid",Backup!$B$14,Backup!$C$14))</f>
        <v>0</v>
      </c>
      <c r="F25" s="9">
        <f t="shared" si="4"/>
        <v>0</v>
      </c>
      <c r="G25" s="14">
        <f>IF('Table 2A. Final Standard Data'!$N$6="National Grid",IF('Table 2B. Final Wireless Data'!F25=0,'Table 2. Final Calculations'!E25*Backup!$D$19,0),0)</f>
        <v>0</v>
      </c>
      <c r="H25" s="10">
        <f>(SUM(F25,G25)*'Table 2A. Final Standard Data'!H25)</f>
        <v>0</v>
      </c>
      <c r="I25" s="7">
        <f t="shared" si="5"/>
        <v>0</v>
      </c>
    </row>
    <row r="26" spans="2:15" x14ac:dyDescent="0.25">
      <c r="B26" s="7">
        <f>'Table 2A. Final Standard Data'!N26*'Table 2A. Final Standard Data'!H26</f>
        <v>0</v>
      </c>
      <c r="C26" s="7">
        <f>'Table 2A. Final Standard Data'!H26*'Table 2A. Final Standard Data'!M26</f>
        <v>0</v>
      </c>
      <c r="D26" s="9">
        <f>IF('Table 2A. Final Standard Data'!H26="",0,(IF('Table 2A. Final Standard Data'!$N$6="National Grid",VLOOKUP('Table 2A. Final Standard Data'!E26,Backup!$C$4:$F$10,3,FALSE),VLOOKUP('Table 2A. Final Standard Data'!E26,Backup!$C$4:$F$10,4,FALSE))))</f>
        <v>0</v>
      </c>
      <c r="E26" s="9">
        <f>'Table 2A. Final Standard Data'!D26/1000*(IF('Table 2A. Final Standard Data'!$N$6="National Grid",Backup!$B$14,Backup!$C$14))</f>
        <v>0</v>
      </c>
      <c r="F26" s="9">
        <f t="shared" si="4"/>
        <v>0</v>
      </c>
      <c r="G26" s="14">
        <f>IF('Table 2A. Final Standard Data'!$N$6="National Grid",IF('Table 2B. Final Wireless Data'!F26=0,'Table 2. Final Calculations'!E26*Backup!$D$19,0),0)</f>
        <v>0</v>
      </c>
      <c r="H26" s="10">
        <f>(SUM(F26,G26)*'Table 2A. Final Standard Data'!H26)</f>
        <v>0</v>
      </c>
      <c r="I26" s="7">
        <f t="shared" si="5"/>
        <v>0</v>
      </c>
    </row>
    <row r="27" spans="2:15" x14ac:dyDescent="0.25">
      <c r="B27" s="7">
        <f>'Table 2A. Final Standard Data'!N27*'Table 2A. Final Standard Data'!H27</f>
        <v>0</v>
      </c>
      <c r="C27" s="7">
        <f>'Table 2A. Final Standard Data'!H27*'Table 2A. Final Standard Data'!M27</f>
        <v>0</v>
      </c>
      <c r="D27" s="9">
        <f>IF('Table 2A. Final Standard Data'!H27="",0,(IF('Table 2A. Final Standard Data'!$N$6="National Grid",VLOOKUP('Table 2A. Final Standard Data'!E27,Backup!$C$4:$F$10,3,FALSE),VLOOKUP('Table 2A. Final Standard Data'!E27,Backup!$C$4:$F$10,4,FALSE))))</f>
        <v>0</v>
      </c>
      <c r="E27" s="9">
        <f>'Table 2A. Final Standard Data'!D27/1000*(IF('Table 2A. Final Standard Data'!$N$6="National Grid",Backup!$B$14,Backup!$C$14))</f>
        <v>0</v>
      </c>
      <c r="F27" s="9">
        <f t="shared" si="4"/>
        <v>0</v>
      </c>
      <c r="G27" s="14">
        <f>IF('Table 2A. Final Standard Data'!$N$6="National Grid",IF('Table 2B. Final Wireless Data'!F27=0,'Table 2. Final Calculations'!E27*Backup!$D$19,0),0)</f>
        <v>0</v>
      </c>
      <c r="H27" s="10">
        <f>(SUM(F27,G27)*'Table 2A. Final Standard Data'!H27)</f>
        <v>0</v>
      </c>
      <c r="I27" s="7">
        <f t="shared" si="5"/>
        <v>0</v>
      </c>
    </row>
    <row r="28" spans="2:15" x14ac:dyDescent="0.25">
      <c r="B28" s="7">
        <f>'Table 2A. Final Standard Data'!N28*'Table 2A. Final Standard Data'!H28</f>
        <v>0</v>
      </c>
      <c r="C28" s="7">
        <f>'Table 2A. Final Standard Data'!H28*'Table 2A. Final Standard Data'!M28</f>
        <v>0</v>
      </c>
      <c r="D28" s="9">
        <f>IF('Table 2A. Final Standard Data'!H28="",0,(IF('Table 2A. Final Standard Data'!$N$6="National Grid",VLOOKUP('Table 2A. Final Standard Data'!E28,Backup!$C$4:$F$10,3,FALSE),VLOOKUP('Table 2A. Final Standard Data'!E28,Backup!$C$4:$F$10,4,FALSE))))</f>
        <v>0</v>
      </c>
      <c r="E28" s="9">
        <f>'Table 2A. Final Standard Data'!D28/1000*(IF('Table 2A. Final Standard Data'!$N$6="National Grid",Backup!$B$14,Backup!$C$14))</f>
        <v>0</v>
      </c>
      <c r="F28" s="9">
        <f t="shared" si="4"/>
        <v>0</v>
      </c>
      <c r="G28" s="14">
        <f>IF('Table 2A. Final Standard Data'!$N$6="National Grid",IF('Table 2B. Final Wireless Data'!F28=0,'Table 2. Final Calculations'!E28*Backup!$D$19,0),0)</f>
        <v>0</v>
      </c>
      <c r="H28" s="10">
        <f>(SUM(F28,G28)*'Table 2A. Final Standard Data'!H28)</f>
        <v>0</v>
      </c>
      <c r="I28" s="7">
        <f t="shared" si="5"/>
        <v>0</v>
      </c>
    </row>
    <row r="29" spans="2:15" x14ac:dyDescent="0.25">
      <c r="B29" s="7">
        <f>'Table 2A. Final Standard Data'!N29*'Table 2A. Final Standard Data'!H29</f>
        <v>0</v>
      </c>
      <c r="C29" s="7">
        <f>'Table 2A. Final Standard Data'!H29*'Table 2A. Final Standard Data'!M29</f>
        <v>0</v>
      </c>
      <c r="D29" s="9">
        <f>IF('Table 2A. Final Standard Data'!H29="",0,(IF('Table 2A. Final Standard Data'!$N$6="National Grid",VLOOKUP('Table 2A. Final Standard Data'!E29,Backup!$C$4:$F$10,3,FALSE),VLOOKUP('Table 2A. Final Standard Data'!E29,Backup!$C$4:$F$10,4,FALSE))))</f>
        <v>0</v>
      </c>
      <c r="E29" s="9">
        <f>'Table 2A. Final Standard Data'!D29/1000*(IF('Table 2A. Final Standard Data'!$N$6="National Grid",Backup!$B$14,Backup!$C$14))</f>
        <v>0</v>
      </c>
      <c r="F29" s="9">
        <f t="shared" si="4"/>
        <v>0</v>
      </c>
      <c r="G29" s="14">
        <f>IF('Table 2A. Final Standard Data'!$N$6="National Grid",IF('Table 2B. Final Wireless Data'!F29=0,'Table 2. Final Calculations'!E29*Backup!$D$19,0),0)</f>
        <v>0</v>
      </c>
      <c r="H29" s="10">
        <f>(SUM(F29,G29)*'Table 2A. Final Standard Data'!H29)</f>
        <v>0</v>
      </c>
      <c r="I29" s="7">
        <f t="shared" si="5"/>
        <v>0</v>
      </c>
    </row>
    <row r="30" spans="2:15" x14ac:dyDescent="0.25">
      <c r="B30" s="7">
        <f>'Table 2A. Final Standard Data'!N30*'Table 2A. Final Standard Data'!H30</f>
        <v>0</v>
      </c>
      <c r="C30" s="7">
        <f>'Table 2A. Final Standard Data'!H30*'Table 2A. Final Standard Data'!M30</f>
        <v>0</v>
      </c>
      <c r="D30" s="9">
        <f>IF('Table 2A. Final Standard Data'!H30="",0,(IF('Table 2A. Final Standard Data'!$N$6="National Grid",VLOOKUP('Table 2A. Final Standard Data'!E30,Backup!$C$4:$F$10,3,FALSE),VLOOKUP('Table 2A. Final Standard Data'!E30,Backup!$C$4:$F$10,4,FALSE))))</f>
        <v>0</v>
      </c>
      <c r="E30" s="9">
        <f>'Table 2A. Final Standard Data'!D30/1000*(IF('Table 2A. Final Standard Data'!$N$6="National Grid",Backup!$B$14,Backup!$C$14))</f>
        <v>0</v>
      </c>
      <c r="F30" s="9">
        <f t="shared" si="4"/>
        <v>0</v>
      </c>
      <c r="G30" s="14">
        <f>IF('Table 2A. Final Standard Data'!$N$6="National Grid",IF('Table 2B. Final Wireless Data'!F30=0,'Table 2. Final Calculations'!E30*Backup!$D$19,0),0)</f>
        <v>0</v>
      </c>
      <c r="H30" s="10">
        <f>(SUM(F30,G30)*'Table 2A. Final Standard Data'!H30)</f>
        <v>0</v>
      </c>
      <c r="I30" s="7">
        <f t="shared" si="5"/>
        <v>0</v>
      </c>
    </row>
    <row r="31" spans="2:15" x14ac:dyDescent="0.25">
      <c r="B31" s="7">
        <f>'Table 2A. Final Standard Data'!N31*'Table 2A. Final Standard Data'!H31</f>
        <v>0</v>
      </c>
      <c r="C31" s="7">
        <f>'Table 2A. Final Standard Data'!H31*'Table 2A. Final Standard Data'!M31</f>
        <v>0</v>
      </c>
      <c r="D31" s="9">
        <f>IF('Table 2A. Final Standard Data'!H31="",0,(IF('Table 2A. Final Standard Data'!$N$6="National Grid",VLOOKUP('Table 2A. Final Standard Data'!E31,Backup!$C$4:$F$10,3,FALSE),VLOOKUP('Table 2A. Final Standard Data'!E31,Backup!$C$4:$F$10,4,FALSE))))</f>
        <v>0</v>
      </c>
      <c r="E31" s="9">
        <f>'Table 2A. Final Standard Data'!D31/1000*(IF('Table 2A. Final Standard Data'!$N$6="National Grid",Backup!$B$14,Backup!$C$14))</f>
        <v>0</v>
      </c>
      <c r="F31" s="9">
        <f t="shared" si="4"/>
        <v>0</v>
      </c>
      <c r="G31" s="14">
        <f>IF('Table 2A. Final Standard Data'!$N$6="National Grid",IF('Table 2B. Final Wireless Data'!F31=0,'Table 2. Final Calculations'!E31*Backup!$D$19,0),0)</f>
        <v>0</v>
      </c>
      <c r="H31" s="10">
        <f>(SUM(F31,G31)*'Table 2A. Final Standard Data'!H31)</f>
        <v>0</v>
      </c>
      <c r="I31" s="7">
        <f t="shared" si="5"/>
        <v>0</v>
      </c>
    </row>
    <row r="32" spans="2:15" x14ac:dyDescent="0.25">
      <c r="B32" s="7">
        <f>'Table 2A. Final Standard Data'!N32*'Table 2A. Final Standard Data'!H32</f>
        <v>0</v>
      </c>
      <c r="C32" s="7">
        <f>'Table 2A. Final Standard Data'!H32*'Table 2A. Final Standard Data'!M32</f>
        <v>0</v>
      </c>
      <c r="D32" s="9">
        <f>IF('Table 2A. Final Standard Data'!H32="",0,(IF('Table 2A. Final Standard Data'!$N$6="National Grid",VLOOKUP('Table 2A. Final Standard Data'!E32,Backup!$C$4:$F$10,3,FALSE),VLOOKUP('Table 2A. Final Standard Data'!E32,Backup!$C$4:$F$10,4,FALSE))))</f>
        <v>0</v>
      </c>
      <c r="E32" s="9">
        <f>'Table 2A. Final Standard Data'!D32/1000*(IF('Table 2A. Final Standard Data'!$N$6="National Grid",Backup!$B$14,Backup!$C$14))</f>
        <v>0</v>
      </c>
      <c r="F32" s="9">
        <f t="shared" si="4"/>
        <v>0</v>
      </c>
      <c r="G32" s="14">
        <f>IF('Table 2A. Final Standard Data'!$N$6="National Grid",IF('Table 2B. Final Wireless Data'!F32=0,'Table 2. Final Calculations'!E32*Backup!$D$19,0),0)</f>
        <v>0</v>
      </c>
      <c r="H32" s="10">
        <f>(SUM(F32,G32)*'Table 2A. Final Standard Data'!H32)</f>
        <v>0</v>
      </c>
      <c r="I32" s="7">
        <f t="shared" si="5"/>
        <v>0</v>
      </c>
    </row>
    <row r="33" spans="2:9" x14ac:dyDescent="0.25">
      <c r="B33" s="7">
        <f>'Table 2A. Final Standard Data'!N33*'Table 2A. Final Standard Data'!H33</f>
        <v>0</v>
      </c>
      <c r="C33" s="7">
        <f>'Table 2A. Final Standard Data'!H33*'Table 2A. Final Standard Data'!M33</f>
        <v>0</v>
      </c>
      <c r="D33" s="9">
        <f>IF('Table 2A. Final Standard Data'!H33="",0,(IF('Table 2A. Final Standard Data'!$N$6="National Grid",VLOOKUP('Table 2A. Final Standard Data'!E33,Backup!$C$4:$F$10,3,FALSE),VLOOKUP('Table 2A. Final Standard Data'!E33,Backup!$C$4:$F$10,4,FALSE))))</f>
        <v>0</v>
      </c>
      <c r="E33" s="9">
        <f>'Table 2A. Final Standard Data'!D33/1000*(IF('Table 2A. Final Standard Data'!$N$6="National Grid",Backup!$B$14,Backup!$C$14))</f>
        <v>0</v>
      </c>
      <c r="F33" s="9">
        <f t="shared" si="4"/>
        <v>0</v>
      </c>
      <c r="G33" s="14">
        <f>IF('Table 2A. Final Standard Data'!$N$6="National Grid",IF('Table 2B. Final Wireless Data'!F33=0,'Table 2. Final Calculations'!E33*Backup!$D$19,0),0)</f>
        <v>0</v>
      </c>
      <c r="H33" s="10">
        <f>(SUM(F33,G33)*'Table 2A. Final Standard Data'!H33)</f>
        <v>0</v>
      </c>
      <c r="I33" s="7">
        <f t="shared" si="5"/>
        <v>0</v>
      </c>
    </row>
    <row r="34" spans="2:9" x14ac:dyDescent="0.25">
      <c r="B34" s="7">
        <f>'Table 2A. Final Standard Data'!N34*'Table 2A. Final Standard Data'!H34</f>
        <v>0</v>
      </c>
      <c r="C34" s="7">
        <f>'Table 2A. Final Standard Data'!H34*'Table 2A. Final Standard Data'!M34</f>
        <v>0</v>
      </c>
      <c r="D34" s="9">
        <f>IF('Table 2A. Final Standard Data'!H34="",0,(IF('Table 2A. Final Standard Data'!$N$6="National Grid",VLOOKUP('Table 2A. Final Standard Data'!E34,Backup!$C$4:$F$10,3,FALSE),VLOOKUP('Table 2A. Final Standard Data'!E34,Backup!$C$4:$F$10,4,FALSE))))</f>
        <v>0</v>
      </c>
      <c r="E34" s="9">
        <f>'Table 2A. Final Standard Data'!D34/1000*(IF('Table 2A. Final Standard Data'!$N$6="National Grid",Backup!$B$14,Backup!$C$14))</f>
        <v>0</v>
      </c>
      <c r="F34" s="9">
        <f t="shared" si="4"/>
        <v>0</v>
      </c>
      <c r="G34" s="14">
        <f>IF('Table 2A. Final Standard Data'!$N$6="National Grid",IF('Table 2B. Final Wireless Data'!F34=0,'Table 2. Final Calculations'!E34*Backup!$D$19,0),0)</f>
        <v>0</v>
      </c>
      <c r="H34" s="10">
        <f>(SUM(F34,G34)*'Table 2A. Final Standard Data'!H34)</f>
        <v>0</v>
      </c>
      <c r="I34" s="7">
        <f t="shared" si="5"/>
        <v>0</v>
      </c>
    </row>
    <row r="35" spans="2:9" x14ac:dyDescent="0.25">
      <c r="B35" s="7">
        <f>'Table 2A. Final Standard Data'!N35*'Table 2A. Final Standard Data'!H35</f>
        <v>0</v>
      </c>
      <c r="C35" s="7">
        <f>'Table 2A. Final Standard Data'!H35*'Table 2A. Final Standard Data'!M35</f>
        <v>0</v>
      </c>
      <c r="D35" s="9">
        <f>IF('Table 2A. Final Standard Data'!H35="",0,(IF('Table 2A. Final Standard Data'!$N$6="National Grid",VLOOKUP('Table 2A. Final Standard Data'!E35,Backup!$C$4:$F$10,3,FALSE),VLOOKUP('Table 2A. Final Standard Data'!E35,Backup!$C$4:$F$10,4,FALSE))))</f>
        <v>0</v>
      </c>
      <c r="E35" s="9">
        <f>'Table 2A. Final Standard Data'!D35/1000*(IF('Table 2A. Final Standard Data'!$N$6="National Grid",Backup!$B$14,Backup!$C$14))</f>
        <v>0</v>
      </c>
      <c r="F35" s="9">
        <f t="shared" si="4"/>
        <v>0</v>
      </c>
      <c r="G35" s="14">
        <f>IF('Table 2A. Final Standard Data'!$N$6="National Grid",IF('Table 2B. Final Wireless Data'!F35=0,'Table 2. Final Calculations'!E35*Backup!$D$19,0),0)</f>
        <v>0</v>
      </c>
      <c r="H35" s="10">
        <f>(SUM(F35,G35)*'Table 2A. Final Standard Data'!H35)</f>
        <v>0</v>
      </c>
      <c r="I35" s="7">
        <f t="shared" si="5"/>
        <v>0</v>
      </c>
    </row>
    <row r="36" spans="2:9" x14ac:dyDescent="0.25">
      <c r="B36" s="7">
        <f>'Table 2A. Final Standard Data'!N36*'Table 2A. Final Standard Data'!H36</f>
        <v>0</v>
      </c>
      <c r="C36" s="7">
        <f>'Table 2A. Final Standard Data'!H36*'Table 2A. Final Standard Data'!M36</f>
        <v>0</v>
      </c>
      <c r="D36" s="9">
        <f>IF('Table 2A. Final Standard Data'!H36="",0,(IF('Table 2A. Final Standard Data'!$N$6="National Grid",VLOOKUP('Table 2A. Final Standard Data'!E36,Backup!$C$4:$F$10,3,FALSE),VLOOKUP('Table 2A. Final Standard Data'!E36,Backup!$C$4:$F$10,4,FALSE))))</f>
        <v>0</v>
      </c>
      <c r="E36" s="9">
        <f>'Table 2A. Final Standard Data'!D36/1000*(IF('Table 2A. Final Standard Data'!$N$6="National Grid",Backup!$B$14,Backup!$C$14))</f>
        <v>0</v>
      </c>
      <c r="F36" s="9">
        <f t="shared" si="4"/>
        <v>0</v>
      </c>
      <c r="G36" s="14">
        <f>IF('Table 2A. Final Standard Data'!$N$6="National Grid",IF('Table 2B. Final Wireless Data'!F36=0,'Table 2. Final Calculations'!E36*Backup!$D$19,0),0)</f>
        <v>0</v>
      </c>
      <c r="H36" s="10">
        <f>(SUM(F36,G36)*'Table 2A. Final Standard Data'!H36)</f>
        <v>0</v>
      </c>
      <c r="I36" s="7">
        <f t="shared" si="5"/>
        <v>0</v>
      </c>
    </row>
    <row r="37" spans="2:9" x14ac:dyDescent="0.25">
      <c r="B37" s="7">
        <f>'Table 2A. Final Standard Data'!N37*'Table 2A. Final Standard Data'!H37</f>
        <v>0</v>
      </c>
      <c r="C37" s="7">
        <f>'Table 2A. Final Standard Data'!H37*'Table 2A. Final Standard Data'!M37</f>
        <v>0</v>
      </c>
      <c r="D37" s="9">
        <f>IF('Table 2A. Final Standard Data'!H37="",0,(IF('Table 2A. Final Standard Data'!$N$6="National Grid",VLOOKUP('Table 2A. Final Standard Data'!E37,Backup!$C$4:$F$10,3,FALSE),VLOOKUP('Table 2A. Final Standard Data'!E37,Backup!$C$4:$F$10,4,FALSE))))</f>
        <v>0</v>
      </c>
      <c r="E37" s="9">
        <f>'Table 2A. Final Standard Data'!D37/1000*(IF('Table 2A. Final Standard Data'!$N$6="National Grid",Backup!$B$14,Backup!$C$14))</f>
        <v>0</v>
      </c>
      <c r="F37" s="9">
        <f t="shared" ref="F37:F52" si="6">D37-E37</f>
        <v>0</v>
      </c>
      <c r="G37" s="14">
        <f>IF('Table 2A. Final Standard Data'!$N$6="National Grid",IF('Table 2B. Final Wireless Data'!F37=0,'Table 2. Final Calculations'!E37*Backup!$D$19,0),0)</f>
        <v>0</v>
      </c>
      <c r="H37" s="10">
        <f>(SUM(F37,G37)*'Table 2A. Final Standard Data'!H37)</f>
        <v>0</v>
      </c>
      <c r="I37" s="7">
        <f t="shared" si="5"/>
        <v>0</v>
      </c>
    </row>
    <row r="38" spans="2:9" x14ac:dyDescent="0.25">
      <c r="B38" s="7">
        <f>'Table 2A. Final Standard Data'!N38*'Table 2A. Final Standard Data'!H38</f>
        <v>0</v>
      </c>
      <c r="C38" s="7">
        <f>'Table 2A. Final Standard Data'!H38*'Table 2A. Final Standard Data'!M38</f>
        <v>0</v>
      </c>
      <c r="D38" s="9">
        <f>IF('Table 2A. Final Standard Data'!H38="",0,(IF('Table 2A. Final Standard Data'!$N$6="National Grid",VLOOKUP('Table 2A. Final Standard Data'!E38,Backup!$C$4:$F$10,3,FALSE),VLOOKUP('Table 2A. Final Standard Data'!E38,Backup!$C$4:$F$10,4,FALSE))))</f>
        <v>0</v>
      </c>
      <c r="E38" s="9">
        <f>'Table 2A. Final Standard Data'!D38/1000*(IF('Table 2A. Final Standard Data'!$N$6="National Grid",Backup!$B$14,Backup!$C$14))</f>
        <v>0</v>
      </c>
      <c r="F38" s="9">
        <f t="shared" si="6"/>
        <v>0</v>
      </c>
      <c r="G38" s="14">
        <f>IF('Table 2A. Final Standard Data'!$N$6="National Grid",IF('Table 2B. Final Wireless Data'!F38=0,'Table 2. Final Calculations'!E38*Backup!$D$19,0),0)</f>
        <v>0</v>
      </c>
      <c r="H38" s="10">
        <f>(SUM(F38,G38)*'Table 2A. Final Standard Data'!H38)</f>
        <v>0</v>
      </c>
      <c r="I38" s="7">
        <f t="shared" si="5"/>
        <v>0</v>
      </c>
    </row>
    <row r="39" spans="2:9" x14ac:dyDescent="0.25">
      <c r="B39" s="7">
        <f>'Table 2A. Final Standard Data'!N39*'Table 2A. Final Standard Data'!H39</f>
        <v>0</v>
      </c>
      <c r="C39" s="7">
        <f>'Table 2A. Final Standard Data'!H39*'Table 2A. Final Standard Data'!M39</f>
        <v>0</v>
      </c>
      <c r="D39" s="9">
        <f>IF('Table 2A. Final Standard Data'!H39="",0,(IF('Table 2A. Final Standard Data'!$N$6="National Grid",VLOOKUP('Table 2A. Final Standard Data'!E39,Backup!$C$4:$F$10,3,FALSE),VLOOKUP('Table 2A. Final Standard Data'!E39,Backup!$C$4:$F$10,4,FALSE))))</f>
        <v>0</v>
      </c>
      <c r="E39" s="9">
        <f>'Table 2A. Final Standard Data'!D39/1000*(IF('Table 2A. Final Standard Data'!$N$6="National Grid",Backup!$B$14,Backup!$C$14))</f>
        <v>0</v>
      </c>
      <c r="F39" s="9">
        <f t="shared" si="6"/>
        <v>0</v>
      </c>
      <c r="G39" s="14">
        <f>IF('Table 2A. Final Standard Data'!$N$6="National Grid",IF('Table 2B. Final Wireless Data'!F39=0,'Table 2. Final Calculations'!E39*Backup!$D$19,0),0)</f>
        <v>0</v>
      </c>
      <c r="H39" s="10">
        <f>(SUM(F39,G39)*'Table 2A. Final Standard Data'!H39)</f>
        <v>0</v>
      </c>
      <c r="I39" s="7">
        <f t="shared" si="5"/>
        <v>0</v>
      </c>
    </row>
    <row r="40" spans="2:9" x14ac:dyDescent="0.25">
      <c r="B40" s="7">
        <f>'Table 2A. Final Standard Data'!N40*'Table 2A. Final Standard Data'!H40</f>
        <v>0</v>
      </c>
      <c r="C40" s="7">
        <f>'Table 2A. Final Standard Data'!H40*'Table 2A. Final Standard Data'!M40</f>
        <v>0</v>
      </c>
      <c r="D40" s="9">
        <f>IF('Table 2A. Final Standard Data'!H40="",0,(IF('Table 2A. Final Standard Data'!$N$6="National Grid",VLOOKUP('Table 2A. Final Standard Data'!E40,Backup!$C$4:$F$10,3,FALSE),VLOOKUP('Table 2A. Final Standard Data'!E40,Backup!$C$4:$F$10,4,FALSE))))</f>
        <v>0</v>
      </c>
      <c r="E40" s="9">
        <f>'Table 2A. Final Standard Data'!D40/1000*(IF('Table 2A. Final Standard Data'!$N$6="National Grid",Backup!$B$14,Backup!$C$14))</f>
        <v>0</v>
      </c>
      <c r="F40" s="9">
        <f t="shared" si="6"/>
        <v>0</v>
      </c>
      <c r="G40" s="14">
        <f>IF('Table 2A. Final Standard Data'!$N$6="National Grid",IF('Table 2B. Final Wireless Data'!F40=0,'Table 2. Final Calculations'!E40*Backup!$D$19,0),0)</f>
        <v>0</v>
      </c>
      <c r="H40" s="10">
        <f>(SUM(F40,G40)*'Table 2A. Final Standard Data'!H40)</f>
        <v>0</v>
      </c>
      <c r="I40" s="7">
        <f t="shared" si="5"/>
        <v>0</v>
      </c>
    </row>
    <row r="41" spans="2:9" x14ac:dyDescent="0.25">
      <c r="B41" s="7">
        <f>'Table 2A. Final Standard Data'!N41*'Table 2A. Final Standard Data'!H41</f>
        <v>0</v>
      </c>
      <c r="C41" s="7">
        <f>'Table 2A. Final Standard Data'!H41*'Table 2A. Final Standard Data'!M41</f>
        <v>0</v>
      </c>
      <c r="D41" s="9">
        <f>IF('Table 2A. Final Standard Data'!H41="",0,(IF('Table 2A. Final Standard Data'!$N$6="National Grid",VLOOKUP('Table 2A. Final Standard Data'!E41,Backup!$C$4:$F$10,3,FALSE),VLOOKUP('Table 2A. Final Standard Data'!E41,Backup!$C$4:$F$10,4,FALSE))))</f>
        <v>0</v>
      </c>
      <c r="E41" s="9">
        <f>'Table 2A. Final Standard Data'!D41/1000*(IF('Table 2A. Final Standard Data'!$N$6="National Grid",Backup!$B$14,Backup!$C$14))</f>
        <v>0</v>
      </c>
      <c r="F41" s="9">
        <f t="shared" si="6"/>
        <v>0</v>
      </c>
      <c r="G41" s="14">
        <f>IF('Table 2A. Final Standard Data'!$N$6="National Grid",IF('Table 2B. Final Wireless Data'!F41=0,'Table 2. Final Calculations'!E41*Backup!$D$19,0),0)</f>
        <v>0</v>
      </c>
      <c r="H41" s="10">
        <f>(SUM(F41,G41)*'Table 2A. Final Standard Data'!H41)</f>
        <v>0</v>
      </c>
      <c r="I41" s="7">
        <f t="shared" si="5"/>
        <v>0</v>
      </c>
    </row>
    <row r="42" spans="2:9" x14ac:dyDescent="0.25">
      <c r="B42" s="7">
        <f>'Table 2A. Final Standard Data'!N42*'Table 2A. Final Standard Data'!H42</f>
        <v>0</v>
      </c>
      <c r="C42" s="7">
        <f>'Table 2A. Final Standard Data'!H42*'Table 2A. Final Standard Data'!M42</f>
        <v>0</v>
      </c>
      <c r="D42" s="9">
        <f>IF('Table 2A. Final Standard Data'!H42="",0,(IF('Table 2A. Final Standard Data'!$N$6="National Grid",VLOOKUP('Table 2A. Final Standard Data'!E42,Backup!$C$5:$F$10,2,FALSE),VLOOKUP('Table 2A. Final Standard Data'!E42,Backup!$C$5:$F$10,3,FALSE))))</f>
        <v>0</v>
      </c>
      <c r="E42" s="9">
        <f>'Table 2A. Final Standard Data'!D42/1000*(IF('Table 2A. Final Standard Data'!$N$6="National Grid",Backup!$B$14,Backup!$C$14))</f>
        <v>0</v>
      </c>
      <c r="F42" s="9">
        <f t="shared" si="6"/>
        <v>0</v>
      </c>
      <c r="G42" s="14">
        <f>IF('Table 2A. Final Standard Data'!N40="National Grid",IF('Table 2. Final Calculations'!L43=0,'Table 2. Final Calculations'!E42*Backup!$D$19,0),0)</f>
        <v>0</v>
      </c>
      <c r="H42" s="10">
        <f>F42*'Table 2A. Final Standard Data'!H42</f>
        <v>0</v>
      </c>
      <c r="I42" s="7">
        <f t="shared" si="5"/>
        <v>0</v>
      </c>
    </row>
    <row r="43" spans="2:9" x14ac:dyDescent="0.25">
      <c r="B43" s="7">
        <f>'Table 2A. Final Standard Data'!N43*'Table 2A. Final Standard Data'!H43</f>
        <v>0</v>
      </c>
      <c r="C43" s="7">
        <f>'Table 2A. Final Standard Data'!H43*'Table 2A. Final Standard Data'!M43</f>
        <v>0</v>
      </c>
      <c r="D43" s="9">
        <f>IF('Table 2A. Final Standard Data'!H43="",0,(IF('Table 2A. Final Standard Data'!$N$6="National Grid",VLOOKUP('Table 2A. Final Standard Data'!E43,Backup!$C$5:$F$10,2,FALSE),VLOOKUP('Table 2A. Final Standard Data'!E43,Backup!$C$5:$F$10,3,FALSE))))</f>
        <v>0</v>
      </c>
      <c r="E43" s="9">
        <f>'Table 2A. Final Standard Data'!D43/1000*(IF('Table 2A. Final Standard Data'!$N$6="National Grid",Backup!$B$14,Backup!$C$14))</f>
        <v>0</v>
      </c>
      <c r="F43" s="9">
        <f t="shared" si="6"/>
        <v>0</v>
      </c>
      <c r="G43" s="14">
        <f>IF('Table 2A. Final Standard Data'!N41="National Grid",IF('Table 2. Final Calculations'!L44=0,'Table 2. Final Calculations'!E43*Backup!$D$19,0),0)</f>
        <v>0</v>
      </c>
      <c r="H43" s="10">
        <f>F43*'Table 2A. Final Standard Data'!H43</f>
        <v>0</v>
      </c>
      <c r="I43" s="7">
        <f t="shared" si="5"/>
        <v>0</v>
      </c>
    </row>
    <row r="44" spans="2:9" x14ac:dyDescent="0.25">
      <c r="B44" s="7">
        <f>'Table 2A. Final Standard Data'!N44*'Table 2A. Final Standard Data'!H44</f>
        <v>0</v>
      </c>
      <c r="C44" s="7">
        <f>'Table 2A. Final Standard Data'!H44*'Table 2A. Final Standard Data'!M44</f>
        <v>0</v>
      </c>
      <c r="D44" s="9">
        <f>IF('Table 2A. Final Standard Data'!H44="",0,(IF('Table 2A. Final Standard Data'!$N$6="National Grid",VLOOKUP('Table 2A. Final Standard Data'!E44,Backup!$C$5:$F$10,2,FALSE),VLOOKUP('Table 2A. Final Standard Data'!E44,Backup!$C$5:$F$10,3,FALSE))))</f>
        <v>0</v>
      </c>
      <c r="E44" s="9">
        <f>'Table 2A. Final Standard Data'!D44/1000*(IF('Table 2A. Final Standard Data'!$N$6="National Grid",Backup!$B$14,Backup!$C$14))</f>
        <v>0</v>
      </c>
      <c r="F44" s="9">
        <f t="shared" si="6"/>
        <v>0</v>
      </c>
      <c r="G44" s="14">
        <f>IF('Table 2A. Final Standard Data'!N42="National Grid",IF('Table 2. Final Calculations'!L45=0,'Table 2. Final Calculations'!E44*Backup!$D$19,0),0)</f>
        <v>0</v>
      </c>
      <c r="H44" s="10">
        <f>F44*'Table 2A. Final Standard Data'!H44</f>
        <v>0</v>
      </c>
      <c r="I44" s="7">
        <f t="shared" si="5"/>
        <v>0</v>
      </c>
    </row>
    <row r="45" spans="2:9" x14ac:dyDescent="0.25">
      <c r="B45" s="7">
        <f>'Table 2A. Final Standard Data'!N45*'Table 2A. Final Standard Data'!H45</f>
        <v>0</v>
      </c>
      <c r="C45" s="7">
        <f>'Table 2A. Final Standard Data'!H45*'Table 2A. Final Standard Data'!M45</f>
        <v>0</v>
      </c>
      <c r="D45" s="9">
        <f>IF('Table 2A. Final Standard Data'!H45="",0,(IF('Table 2A. Final Standard Data'!$N$6="National Grid",VLOOKUP('Table 2A. Final Standard Data'!E45,Backup!$C$5:$F$10,2,FALSE),VLOOKUP('Table 2A. Final Standard Data'!E45,Backup!$C$5:$F$10,3,FALSE))))</f>
        <v>0</v>
      </c>
      <c r="E45" s="9">
        <f>'Table 2A. Final Standard Data'!D45/1000*(IF('Table 2A. Final Standard Data'!$N$6="National Grid",Backup!$B$14,Backup!$C$14))</f>
        <v>0</v>
      </c>
      <c r="F45" s="9">
        <f t="shared" si="6"/>
        <v>0</v>
      </c>
      <c r="G45" s="14">
        <f>IF('Table 2A. Final Standard Data'!N43="National Grid",IF('Table 2. Final Calculations'!L46=0,'Table 2. Final Calculations'!E45*Backup!$D$19,0),0)</f>
        <v>0</v>
      </c>
      <c r="H45" s="10">
        <f>F45*'Table 2A. Final Standard Data'!H45</f>
        <v>0</v>
      </c>
      <c r="I45" s="7">
        <f t="shared" si="5"/>
        <v>0</v>
      </c>
    </row>
    <row r="46" spans="2:9" x14ac:dyDescent="0.25">
      <c r="B46" s="7">
        <f>'Table 2A. Final Standard Data'!N46*'Table 2A. Final Standard Data'!H46</f>
        <v>0</v>
      </c>
      <c r="C46" s="7">
        <f>'Table 2A. Final Standard Data'!H46*'Table 2A. Final Standard Data'!M46</f>
        <v>0</v>
      </c>
      <c r="D46" s="9">
        <f>IF('Table 2A. Final Standard Data'!H46="",0,(IF('Table 2A. Final Standard Data'!$N$6="National Grid",VLOOKUP('Table 2A. Final Standard Data'!E46,Backup!$C$5:$F$10,2,FALSE),VLOOKUP('Table 2A. Final Standard Data'!E46,Backup!$C$5:$F$10,3,FALSE))))</f>
        <v>0</v>
      </c>
      <c r="E46" s="9">
        <f>'Table 2A. Final Standard Data'!D46/1000*(IF('Table 2A. Final Standard Data'!$N$6="National Grid",Backup!$B$14,Backup!$C$14))</f>
        <v>0</v>
      </c>
      <c r="F46" s="9">
        <f t="shared" si="6"/>
        <v>0</v>
      </c>
      <c r="G46" s="14">
        <f>IF('Table 2A. Final Standard Data'!N44="National Grid",IF('Table 2. Final Calculations'!L47=0,'Table 2. Final Calculations'!E46*Backup!$D$19,0),0)</f>
        <v>0</v>
      </c>
      <c r="H46" s="10">
        <f>F46*'Table 2A. Final Standard Data'!H46</f>
        <v>0</v>
      </c>
      <c r="I46" s="7">
        <f t="shared" si="5"/>
        <v>0</v>
      </c>
    </row>
    <row r="47" spans="2:9" x14ac:dyDescent="0.25">
      <c r="B47" s="7">
        <f>'Table 2A. Final Standard Data'!N47*'Table 2A. Final Standard Data'!H47</f>
        <v>0</v>
      </c>
      <c r="C47" s="7">
        <f>'Table 2A. Final Standard Data'!H47*'Table 2A. Final Standard Data'!M47</f>
        <v>0</v>
      </c>
      <c r="D47" s="9">
        <f>IF('Table 2A. Final Standard Data'!H47="",0,(IF('Table 2A. Final Standard Data'!$N$6="National Grid",VLOOKUP('Table 2A. Final Standard Data'!E47,Backup!$C$5:$F$10,2,FALSE),VLOOKUP('Table 2A. Final Standard Data'!E47,Backup!$C$5:$F$10,3,FALSE))))</f>
        <v>0</v>
      </c>
      <c r="E47" s="9">
        <f>'Table 2A. Final Standard Data'!D47/1000*(IF('Table 2A. Final Standard Data'!$N$6="National Grid",Backup!$B$14,Backup!$C$14))</f>
        <v>0</v>
      </c>
      <c r="F47" s="9">
        <f t="shared" si="6"/>
        <v>0</v>
      </c>
      <c r="G47" s="14">
        <f>IF('Table 2A. Final Standard Data'!N45="National Grid",IF('Table 2. Final Calculations'!L48=0,'Table 2. Final Calculations'!E47*Backup!$D$19,0),0)</f>
        <v>0</v>
      </c>
      <c r="H47" s="10">
        <f>F47*'Table 2A. Final Standard Data'!H47</f>
        <v>0</v>
      </c>
      <c r="I47" s="7">
        <f t="shared" si="5"/>
        <v>0</v>
      </c>
    </row>
    <row r="48" spans="2:9" x14ac:dyDescent="0.25">
      <c r="B48" s="7">
        <f>'Table 2A. Final Standard Data'!N48*'Table 2A. Final Standard Data'!H48</f>
        <v>0</v>
      </c>
      <c r="C48" s="7">
        <f>'Table 2A. Final Standard Data'!H48*'Table 2A. Final Standard Data'!M48</f>
        <v>0</v>
      </c>
      <c r="D48" s="9">
        <f>IF('Table 2A. Final Standard Data'!H48="",0,(IF('Table 2A. Final Standard Data'!$N$6="National Grid",VLOOKUP('Table 2A. Final Standard Data'!E48,Backup!$C$5:$F$10,2,FALSE),VLOOKUP('Table 2A. Final Standard Data'!E48,Backup!$C$5:$F$10,3,FALSE))))</f>
        <v>0</v>
      </c>
      <c r="E48" s="9">
        <f>'Table 2A. Final Standard Data'!D48/1000*(IF('Table 2A. Final Standard Data'!$N$6="National Grid",Backup!$B$14,Backup!$C$14))</f>
        <v>0</v>
      </c>
      <c r="F48" s="9">
        <f t="shared" si="6"/>
        <v>0</v>
      </c>
      <c r="G48" s="14">
        <f>IF('Table 2A. Final Standard Data'!N46="National Grid",IF('Table 2. Final Calculations'!L49=0,'Table 2. Final Calculations'!E48*Backup!$D$19,0),0)</f>
        <v>0</v>
      </c>
      <c r="H48" s="10">
        <f>F48*'Table 2A. Final Standard Data'!H48</f>
        <v>0</v>
      </c>
      <c r="I48" s="7">
        <f t="shared" si="5"/>
        <v>0</v>
      </c>
    </row>
    <row r="49" spans="2:9" x14ac:dyDescent="0.25">
      <c r="B49" s="7">
        <f>'Table 2A. Final Standard Data'!N49*'Table 2A. Final Standard Data'!H49</f>
        <v>0</v>
      </c>
      <c r="C49" s="7">
        <f>'Table 2A. Final Standard Data'!H49*'Table 2A. Final Standard Data'!M49</f>
        <v>0</v>
      </c>
      <c r="D49" s="9">
        <f>IF('Table 2A. Final Standard Data'!H49="",0,(IF('Table 2A. Final Standard Data'!$N$6="National Grid",VLOOKUP('Table 2A. Final Standard Data'!E49,Backup!$C$5:$F$10,2,FALSE),VLOOKUP('Table 2A. Final Standard Data'!E49,Backup!$C$5:$F$10,3,FALSE))))</f>
        <v>0</v>
      </c>
      <c r="E49" s="9">
        <f>'Table 2A. Final Standard Data'!D49/1000*(IF('Table 2A. Final Standard Data'!$N$6="National Grid",Backup!$B$14,Backup!$C$14))</f>
        <v>0</v>
      </c>
      <c r="F49" s="9">
        <f t="shared" si="6"/>
        <v>0</v>
      </c>
      <c r="G49" s="14">
        <f>IF('Table 2A. Final Standard Data'!N47="National Grid",IF('Table 2. Final Calculations'!L50=0,'Table 2. Final Calculations'!E49*Backup!$D$19,0),0)</f>
        <v>0</v>
      </c>
      <c r="H49" s="10">
        <f>F49*'Table 2A. Final Standard Data'!H49</f>
        <v>0</v>
      </c>
      <c r="I49" s="7">
        <f t="shared" si="5"/>
        <v>0</v>
      </c>
    </row>
    <row r="50" spans="2:9" x14ac:dyDescent="0.25">
      <c r="B50" s="7">
        <f>'Table 2A. Final Standard Data'!N50*'Table 2A. Final Standard Data'!H50</f>
        <v>0</v>
      </c>
      <c r="C50" s="7">
        <f>'Table 2A. Final Standard Data'!H50*'Table 2A. Final Standard Data'!M50</f>
        <v>0</v>
      </c>
      <c r="D50" s="9">
        <f>IF('Table 2A. Final Standard Data'!H50="",0,(IF('Table 2A. Final Standard Data'!$N$6="National Grid",VLOOKUP('Table 2A. Final Standard Data'!E50,Backup!$C$5:$F$10,2,FALSE),VLOOKUP('Table 2A. Final Standard Data'!E50,Backup!$C$5:$F$10,3,FALSE))))</f>
        <v>0</v>
      </c>
      <c r="E50" s="9">
        <f>'Table 2A. Final Standard Data'!D50/1000*(IF('Table 2A. Final Standard Data'!$N$6="National Grid",Backup!$B$14,Backup!$C$14))</f>
        <v>0</v>
      </c>
      <c r="F50" s="9">
        <f t="shared" si="6"/>
        <v>0</v>
      </c>
      <c r="G50" s="14">
        <f>IF('Table 2A. Final Standard Data'!N48="National Grid",IF('Table 2. Final Calculations'!L51=0,'Table 2. Final Calculations'!E50*Backup!$D$19,0),0)</f>
        <v>0</v>
      </c>
      <c r="H50" s="10">
        <f>F50*'Table 2A. Final Standard Data'!H50</f>
        <v>0</v>
      </c>
      <c r="I50" s="7">
        <f t="shared" si="5"/>
        <v>0</v>
      </c>
    </row>
    <row r="51" spans="2:9" x14ac:dyDescent="0.25">
      <c r="B51" s="7">
        <f>'Table 2A. Final Standard Data'!N51*'Table 2A. Final Standard Data'!H51</f>
        <v>0</v>
      </c>
      <c r="C51" s="7">
        <f>'Table 2A. Final Standard Data'!H51*'Table 2A. Final Standard Data'!M51</f>
        <v>0</v>
      </c>
      <c r="D51" s="9">
        <f>IF('Table 2A. Final Standard Data'!H51="",0,(IF('Table 2A. Final Standard Data'!$N$6="National Grid",VLOOKUP('Table 2A. Final Standard Data'!E51,Backup!$C$5:$F$10,2,FALSE),VLOOKUP('Table 2A. Final Standard Data'!E51,Backup!$C$5:$F$10,3,FALSE))))</f>
        <v>0</v>
      </c>
      <c r="E51" s="9">
        <f>'Table 2A. Final Standard Data'!D51/1000*(IF('Table 2A. Final Standard Data'!$N$6="National Grid",Backup!$B$14,Backup!$C$14))</f>
        <v>0</v>
      </c>
      <c r="F51" s="9">
        <f t="shared" si="6"/>
        <v>0</v>
      </c>
      <c r="G51" s="14">
        <f>IF('Table 2A. Final Standard Data'!N49="National Grid",IF('Table 2. Final Calculations'!L52=0,'Table 2. Final Calculations'!E51*Backup!$D$19,0),0)</f>
        <v>0</v>
      </c>
      <c r="H51" s="10">
        <f>F51*'Table 2A. Final Standard Data'!H51</f>
        <v>0</v>
      </c>
      <c r="I51" s="7">
        <f t="shared" si="5"/>
        <v>0</v>
      </c>
    </row>
    <row r="52" spans="2:9" x14ac:dyDescent="0.25">
      <c r="B52" s="7">
        <f>'Table 2A. Final Standard Data'!N52*'Table 2A. Final Standard Data'!H52</f>
        <v>0</v>
      </c>
      <c r="C52" s="7">
        <f>'Table 2A. Final Standard Data'!H52*'Table 2A. Final Standard Data'!M52</f>
        <v>0</v>
      </c>
      <c r="D52" s="9">
        <f>IF('Table 2A. Final Standard Data'!H52="",0,(IF('Table 2A. Final Standard Data'!$N$6="National Grid",VLOOKUP('Table 2A. Final Standard Data'!E52,Backup!$C$5:$F$10,2,FALSE),VLOOKUP('Table 2A. Final Standard Data'!E52,Backup!$C$5:$F$10,3,FALSE))))</f>
        <v>0</v>
      </c>
      <c r="E52" s="9">
        <f>'Table 2A. Final Standard Data'!D52/1000*(IF('Table 2A. Final Standard Data'!$N$6="National Grid",Backup!$B$14,Backup!$C$14))</f>
        <v>0</v>
      </c>
      <c r="F52" s="9">
        <f t="shared" si="6"/>
        <v>0</v>
      </c>
      <c r="G52" s="14">
        <f>IF('Table 2A. Final Standard Data'!N50="National Grid",IF('Table 2. Final Calculations'!L53=0,'Table 2. Final Calculations'!E52*Backup!$D$19,0),0)</f>
        <v>0</v>
      </c>
      <c r="H52" s="10">
        <f>F52*'Table 2A. Final Standard Data'!H52</f>
        <v>0</v>
      </c>
      <c r="I52" s="7">
        <f t="shared" si="5"/>
        <v>0</v>
      </c>
    </row>
    <row r="53" spans="2:9" x14ac:dyDescent="0.25">
      <c r="B53" s="7">
        <f>'Table 2A. Final Standard Data'!N53*'Table 2A. Final Standard Data'!H53</f>
        <v>0</v>
      </c>
      <c r="C53" s="7">
        <f>'Table 2A. Final Standard Data'!H53*'Table 2A. Final Standard Data'!M53</f>
        <v>0</v>
      </c>
      <c r="D53" s="9">
        <f>IF('Table 2A. Final Standard Data'!H53="",0,(IF('Table 2A. Final Standard Data'!$N$6="National Grid",VLOOKUP('Table 2A. Final Standard Data'!E53,Backup!$C$5:$F$10,2,FALSE),VLOOKUP('Table 2A. Final Standard Data'!E53,Backup!$C$5:$F$10,3,FALSE))))</f>
        <v>0</v>
      </c>
      <c r="E53" s="9">
        <f>'Table 2A. Final Standard Data'!D53/1000*(IF('Table 2A. Final Standard Data'!$N$6="National Grid",Backup!$B$14,Backup!$C$14))</f>
        <v>0</v>
      </c>
      <c r="F53" s="9">
        <f t="shared" ref="F53:F71" si="7">D53-E53</f>
        <v>0</v>
      </c>
      <c r="G53" s="14">
        <f>IF('Table 2A. Final Standard Data'!N51="National Grid",IF('Table 2. Final Calculations'!L54=0,'Table 2. Final Calculations'!E53*Backup!$D$19,0),0)</f>
        <v>0</v>
      </c>
      <c r="H53" s="10">
        <f>F53*'Table 2A. Final Standard Data'!H53</f>
        <v>0</v>
      </c>
      <c r="I53" s="7">
        <f t="shared" si="5"/>
        <v>0</v>
      </c>
    </row>
    <row r="54" spans="2:9" x14ac:dyDescent="0.25">
      <c r="B54" s="7">
        <f>'Table 2A. Final Standard Data'!N54*'Table 2A. Final Standard Data'!H54</f>
        <v>0</v>
      </c>
      <c r="C54" s="7">
        <f>'Table 2A. Final Standard Data'!H54*'Table 2A. Final Standard Data'!M54</f>
        <v>0</v>
      </c>
      <c r="D54" s="9">
        <f>IF('Table 2A. Final Standard Data'!H54="",0,(IF('Table 2A. Final Standard Data'!$N$6="National Grid",VLOOKUP('Table 2A. Final Standard Data'!E54,Backup!$C$5:$F$10,2,FALSE),VLOOKUP('Table 2A. Final Standard Data'!E54,Backup!$C$5:$F$10,3,FALSE))))</f>
        <v>0</v>
      </c>
      <c r="E54" s="9">
        <f>'Table 2A. Final Standard Data'!D54/1000*(IF('Table 2A. Final Standard Data'!$N$6="National Grid",Backup!$B$14,Backup!$C$14))</f>
        <v>0</v>
      </c>
      <c r="F54" s="9">
        <f t="shared" si="7"/>
        <v>0</v>
      </c>
      <c r="G54" s="14">
        <f>IF('Table 2A. Final Standard Data'!N52="National Grid",IF('Table 2. Final Calculations'!L55=0,'Table 2. Final Calculations'!E54*Backup!$D$19,0),0)</f>
        <v>0</v>
      </c>
      <c r="H54" s="10">
        <f>F54*'Table 2A. Final Standard Data'!H54</f>
        <v>0</v>
      </c>
      <c r="I54" s="7">
        <f t="shared" si="5"/>
        <v>0</v>
      </c>
    </row>
    <row r="55" spans="2:9" x14ac:dyDescent="0.25">
      <c r="B55" s="7">
        <f>'Table 2A. Final Standard Data'!N55*'Table 2A. Final Standard Data'!H55</f>
        <v>0</v>
      </c>
      <c r="C55" s="7">
        <f>'Table 2A. Final Standard Data'!H55*'Table 2A. Final Standard Data'!M55</f>
        <v>0</v>
      </c>
      <c r="D55" s="9">
        <f>IF('Table 2A. Final Standard Data'!H55="",0,(IF('Table 2A. Final Standard Data'!$N$6="National Grid",VLOOKUP('Table 2A. Final Standard Data'!E55,Backup!$C$5:$F$10,2,FALSE),VLOOKUP('Table 2A. Final Standard Data'!E55,Backup!$C$5:$F$10,3,FALSE))))</f>
        <v>0</v>
      </c>
      <c r="E55" s="9">
        <f>'Table 2A. Final Standard Data'!D55/1000*(IF('Table 2A. Final Standard Data'!$N$6="National Grid",Backup!$B$14,Backup!$C$14))</f>
        <v>0</v>
      </c>
      <c r="F55" s="9">
        <f t="shared" si="7"/>
        <v>0</v>
      </c>
      <c r="G55" s="14">
        <f>IF('Table 2A. Final Standard Data'!N53="National Grid",IF('Table 2. Final Calculations'!L56=0,'Table 2. Final Calculations'!E55*Backup!$D$19,0),0)</f>
        <v>0</v>
      </c>
      <c r="H55" s="10">
        <f>F55*'Table 2A. Final Standard Data'!H55</f>
        <v>0</v>
      </c>
      <c r="I55" s="7">
        <f t="shared" si="5"/>
        <v>0</v>
      </c>
    </row>
    <row r="56" spans="2:9" x14ac:dyDescent="0.25">
      <c r="B56" s="7">
        <f>'Table 2A. Final Standard Data'!N56*'Table 2A. Final Standard Data'!H56</f>
        <v>0</v>
      </c>
      <c r="C56" s="7">
        <f>'Table 2A. Final Standard Data'!H56*'Table 2A. Final Standard Data'!M56</f>
        <v>0</v>
      </c>
      <c r="D56" s="9">
        <f>IF('Table 2A. Final Standard Data'!H56="",0,(IF('Table 2A. Final Standard Data'!$N$6="National Grid",VLOOKUP('Table 2A. Final Standard Data'!E56,Backup!$C$5:$F$10,2,FALSE),VLOOKUP('Table 2A. Final Standard Data'!E56,Backup!$C$5:$F$10,3,FALSE))))</f>
        <v>0</v>
      </c>
      <c r="E56" s="9">
        <f>'Table 2A. Final Standard Data'!D56/1000*(IF('Table 2A. Final Standard Data'!$N$6="National Grid",Backup!$B$14,Backup!$C$14))</f>
        <v>0</v>
      </c>
      <c r="F56" s="9">
        <f t="shared" si="7"/>
        <v>0</v>
      </c>
      <c r="G56" s="14">
        <f>IF('Table 2A. Final Standard Data'!N54="National Grid",IF('Table 2. Final Calculations'!L57=0,'Table 2. Final Calculations'!E56*Backup!$D$19,0),0)</f>
        <v>0</v>
      </c>
      <c r="H56" s="10">
        <f>F56*'Table 2A. Final Standard Data'!H56</f>
        <v>0</v>
      </c>
      <c r="I56" s="7">
        <f t="shared" si="5"/>
        <v>0</v>
      </c>
    </row>
    <row r="57" spans="2:9" x14ac:dyDescent="0.25">
      <c r="B57" s="7">
        <f>'Table 2A. Final Standard Data'!N57*'Table 2A. Final Standard Data'!H57</f>
        <v>0</v>
      </c>
      <c r="C57" s="7">
        <f>'Table 2A. Final Standard Data'!H57*'Table 2A. Final Standard Data'!M57</f>
        <v>0</v>
      </c>
      <c r="D57" s="9">
        <f>IF('Table 2A. Final Standard Data'!H57="",0,(IF('Table 2A. Final Standard Data'!$N$6="National Grid",VLOOKUP('Table 2A. Final Standard Data'!E57,Backup!$C$5:$F$10,2,FALSE),VLOOKUP('Table 2A. Final Standard Data'!E57,Backup!$C$5:$F$10,3,FALSE))))</f>
        <v>0</v>
      </c>
      <c r="E57" s="9">
        <f>'Table 2A. Final Standard Data'!D57/1000*(IF('Table 2A. Final Standard Data'!$N$6="National Grid",Backup!$B$14,Backup!$C$14))</f>
        <v>0</v>
      </c>
      <c r="F57" s="9">
        <f t="shared" si="7"/>
        <v>0</v>
      </c>
      <c r="G57" s="14">
        <f>IF('Table 2A. Final Standard Data'!N55="National Grid",IF('Table 2. Final Calculations'!L58=0,'Table 2. Final Calculations'!E57*Backup!$D$19,0),0)</f>
        <v>0</v>
      </c>
      <c r="H57" s="10">
        <f>F57*'Table 2A. Final Standard Data'!H57</f>
        <v>0</v>
      </c>
      <c r="I57" s="7">
        <f t="shared" si="5"/>
        <v>0</v>
      </c>
    </row>
    <row r="58" spans="2:9" x14ac:dyDescent="0.25">
      <c r="B58" s="7">
        <f>'Table 2A. Final Standard Data'!N58*'Table 2A. Final Standard Data'!H58</f>
        <v>0</v>
      </c>
      <c r="C58" s="7">
        <f>'Table 2A. Final Standard Data'!H58*'Table 2A. Final Standard Data'!M58</f>
        <v>0</v>
      </c>
      <c r="D58" s="9">
        <f>IF('Table 2A. Final Standard Data'!H58="",0,(IF('Table 2A. Final Standard Data'!$N$6="National Grid",VLOOKUP('Table 2A. Final Standard Data'!E58,Backup!$C$5:$F$10,2,FALSE),VLOOKUP('Table 2A. Final Standard Data'!E58,Backup!$C$5:$F$10,3,FALSE))))</f>
        <v>0</v>
      </c>
      <c r="E58" s="9">
        <f>'Table 2A. Final Standard Data'!D58/1000*(IF('Table 2A. Final Standard Data'!$N$6="National Grid",Backup!$B$14,Backup!$C$14))</f>
        <v>0</v>
      </c>
      <c r="F58" s="9">
        <f t="shared" si="7"/>
        <v>0</v>
      </c>
      <c r="G58" s="14">
        <f>IF('Table 2A. Final Standard Data'!N56="National Grid",IF('Table 2. Final Calculations'!L59=0,'Table 2. Final Calculations'!E58*Backup!$D$19,0),0)</f>
        <v>0</v>
      </c>
      <c r="H58" s="10">
        <f>F58*'Table 2A. Final Standard Data'!H58</f>
        <v>0</v>
      </c>
      <c r="I58" s="7">
        <f t="shared" si="5"/>
        <v>0</v>
      </c>
    </row>
    <row r="59" spans="2:9" x14ac:dyDescent="0.25">
      <c r="B59" s="7">
        <f>'Table 2A. Final Standard Data'!N59*'Table 2A. Final Standard Data'!H59</f>
        <v>0</v>
      </c>
      <c r="C59" s="7">
        <f>'Table 2A. Final Standard Data'!H59*'Table 2A. Final Standard Data'!M59</f>
        <v>0</v>
      </c>
      <c r="D59" s="9">
        <f>IF('Table 2A. Final Standard Data'!H59="",0,(IF('Table 2A. Final Standard Data'!$N$6="National Grid",VLOOKUP('Table 2A. Final Standard Data'!E59,Backup!$C$5:$F$10,2,FALSE),VLOOKUP('Table 2A. Final Standard Data'!E59,Backup!$C$5:$F$10,3,FALSE))))</f>
        <v>0</v>
      </c>
      <c r="E59" s="9">
        <f>'Table 2A. Final Standard Data'!D59/1000*(IF('Table 2A. Final Standard Data'!$N$6="National Grid",Backup!$B$14,Backup!$C$14))</f>
        <v>0</v>
      </c>
      <c r="F59" s="9">
        <f t="shared" si="7"/>
        <v>0</v>
      </c>
      <c r="G59" s="14">
        <f>IF('Table 2A. Final Standard Data'!N57="National Grid",IF('Table 2. Final Calculations'!L60=0,'Table 2. Final Calculations'!E59*Backup!$D$19,0),0)</f>
        <v>0</v>
      </c>
      <c r="H59" s="10">
        <f>F59*'Table 2A. Final Standard Data'!H59</f>
        <v>0</v>
      </c>
      <c r="I59" s="7">
        <f t="shared" si="5"/>
        <v>0</v>
      </c>
    </row>
    <row r="60" spans="2:9" x14ac:dyDescent="0.25">
      <c r="B60" s="7">
        <f>'Table 2A. Final Standard Data'!N60*'Table 2A. Final Standard Data'!H60</f>
        <v>0</v>
      </c>
      <c r="C60" s="7">
        <f>'Table 2A. Final Standard Data'!H60*'Table 2A. Final Standard Data'!M60</f>
        <v>0</v>
      </c>
      <c r="D60" s="9">
        <f>IF('Table 2A. Final Standard Data'!H60="",0,(IF('Table 2A. Final Standard Data'!$N$6="National Grid",VLOOKUP('Table 2A. Final Standard Data'!E60,Backup!$C$5:$F$10,2,FALSE),VLOOKUP('Table 2A. Final Standard Data'!E60,Backup!$C$5:$F$10,3,FALSE))))</f>
        <v>0</v>
      </c>
      <c r="E60" s="9">
        <f>'Table 2A. Final Standard Data'!D60/1000*(IF('Table 2A. Final Standard Data'!$N$6="National Grid",Backup!$B$14,Backup!$C$14))</f>
        <v>0</v>
      </c>
      <c r="F60" s="9">
        <f t="shared" si="7"/>
        <v>0</v>
      </c>
      <c r="G60" s="14">
        <f>IF('Table 2A. Final Standard Data'!N58="National Grid",IF('Table 2. Final Calculations'!L61=0,'Table 2. Final Calculations'!E60*Backup!$D$19,0),0)</f>
        <v>0</v>
      </c>
      <c r="H60" s="10">
        <f>F60*'Table 2A. Final Standard Data'!H60</f>
        <v>0</v>
      </c>
      <c r="I60" s="7">
        <f t="shared" si="5"/>
        <v>0</v>
      </c>
    </row>
    <row r="61" spans="2:9" x14ac:dyDescent="0.25">
      <c r="B61" s="7">
        <f>'Table 2A. Final Standard Data'!N61*'Table 2A. Final Standard Data'!H61</f>
        <v>0</v>
      </c>
      <c r="C61" s="7">
        <f>'Table 2A. Final Standard Data'!H61*'Table 2A. Final Standard Data'!M61</f>
        <v>0</v>
      </c>
      <c r="D61" s="9">
        <f>IF('Table 2A. Final Standard Data'!H61="",0,(IF('Table 2A. Final Standard Data'!$N$6="National Grid",VLOOKUP('Table 2A. Final Standard Data'!E61,Backup!$C$5:$F$10,2,FALSE),VLOOKUP('Table 2A. Final Standard Data'!E61,Backup!$C$5:$F$10,3,FALSE))))</f>
        <v>0</v>
      </c>
      <c r="E61" s="9">
        <f>'Table 2A. Final Standard Data'!D61/1000*(IF('Table 2A. Final Standard Data'!$N$6="National Grid",Backup!$B$14,Backup!$C$14))</f>
        <v>0</v>
      </c>
      <c r="F61" s="9">
        <f t="shared" si="7"/>
        <v>0</v>
      </c>
      <c r="G61" s="14">
        <f>IF('Table 2A. Final Standard Data'!N59="National Grid",IF('Table 2. Final Calculations'!L62=0,'Table 2. Final Calculations'!E61*Backup!$D$19,0),0)</f>
        <v>0</v>
      </c>
      <c r="H61" s="10">
        <f>F61*'Table 2A. Final Standard Data'!H61</f>
        <v>0</v>
      </c>
      <c r="I61" s="7">
        <f t="shared" si="5"/>
        <v>0</v>
      </c>
    </row>
    <row r="62" spans="2:9" x14ac:dyDescent="0.25">
      <c r="B62" s="7">
        <f>'Table 2A. Final Standard Data'!N62*'Table 2A. Final Standard Data'!H62</f>
        <v>0</v>
      </c>
      <c r="C62" s="7">
        <f>'Table 2A. Final Standard Data'!H62*'Table 2A. Final Standard Data'!M62</f>
        <v>0</v>
      </c>
      <c r="D62" s="9">
        <f>IF('Table 2A. Final Standard Data'!H62="",0,(IF('Table 2A. Final Standard Data'!$N$6="National Grid",VLOOKUP('Table 2A. Final Standard Data'!E62,Backup!$C$5:$F$10,2,FALSE),VLOOKUP('Table 2A. Final Standard Data'!E62,Backup!$C$5:$F$10,3,FALSE))))</f>
        <v>0</v>
      </c>
      <c r="E62" s="9">
        <f>'Table 2A. Final Standard Data'!D62/1000*(IF('Table 2A. Final Standard Data'!$N$6="National Grid",Backup!$B$14,Backup!$C$14))</f>
        <v>0</v>
      </c>
      <c r="F62" s="9">
        <f t="shared" si="7"/>
        <v>0</v>
      </c>
      <c r="G62" s="14">
        <f>IF('Table 2A. Final Standard Data'!N60="National Grid",IF('Table 2. Final Calculations'!L63=0,'Table 2. Final Calculations'!E62*Backup!$D$19,0),0)</f>
        <v>0</v>
      </c>
      <c r="H62" s="10">
        <f>F62*'Table 2A. Final Standard Data'!H62</f>
        <v>0</v>
      </c>
      <c r="I62" s="7">
        <f t="shared" si="5"/>
        <v>0</v>
      </c>
    </row>
    <row r="63" spans="2:9" x14ac:dyDescent="0.25">
      <c r="B63" s="7">
        <f>'Table 2A. Final Standard Data'!N63*'Table 2A. Final Standard Data'!H63</f>
        <v>0</v>
      </c>
      <c r="C63" s="7">
        <f>'Table 2A. Final Standard Data'!H63*'Table 2A. Final Standard Data'!M63</f>
        <v>0</v>
      </c>
      <c r="D63" s="9">
        <f>IF('Table 2A. Final Standard Data'!H63="",0,(IF('Table 2A. Final Standard Data'!$N$6="National Grid",VLOOKUP('Table 2A. Final Standard Data'!E63,Backup!$C$5:$F$10,2,FALSE),VLOOKUP('Table 2A. Final Standard Data'!E63,Backup!$C$5:$F$10,3,FALSE))))</f>
        <v>0</v>
      </c>
      <c r="E63" s="9">
        <f>'Table 2A. Final Standard Data'!D63/1000*(IF('Table 2A. Final Standard Data'!$N$6="National Grid",Backup!$B$14,Backup!$C$14))</f>
        <v>0</v>
      </c>
      <c r="F63" s="9">
        <f t="shared" si="7"/>
        <v>0</v>
      </c>
      <c r="G63" s="14">
        <f>IF('Table 2A. Final Standard Data'!N61="National Grid",IF('Table 2. Final Calculations'!L64=0,'Table 2. Final Calculations'!E63*Backup!$D$19,0),0)</f>
        <v>0</v>
      </c>
      <c r="H63" s="10">
        <f>F63*'Table 2A. Final Standard Data'!H63</f>
        <v>0</v>
      </c>
      <c r="I63" s="7">
        <f t="shared" si="5"/>
        <v>0</v>
      </c>
    </row>
    <row r="64" spans="2:9" x14ac:dyDescent="0.25">
      <c r="B64" s="7">
        <f>'Table 2A. Final Standard Data'!N64*'Table 2A. Final Standard Data'!H64</f>
        <v>0</v>
      </c>
      <c r="C64" s="7">
        <f>'Table 2A. Final Standard Data'!H64*'Table 2A. Final Standard Data'!M64</f>
        <v>0</v>
      </c>
      <c r="D64" s="9">
        <f>IF('Table 2A. Final Standard Data'!H64="",0,(IF('Table 2A. Final Standard Data'!$N$6="National Grid",VLOOKUP('Table 2A. Final Standard Data'!E64,Backup!$C$5:$F$10,2,FALSE),VLOOKUP('Table 2A. Final Standard Data'!E64,Backup!$C$5:$F$10,3,FALSE))))</f>
        <v>0</v>
      </c>
      <c r="E64" s="9">
        <f>'Table 2A. Final Standard Data'!D64/1000*(IF('Table 2A. Final Standard Data'!$N$6="National Grid",Backup!$B$14,Backup!$C$14))</f>
        <v>0</v>
      </c>
      <c r="F64" s="9">
        <f t="shared" si="7"/>
        <v>0</v>
      </c>
      <c r="G64" s="14">
        <f>IF('Table 2A. Final Standard Data'!N62="National Grid",IF('Table 2. Final Calculations'!L65=0,'Table 2. Final Calculations'!E64*Backup!$D$19,0),0)</f>
        <v>0</v>
      </c>
      <c r="H64" s="10">
        <f>F64*'Table 2A. Final Standard Data'!H64</f>
        <v>0</v>
      </c>
      <c r="I64" s="7">
        <f t="shared" si="5"/>
        <v>0</v>
      </c>
    </row>
    <row r="65" spans="2:9" x14ac:dyDescent="0.25">
      <c r="B65" s="7">
        <f>'Table 2A. Final Standard Data'!N65*'Table 2A. Final Standard Data'!H65</f>
        <v>0</v>
      </c>
      <c r="C65" s="7">
        <f>'Table 2A. Final Standard Data'!H65*'Table 2A. Final Standard Data'!M65</f>
        <v>0</v>
      </c>
      <c r="D65" s="9">
        <f>IF('Table 2A. Final Standard Data'!H65="",0,(IF('Table 2A. Final Standard Data'!$N$6="National Grid",VLOOKUP('Table 2A. Final Standard Data'!E65,Backup!$C$5:$F$10,2,FALSE),VLOOKUP('Table 2A. Final Standard Data'!E65,Backup!$C$5:$F$10,3,FALSE))))</f>
        <v>0</v>
      </c>
      <c r="E65" s="9">
        <f>'Table 2A. Final Standard Data'!D65/1000*(IF('Table 2A. Final Standard Data'!$N$6="National Grid",Backup!$B$14,Backup!$C$14))</f>
        <v>0</v>
      </c>
      <c r="F65" s="9">
        <f t="shared" si="7"/>
        <v>0</v>
      </c>
      <c r="G65" s="14">
        <f>IF('Table 2A. Final Standard Data'!N63="National Grid",IF('Table 2. Final Calculations'!L66=0,'Table 2. Final Calculations'!E65*Backup!$D$19,0),0)</f>
        <v>0</v>
      </c>
      <c r="H65" s="10">
        <f>F65*'Table 2A. Final Standard Data'!H65</f>
        <v>0</v>
      </c>
      <c r="I65" s="7">
        <f t="shared" si="5"/>
        <v>0</v>
      </c>
    </row>
    <row r="66" spans="2:9" x14ac:dyDescent="0.25">
      <c r="B66" s="7">
        <f>'Table 2A. Final Standard Data'!N66*'Table 2A. Final Standard Data'!H66</f>
        <v>0</v>
      </c>
      <c r="C66" s="7">
        <f>'Table 2A. Final Standard Data'!H66*'Table 2A. Final Standard Data'!M66</f>
        <v>0</v>
      </c>
      <c r="D66" s="9">
        <f>IF('Table 2A. Final Standard Data'!H66="",0,(IF('Table 2A. Final Standard Data'!$N$6="National Grid",VLOOKUP('Table 2A. Final Standard Data'!E66,Backup!$C$5:$F$10,2,FALSE),VLOOKUP('Table 2A. Final Standard Data'!E66,Backup!$C$5:$F$10,3,FALSE))))</f>
        <v>0</v>
      </c>
      <c r="E66" s="9">
        <f>'Table 2A. Final Standard Data'!D66/1000*(IF('Table 2A. Final Standard Data'!$N$6="National Grid",Backup!$B$14,Backup!$C$14))</f>
        <v>0</v>
      </c>
      <c r="F66" s="9">
        <f t="shared" si="7"/>
        <v>0</v>
      </c>
      <c r="G66" s="14">
        <f>IF('Table 2A. Final Standard Data'!N64="National Grid",IF('Table 2. Final Calculations'!L67=0,'Table 2. Final Calculations'!E66*Backup!$D$19,0),0)</f>
        <v>0</v>
      </c>
      <c r="H66" s="10">
        <f>F66*'Table 2A. Final Standard Data'!H66</f>
        <v>0</v>
      </c>
      <c r="I66" s="7">
        <f t="shared" si="5"/>
        <v>0</v>
      </c>
    </row>
    <row r="67" spans="2:9" x14ac:dyDescent="0.25">
      <c r="B67" s="7">
        <f>'Table 2A. Final Standard Data'!N67*'Table 2A. Final Standard Data'!H67</f>
        <v>0</v>
      </c>
      <c r="C67" s="7">
        <f>'Table 2A. Final Standard Data'!H67*'Table 2A. Final Standard Data'!M67</f>
        <v>0</v>
      </c>
      <c r="D67" s="9">
        <f>IF('Table 2A. Final Standard Data'!H67="",0,(IF('Table 2A. Final Standard Data'!$N$6="National Grid",VLOOKUP('Table 2A. Final Standard Data'!E67,Backup!$C$5:$F$10,2,FALSE),VLOOKUP('Table 2A. Final Standard Data'!E67,Backup!$C$5:$F$10,3,FALSE))))</f>
        <v>0</v>
      </c>
      <c r="E67" s="9">
        <f>'Table 2A. Final Standard Data'!D67/1000*(IF('Table 2A. Final Standard Data'!$N$6="National Grid",Backup!$B$14,Backup!$C$14))</f>
        <v>0</v>
      </c>
      <c r="F67" s="9">
        <f t="shared" si="7"/>
        <v>0</v>
      </c>
      <c r="G67" s="14">
        <f>IF('Table 2A. Final Standard Data'!N65="National Grid",IF('Table 2. Final Calculations'!L68=0,'Table 2. Final Calculations'!E67*Backup!$D$19,0),0)</f>
        <v>0</v>
      </c>
      <c r="H67" s="10">
        <f>F67*'Table 2A. Final Standard Data'!H67</f>
        <v>0</v>
      </c>
      <c r="I67" s="7">
        <f t="shared" si="5"/>
        <v>0</v>
      </c>
    </row>
    <row r="68" spans="2:9" x14ac:dyDescent="0.25">
      <c r="B68" s="7">
        <f>'Table 2A. Final Standard Data'!N68*'Table 2A. Final Standard Data'!H68</f>
        <v>0</v>
      </c>
      <c r="C68" s="7">
        <f>'Table 2A. Final Standard Data'!H68*'Table 2A. Final Standard Data'!M68</f>
        <v>0</v>
      </c>
      <c r="D68" s="9">
        <f>IF('Table 2A. Final Standard Data'!H68="",0,(IF('Table 2A. Final Standard Data'!$N$6="National Grid",VLOOKUP('Table 2A. Final Standard Data'!E68,Backup!$C$5:$F$10,2,FALSE),VLOOKUP('Table 2A. Final Standard Data'!E68,Backup!$C$5:$F$10,3,FALSE))))</f>
        <v>0</v>
      </c>
      <c r="E68" s="9">
        <f>'Table 2A. Final Standard Data'!D68/1000*(IF('Table 2A. Final Standard Data'!$N$6="National Grid",Backup!$B$14,Backup!$C$14))</f>
        <v>0</v>
      </c>
      <c r="F68" s="9">
        <f t="shared" si="7"/>
        <v>0</v>
      </c>
      <c r="G68" s="14">
        <f>IF('Table 2A. Final Standard Data'!N66="National Grid",IF('Table 2. Final Calculations'!L69=0,'Table 2. Final Calculations'!E68*Backup!$D$19,0),0)</f>
        <v>0</v>
      </c>
      <c r="H68" s="10">
        <f>F68*'Table 2A. Final Standard Data'!H68</f>
        <v>0</v>
      </c>
      <c r="I68" s="7">
        <f t="shared" si="5"/>
        <v>0</v>
      </c>
    </row>
    <row r="69" spans="2:9" x14ac:dyDescent="0.25">
      <c r="B69" s="7">
        <f>'Table 2A. Final Standard Data'!N69*'Table 2A. Final Standard Data'!H69</f>
        <v>0</v>
      </c>
      <c r="C69" s="7">
        <f>'Table 2A. Final Standard Data'!H69*'Table 2A. Final Standard Data'!M69</f>
        <v>0</v>
      </c>
      <c r="D69" s="9">
        <f>IF('Table 2A. Final Standard Data'!H69="",0,(IF('Table 2A. Final Standard Data'!$N$6="National Grid",VLOOKUP('Table 2A. Final Standard Data'!E69,Backup!$C$5:$F$10,2,FALSE),VLOOKUP('Table 2A. Final Standard Data'!E69,Backup!$C$5:$F$10,3,FALSE))))</f>
        <v>0</v>
      </c>
      <c r="E69" s="9">
        <f>'Table 2A. Final Standard Data'!D69/1000*(IF('Table 2A. Final Standard Data'!$N$6="National Grid",Backup!$B$14,Backup!$C$14))</f>
        <v>0</v>
      </c>
      <c r="F69" s="9">
        <f t="shared" si="7"/>
        <v>0</v>
      </c>
      <c r="G69" s="14">
        <f>IF('Table 2A. Final Standard Data'!N67="National Grid",IF('Table 2. Final Calculations'!L70=0,'Table 2. Final Calculations'!E69*Backup!$D$19,0),0)</f>
        <v>0</v>
      </c>
      <c r="H69" s="10">
        <f>F69*'Table 2A. Final Standard Data'!H69</f>
        <v>0</v>
      </c>
      <c r="I69" s="7">
        <f t="shared" si="5"/>
        <v>0</v>
      </c>
    </row>
    <row r="70" spans="2:9" x14ac:dyDescent="0.25">
      <c r="B70" s="7">
        <f>'Table 2A. Final Standard Data'!N70*'Table 2A. Final Standard Data'!H70</f>
        <v>0</v>
      </c>
      <c r="C70" s="7">
        <f>'Table 2A. Final Standard Data'!H70*'Table 2A. Final Standard Data'!M70</f>
        <v>0</v>
      </c>
      <c r="D70" s="9">
        <f>IF('Table 2A. Final Standard Data'!H70="",0,(IF('Table 2A. Final Standard Data'!$N$6="National Grid",VLOOKUP('Table 2A. Final Standard Data'!E70,Backup!$C$5:$F$10,2,FALSE),VLOOKUP('Table 2A. Final Standard Data'!E70,Backup!$C$5:$F$10,3,FALSE))))</f>
        <v>0</v>
      </c>
      <c r="E70" s="9">
        <f>'Table 2A. Final Standard Data'!D70/1000*(IF('Table 2A. Final Standard Data'!$N$6="National Grid",Backup!$B$14,Backup!$C$14))</f>
        <v>0</v>
      </c>
      <c r="F70" s="9">
        <f t="shared" si="7"/>
        <v>0</v>
      </c>
      <c r="G70" s="14">
        <f>IF('Table 2A. Final Standard Data'!N68="National Grid",IF('Table 2. Final Calculations'!L71=0,'Table 2. Final Calculations'!E70*Backup!$D$19,0),0)</f>
        <v>0</v>
      </c>
      <c r="H70" s="10">
        <f>F70*'Table 2A. Final Standard Data'!H70</f>
        <v>0</v>
      </c>
      <c r="I70" s="7">
        <f t="shared" si="5"/>
        <v>0</v>
      </c>
    </row>
    <row r="71" spans="2:9" x14ac:dyDescent="0.25">
      <c r="B71" s="7">
        <f>'Table 2A. Final Standard Data'!N71*'Table 2A. Final Standard Data'!H71</f>
        <v>0</v>
      </c>
      <c r="C71" s="7">
        <f>'Table 2A. Final Standard Data'!H71*'Table 2A. Final Standard Data'!M71</f>
        <v>0</v>
      </c>
      <c r="D71" s="9">
        <f>IF('Table 2A. Final Standard Data'!H71="",0,(IF('Table 2A. Final Standard Data'!$N$6="National Grid",VLOOKUP('Table 2A. Final Standard Data'!E71,Backup!$C$5:$F$10,2,FALSE),VLOOKUP('Table 2A. Final Standard Data'!E71,Backup!$C$5:$F$10,3,FALSE))))</f>
        <v>0</v>
      </c>
      <c r="E71" s="9">
        <f>'Table 2A. Final Standard Data'!D71/1000*(IF('Table 2A. Final Standard Data'!$N$6="National Grid",Backup!$B$14,Backup!$C$14))</f>
        <v>0</v>
      </c>
      <c r="F71" s="9">
        <f t="shared" si="7"/>
        <v>0</v>
      </c>
      <c r="G71" s="14">
        <f>IF('Table 2A. Final Standard Data'!N69="National Grid",IF('Table 2. Final Calculations'!L72=0,'Table 2. Final Calculations'!E71*Backup!$D$19,0),0)</f>
        <v>0</v>
      </c>
      <c r="H71" s="10">
        <f>F71*'Table 2A. Final Standard Data'!H71</f>
        <v>0</v>
      </c>
      <c r="I71" s="7">
        <f t="shared" si="5"/>
        <v>0</v>
      </c>
    </row>
    <row r="72" spans="2:9" x14ac:dyDescent="0.25">
      <c r="B72" s="15" t="s">
        <v>31</v>
      </c>
      <c r="C72" s="7"/>
      <c r="D72" s="9"/>
      <c r="E72" s="9"/>
      <c r="F72" s="9"/>
      <c r="G72" s="3"/>
      <c r="H72" s="10"/>
      <c r="I72" s="7"/>
    </row>
    <row r="73" spans="2:9" x14ac:dyDescent="0.25">
      <c r="B73" s="11">
        <f>SUM(B8:B72)</f>
        <v>0</v>
      </c>
      <c r="C73" s="11">
        <f>SUM(C8:C72)</f>
        <v>0</v>
      </c>
      <c r="D73" s="11"/>
      <c r="E73" s="11"/>
      <c r="F73" s="11"/>
      <c r="G73" s="3"/>
      <c r="H73" s="12">
        <f>SUM(H8:H72)</f>
        <v>0</v>
      </c>
      <c r="I73" s="11">
        <f>SUM(I8:I72)</f>
        <v>0</v>
      </c>
    </row>
  </sheetData>
  <mergeCells count="9">
    <mergeCell ref="P1:Q1"/>
    <mergeCell ref="M8:N8"/>
    <mergeCell ref="B5:C6"/>
    <mergeCell ref="K4:N7"/>
    <mergeCell ref="L2:M2"/>
    <mergeCell ref="K1:M1"/>
    <mergeCell ref="B1:I1"/>
    <mergeCell ref="B4:I4"/>
    <mergeCell ref="D5:I6"/>
  </mergeCells>
  <pageMargins left="0.7" right="0.7"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workbookViewId="0">
      <selection activeCell="H12" sqref="H12"/>
    </sheetView>
  </sheetViews>
  <sheetFormatPr defaultRowHeight="15" x14ac:dyDescent="0.25"/>
  <cols>
    <col min="2" max="2" width="18.42578125" customWidth="1"/>
    <col min="3" max="3" width="16.85546875" customWidth="1"/>
    <col min="4" max="4" width="18" customWidth="1"/>
    <col min="5" max="5" width="18.140625" customWidth="1"/>
    <col min="6" max="6" width="18" customWidth="1"/>
    <col min="7" max="7" width="29.5703125" customWidth="1"/>
  </cols>
  <sheetData>
    <row r="2" spans="2:8" x14ac:dyDescent="0.25">
      <c r="B2" s="3"/>
      <c r="C2" s="3"/>
      <c r="D2" s="131" t="s">
        <v>98</v>
      </c>
      <c r="E2" s="132"/>
      <c r="F2" s="133" t="s">
        <v>101</v>
      </c>
      <c r="G2" s="134"/>
    </row>
    <row r="3" spans="2:8" x14ac:dyDescent="0.25">
      <c r="B3" s="3"/>
      <c r="C3" s="3" t="s">
        <v>11</v>
      </c>
      <c r="D3" s="64" t="s">
        <v>92</v>
      </c>
      <c r="E3" s="3" t="s">
        <v>10</v>
      </c>
      <c r="F3" s="3" t="s">
        <v>10</v>
      </c>
      <c r="G3" s="3" t="s">
        <v>12</v>
      </c>
    </row>
    <row r="4" spans="2:8" x14ac:dyDescent="0.25">
      <c r="B4" s="3" t="s">
        <v>96</v>
      </c>
      <c r="C4" s="3">
        <v>175</v>
      </c>
      <c r="D4" s="64">
        <v>205</v>
      </c>
      <c r="E4" s="6">
        <f t="shared" ref="E4:E10" si="0">D4*$B$14/1000</f>
        <v>855.875</v>
      </c>
      <c r="F4" s="13">
        <f>G4*4200/1000</f>
        <v>894.6</v>
      </c>
      <c r="G4" s="3">
        <v>213</v>
      </c>
      <c r="H4" t="s">
        <v>102</v>
      </c>
    </row>
    <row r="5" spans="2:8" x14ac:dyDescent="0.25">
      <c r="B5" s="5" t="s">
        <v>9</v>
      </c>
      <c r="C5" s="5">
        <v>50</v>
      </c>
      <c r="D5" s="65">
        <v>65</v>
      </c>
      <c r="E5" s="6">
        <f t="shared" si="0"/>
        <v>271.375</v>
      </c>
      <c r="F5" s="13">
        <f>G5*4200/1000</f>
        <v>243.6</v>
      </c>
      <c r="G5" s="64">
        <v>58</v>
      </c>
    </row>
    <row r="6" spans="2:8" x14ac:dyDescent="0.25">
      <c r="B6" s="5" t="s">
        <v>9</v>
      </c>
      <c r="C6" s="5">
        <v>70</v>
      </c>
      <c r="D6" s="65">
        <v>90</v>
      </c>
      <c r="E6" s="6">
        <f t="shared" si="0"/>
        <v>375.75</v>
      </c>
      <c r="F6" s="13">
        <f>G6*4200/1000</f>
        <v>361.2</v>
      </c>
      <c r="G6" s="64">
        <v>86</v>
      </c>
    </row>
    <row r="7" spans="2:8" x14ac:dyDescent="0.25">
      <c r="B7" s="5" t="s">
        <v>9</v>
      </c>
      <c r="C7" s="5">
        <v>100</v>
      </c>
      <c r="D7" s="65">
        <v>130</v>
      </c>
      <c r="E7" s="6">
        <f t="shared" si="0"/>
        <v>542.75</v>
      </c>
      <c r="F7" s="13">
        <f t="shared" ref="F7:F10" si="1">G7*4200/1000</f>
        <v>491.4</v>
      </c>
      <c r="G7" s="64">
        <v>117</v>
      </c>
    </row>
    <row r="8" spans="2:8" x14ac:dyDescent="0.25">
      <c r="B8" s="5" t="s">
        <v>9</v>
      </c>
      <c r="C8" s="5">
        <v>150</v>
      </c>
      <c r="D8" s="65">
        <v>190</v>
      </c>
      <c r="E8" s="6">
        <f t="shared" si="0"/>
        <v>793.25</v>
      </c>
      <c r="F8" s="14">
        <f t="shared" si="1"/>
        <v>735</v>
      </c>
      <c r="G8" s="64">
        <v>175</v>
      </c>
    </row>
    <row r="9" spans="2:8" x14ac:dyDescent="0.25">
      <c r="B9" s="5" t="s">
        <v>9</v>
      </c>
      <c r="C9" s="5">
        <v>250</v>
      </c>
      <c r="D9" s="65">
        <v>295</v>
      </c>
      <c r="E9" s="6">
        <f t="shared" si="0"/>
        <v>1231.625</v>
      </c>
      <c r="F9" s="14">
        <f t="shared" si="1"/>
        <v>1239</v>
      </c>
      <c r="G9" s="64">
        <v>295</v>
      </c>
    </row>
    <row r="10" spans="2:8" x14ac:dyDescent="0.25">
      <c r="B10" s="5" t="s">
        <v>9</v>
      </c>
      <c r="C10" s="5">
        <v>400</v>
      </c>
      <c r="D10" s="65">
        <v>460</v>
      </c>
      <c r="E10" s="6">
        <f t="shared" si="0"/>
        <v>1920.5</v>
      </c>
      <c r="F10" s="14">
        <f t="shared" si="1"/>
        <v>1974</v>
      </c>
      <c r="G10" s="64">
        <v>470</v>
      </c>
    </row>
    <row r="12" spans="2:8" x14ac:dyDescent="0.25">
      <c r="B12" s="3" t="s">
        <v>6</v>
      </c>
      <c r="C12" s="3"/>
      <c r="D12" s="4"/>
    </row>
    <row r="13" spans="2:8" x14ac:dyDescent="0.25">
      <c r="B13" s="3" t="s">
        <v>7</v>
      </c>
      <c r="C13" s="3" t="s">
        <v>8</v>
      </c>
      <c r="D13" s="4"/>
    </row>
    <row r="14" spans="2:8" x14ac:dyDescent="0.25">
      <c r="B14" s="64">
        <v>4175</v>
      </c>
      <c r="C14" s="3">
        <v>4200</v>
      </c>
      <c r="D14" s="4"/>
    </row>
    <row r="15" spans="2:8" x14ac:dyDescent="0.25">
      <c r="B15" s="55"/>
    </row>
    <row r="18" spans="3:4" ht="45" x14ac:dyDescent="0.25">
      <c r="C18" s="3"/>
      <c r="D18" s="57" t="s">
        <v>100</v>
      </c>
    </row>
    <row r="19" spans="3:4" x14ac:dyDescent="0.25">
      <c r="C19" s="3" t="s">
        <v>7</v>
      </c>
      <c r="D19" s="66">
        <v>0.28000000000000003</v>
      </c>
    </row>
    <row r="20" spans="3:4" x14ac:dyDescent="0.25">
      <c r="C20" s="3"/>
      <c r="D20" s="3"/>
    </row>
  </sheetData>
  <mergeCells count="2">
    <mergeCell ref="D2:E2"/>
    <mergeCell ref="F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Table 1. Design Data</vt:lpstr>
      <vt:lpstr>Table 2A. Final Standard Data</vt:lpstr>
      <vt:lpstr>Table 2B. Final Wireless Data</vt:lpstr>
      <vt:lpstr>Table 2. Final Calculations</vt:lpstr>
      <vt:lpstr>Backup</vt:lpstr>
      <vt:lpstr>list2</vt:lpstr>
      <vt:lpstr>'Table 2A. Final Standard Data'!Print_Area</vt:lpstr>
      <vt:lpstr>'Table 2B. Final Wireless Data'!Print_Area</vt:lpstr>
      <vt:lpstr>table2</vt:lpstr>
    </vt:vector>
  </TitlesOfParts>
  <Company>Metropolitan Area Planning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Roche, Patrick</dc:creator>
  <cp:lastModifiedBy>Roche, Patrick</cp:lastModifiedBy>
  <cp:lastPrinted>2017-02-09T16:03:28Z</cp:lastPrinted>
  <dcterms:created xsi:type="dcterms:W3CDTF">2017-01-05T16:07:24Z</dcterms:created>
  <dcterms:modified xsi:type="dcterms:W3CDTF">2017-12-18T19:31:11Z</dcterms:modified>
</cp:coreProperties>
</file>