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65" yWindow="165" windowWidth="19065" windowHeight="11430" tabRatio="944" activeTab="3"/>
  </bookViews>
  <sheets>
    <sheet name="Introduction" sheetId="11" r:id="rId1"/>
    <sheet name="1.0 Initial Inputs" sheetId="10" r:id="rId2"/>
    <sheet name="2.0 Summary" sheetId="2" r:id="rId3"/>
    <sheet name="3.0 Expenditure Plan" sheetId="3" r:id="rId4"/>
    <sheet name="4.0 Revenue Plans" sheetId="4" r:id="rId5"/>
    <sheet name="5.0 Credit and Incentive Plan" sheetId="5" r:id="rId6"/>
    <sheet name="Appendix A, Existing Expenses" sheetId="6" r:id="rId7"/>
    <sheet name="Appendix B, ERU Calculations " sheetId="7" r:id="rId8"/>
    <sheet name="Appendix C, ISA Instructions" sheetId="8" r:id="rId9"/>
  </sheets>
  <definedNames>
    <definedName name="_xlnm.Print_Area" localSheetId="3">'3.0 Expenditure Plan'!$A$1:$C$55</definedName>
    <definedName name="_xlnm.Print_Area" localSheetId="5">'5.0 Credit and Incentive Plan'!$A$1:$M$31</definedName>
  </definedNames>
  <calcPr calcId="125725" iterate="1"/>
  <customWorkbookViews>
    <customWorkbookView name="Raymond Gabriele - Personal View" guid="{7B9D783C-6C24-4729-9212-43A94742F837}" mergeInterval="0" personalView="1" maximized="1" xWindow="1" yWindow="1" windowWidth="1280" windowHeight="803" tabRatio="946" activeSheetId="1"/>
  </customWorkbookViews>
</workbook>
</file>

<file path=xl/calcChain.xml><?xml version="1.0" encoding="utf-8"?>
<calcChain xmlns="http://schemas.openxmlformats.org/spreadsheetml/2006/main">
  <c r="G27" i="5"/>
  <c r="I27"/>
  <c r="C23" i="7"/>
  <c r="D9"/>
  <c r="B12" i="4"/>
  <c r="I26" i="5"/>
  <c r="I25"/>
  <c r="I24"/>
  <c r="I22"/>
  <c r="I21"/>
  <c r="E25"/>
  <c r="G26" l="1"/>
  <c r="G22"/>
  <c r="G21"/>
  <c r="G20"/>
  <c r="G19"/>
  <c r="G23"/>
  <c r="I23" s="1"/>
  <c r="G24"/>
  <c r="G25"/>
  <c r="C25"/>
  <c r="C23"/>
  <c r="C22"/>
  <c r="C21"/>
  <c r="C20"/>
  <c r="C19"/>
  <c r="D15" i="7" l="1"/>
  <c r="E15" s="1"/>
  <c r="F15" s="1"/>
  <c r="F20" s="1"/>
  <c r="C24" s="1"/>
  <c r="C25" i="3"/>
  <c r="C41"/>
  <c r="C13" i="6"/>
  <c r="C45" i="3" s="1"/>
  <c r="D18" i="7"/>
  <c r="E18" s="1"/>
  <c r="F18" s="1"/>
  <c r="D19"/>
  <c r="E19" s="1"/>
  <c r="F19" s="1"/>
  <c r="D16"/>
  <c r="E16" s="1"/>
  <c r="F16" s="1"/>
  <c r="C28" i="4"/>
  <c r="I20" i="5"/>
  <c r="I19"/>
  <c r="E23"/>
  <c r="E22"/>
  <c r="E21"/>
  <c r="E20"/>
  <c r="E19"/>
  <c r="B29" l="1"/>
  <c r="C33" i="4"/>
  <c r="B28" i="5"/>
  <c r="C43" i="3"/>
  <c r="B7" i="2" s="1"/>
  <c r="B6"/>
  <c r="C30" i="4"/>
  <c r="C32"/>
  <c r="C29"/>
  <c r="C47" i="3" l="1"/>
  <c r="B8" i="2" s="1"/>
  <c r="B30" i="5"/>
  <c r="B13" i="2" s="1"/>
  <c r="E3" i="4" l="1"/>
  <c r="C8" l="1"/>
  <c r="F3" i="7"/>
  <c r="A27" s="1"/>
  <c r="B13" i="4"/>
  <c r="D28" l="1"/>
  <c r="E28" s="1"/>
  <c r="D8"/>
  <c r="C10"/>
  <c r="B14"/>
  <c r="D30" l="1"/>
  <c r="E30" s="1"/>
  <c r="D32"/>
  <c r="E32" s="1"/>
  <c r="D29"/>
  <c r="E29" s="1"/>
  <c r="D33"/>
  <c r="E33" s="1"/>
  <c r="D10"/>
  <c r="E16"/>
  <c r="E34"/>
  <c r="E40" s="1"/>
  <c r="E20" l="1"/>
  <c r="B9" i="2"/>
  <c r="E18" i="4"/>
  <c r="B11" i="2"/>
  <c r="E36" i="4"/>
  <c r="E38" s="1"/>
  <c r="B10" i="2" l="1"/>
  <c r="E22" i="4"/>
  <c r="E42"/>
  <c r="B12" i="2"/>
</calcChain>
</file>

<file path=xl/comments1.xml><?xml version="1.0" encoding="utf-8"?>
<comments xmlns="http://schemas.openxmlformats.org/spreadsheetml/2006/main">
  <authors>
    <author>RGabriele</author>
  </authors>
  <commentList>
    <comment ref="A6" authorId="0">
      <text>
        <r>
          <rPr>
            <b/>
            <sz val="8"/>
            <color indexed="81"/>
            <rFont val="Tahoma"/>
            <family val="2"/>
          </rPr>
          <t>MAPC:
See Appendix A for value analysis</t>
        </r>
        <r>
          <rPr>
            <sz val="8"/>
            <color indexed="81"/>
            <rFont val="Tahoma"/>
            <family val="2"/>
          </rPr>
          <t xml:space="preserve">
</t>
        </r>
      </text>
    </comment>
    <comment ref="A7" authorId="0">
      <text>
        <r>
          <rPr>
            <b/>
            <sz val="8"/>
            <color indexed="81"/>
            <rFont val="Tahoma"/>
            <family val="2"/>
          </rPr>
          <t>MAPC:
See Sheet 3.0, Expenditure Plan for value analysis</t>
        </r>
      </text>
    </comment>
    <comment ref="A8" authorId="0">
      <text>
        <r>
          <rPr>
            <b/>
            <sz val="8"/>
            <color indexed="81"/>
            <rFont val="Tahoma"/>
            <family val="2"/>
          </rPr>
          <t>MAPC:
See Sheet 3.0 for Expense Analysis</t>
        </r>
        <r>
          <rPr>
            <sz val="8"/>
            <color indexed="81"/>
            <rFont val="Tahoma"/>
            <family val="2"/>
          </rPr>
          <t xml:space="preserve">
</t>
        </r>
      </text>
    </comment>
    <comment ref="A9" authorId="0">
      <text>
        <r>
          <rPr>
            <b/>
            <sz val="8"/>
            <color indexed="81"/>
            <rFont val="Tahoma"/>
            <family val="2"/>
          </rPr>
          <t>MAPC:
See Sheet 5.0, Revenue Plans for value analysis</t>
        </r>
        <r>
          <rPr>
            <sz val="8"/>
            <color indexed="81"/>
            <rFont val="Tahoma"/>
            <family val="2"/>
          </rPr>
          <t xml:space="preserve">
</t>
        </r>
      </text>
    </comment>
    <comment ref="A10" authorId="0">
      <text>
        <r>
          <rPr>
            <b/>
            <sz val="8"/>
            <color indexed="81"/>
            <rFont val="Tahoma"/>
            <family val="2"/>
          </rPr>
          <t>MAPC:
See Sheet 5.0, Revenue Plans for value analysis</t>
        </r>
      </text>
    </comment>
    <comment ref="A11" authorId="0">
      <text>
        <r>
          <rPr>
            <sz val="8"/>
            <color indexed="81"/>
            <rFont val="Tahoma"/>
            <family val="2"/>
          </rPr>
          <t xml:space="preserve">MAPC:
See Sheet 5.0, Revenue Plans for value analysis
</t>
        </r>
      </text>
    </comment>
    <comment ref="A12" authorId="0">
      <text>
        <r>
          <rPr>
            <sz val="8"/>
            <color indexed="81"/>
            <rFont val="Tahoma"/>
            <family val="2"/>
          </rPr>
          <t xml:space="preserve">MAPC:
See Sheet 5.0, Revenue Plans for value analysis
</t>
        </r>
      </text>
    </comment>
    <comment ref="A13" authorId="0">
      <text>
        <r>
          <rPr>
            <b/>
            <sz val="8"/>
            <color indexed="81"/>
            <rFont val="Tahoma"/>
            <family val="2"/>
          </rPr>
          <t>MAPC:
See Sheet 4.0, Credit and Incentive Plan for value analysis</t>
        </r>
        <r>
          <rPr>
            <sz val="8"/>
            <color indexed="81"/>
            <rFont val="Tahoma"/>
            <family val="2"/>
          </rPr>
          <t xml:space="preserve">
</t>
        </r>
      </text>
    </comment>
  </commentList>
</comments>
</file>

<file path=xl/comments2.xml><?xml version="1.0" encoding="utf-8"?>
<comments xmlns="http://schemas.openxmlformats.org/spreadsheetml/2006/main">
  <authors>
    <author>RGabriele</author>
  </authors>
  <commentList>
    <comment ref="A45" authorId="0">
      <text>
        <r>
          <rPr>
            <b/>
            <sz val="8"/>
            <color indexed="81"/>
            <rFont val="Tahoma"/>
            <family val="2"/>
          </rPr>
          <t>MAPC:
Referenced from Appendix A</t>
        </r>
        <r>
          <rPr>
            <sz val="8"/>
            <color indexed="81"/>
            <rFont val="Tahoma"/>
            <family val="2"/>
          </rPr>
          <t xml:space="preserve">
</t>
        </r>
      </text>
    </comment>
    <comment ref="A47" authorId="0">
      <text>
        <r>
          <rPr>
            <b/>
            <sz val="8"/>
            <color indexed="81"/>
            <rFont val="Tahoma"/>
            <family val="2"/>
          </rPr>
          <t>MAPC:
This value is determined by subtracting the subtotal above from the municipality's exisitng expenses in Appendix A. It can be thought of more operatively as the amount of money the Town will need to raise to cover the utility expenses enumerated above.</t>
        </r>
        <r>
          <rPr>
            <sz val="8"/>
            <color indexed="81"/>
            <rFont val="Tahoma"/>
            <family val="2"/>
          </rPr>
          <t xml:space="preserve">
</t>
        </r>
      </text>
    </comment>
  </commentList>
</comments>
</file>

<file path=xl/comments3.xml><?xml version="1.0" encoding="utf-8"?>
<comments xmlns="http://schemas.openxmlformats.org/spreadsheetml/2006/main">
  <authors>
    <author>RGabriele</author>
    <author>Raymond Gabriele</author>
  </authors>
  <commentList>
    <comment ref="A3" authorId="0">
      <text>
        <r>
          <rPr>
            <b/>
            <sz val="8"/>
            <color indexed="81"/>
            <rFont val="Tahoma"/>
            <family val="2"/>
          </rPr>
          <t xml:space="preserve">MAPC:
Referenced here from Sheet 3.0 for revenue verification  </t>
        </r>
        <r>
          <rPr>
            <sz val="8"/>
            <color indexed="81"/>
            <rFont val="Tahoma"/>
            <family val="2"/>
          </rPr>
          <t xml:space="preserve">
</t>
        </r>
      </text>
    </comment>
    <comment ref="A10" authorId="1">
      <text>
        <r>
          <rPr>
            <b/>
            <sz val="8"/>
            <color indexed="81"/>
            <rFont val="Tahoma"/>
            <family val="2"/>
          </rPr>
          <t xml:space="preserve">MAPC:
Because this utility is a "fee" and not a "tax," it is recommened that non-profit organizations, religious institutions and educational institutions be included in these numbers. </t>
        </r>
        <r>
          <rPr>
            <sz val="8"/>
            <color indexed="81"/>
            <rFont val="Tahoma"/>
            <family val="2"/>
          </rPr>
          <t xml:space="preserve">
</t>
        </r>
      </text>
    </comment>
    <comment ref="C10" authorId="1">
      <text>
        <r>
          <rPr>
            <b/>
            <sz val="8"/>
            <color indexed="81"/>
            <rFont val="Tahoma"/>
            <family val="2"/>
          </rPr>
          <t xml:space="preserve">MAPC:
Formula used here should include a determination of the mulitple of the Non-Residential ERU. See Appendix B for ERU analysis. For example, if non-residential properties averaged 6 times more Impervious Surface Area than residential properties, then the formula would need to read, </t>
        </r>
        <r>
          <rPr>
            <sz val="8"/>
            <color indexed="81"/>
            <rFont val="Tahoma"/>
            <family val="2"/>
          </rPr>
          <t xml:space="preserve">
(E3/C9+(C9*</t>
        </r>
        <r>
          <rPr>
            <b/>
            <sz val="8"/>
            <color indexed="81"/>
            <rFont val="Tahoma"/>
            <family val="2"/>
          </rPr>
          <t>6</t>
        </r>
        <r>
          <rPr>
            <sz val="8"/>
            <color indexed="81"/>
            <rFont val="Tahoma"/>
            <family val="2"/>
          </rPr>
          <t>)).</t>
        </r>
      </text>
    </comment>
    <comment ref="A14" authorId="1">
      <text>
        <r>
          <rPr>
            <b/>
            <sz val="8"/>
            <color indexed="81"/>
            <rFont val="Tahoma"/>
            <family val="2"/>
          </rPr>
          <t>MAPC:
This value should be allocated equitably between the two property types</t>
        </r>
        <r>
          <rPr>
            <sz val="8"/>
            <color indexed="81"/>
            <rFont val="Tahoma"/>
            <family val="2"/>
          </rPr>
          <t xml:space="preserve">
</t>
        </r>
      </text>
    </comment>
    <comment ref="A18" authorId="0">
      <text>
        <r>
          <rPr>
            <b/>
            <sz val="8"/>
            <color indexed="81"/>
            <rFont val="Tahoma"/>
            <family val="2"/>
          </rPr>
          <t>MAPC:
NOI value is calculated here by subtracting the total credit liability calculated on page 5.0 from the total revenue raised above.</t>
        </r>
        <r>
          <rPr>
            <sz val="8"/>
            <color indexed="81"/>
            <rFont val="Tahoma"/>
            <family val="2"/>
          </rPr>
          <t xml:space="preserve">
</t>
        </r>
      </text>
    </comment>
    <comment ref="A24" authorId="1">
      <text>
        <r>
          <rPr>
            <b/>
            <sz val="8"/>
            <color indexed="81"/>
            <rFont val="Tahoma"/>
            <family val="2"/>
          </rPr>
          <t>MAPC:
See Appendix B to set parameters</t>
        </r>
        <r>
          <rPr>
            <sz val="8"/>
            <color indexed="81"/>
            <rFont val="Tahoma"/>
            <family val="2"/>
          </rPr>
          <t xml:space="preserve">
</t>
        </r>
      </text>
    </comment>
    <comment ref="C26" authorId="0">
      <text>
        <r>
          <rPr>
            <b/>
            <sz val="8"/>
            <color indexed="81"/>
            <rFont val="Tahoma"/>
            <family val="2"/>
          </rPr>
          <t>MAPC:
See Appendix B for ERU Calculations</t>
        </r>
        <r>
          <rPr>
            <sz val="8"/>
            <color indexed="81"/>
            <rFont val="Tahoma"/>
            <family val="2"/>
          </rPr>
          <t xml:space="preserve">
</t>
        </r>
      </text>
    </comment>
    <comment ref="D26" authorId="1">
      <text>
        <r>
          <rPr>
            <b/>
            <sz val="8"/>
            <color indexed="81"/>
            <rFont val="Tahoma"/>
            <family val="2"/>
          </rPr>
          <t>MAPC:
Fee here is based on the ERU value determined in Appendix B.</t>
        </r>
        <r>
          <rPr>
            <sz val="8"/>
            <color indexed="81"/>
            <rFont val="Tahoma"/>
            <family val="2"/>
          </rPr>
          <t xml:space="preserve">
</t>
        </r>
      </text>
    </comment>
    <comment ref="A36" authorId="0">
      <text>
        <r>
          <rPr>
            <b/>
            <sz val="8"/>
            <color indexed="81"/>
            <rFont val="Tahoma"/>
            <family val="2"/>
          </rPr>
          <t>MAPC:
NOI value is calculated here by subtracting the total credit liability calculated on page 5.0 from the total revenue raised above.</t>
        </r>
        <r>
          <rPr>
            <sz val="8"/>
            <color indexed="81"/>
            <rFont val="Tahoma"/>
            <family val="2"/>
          </rPr>
          <t xml:space="preserve">
</t>
        </r>
      </text>
    </comment>
    <comment ref="A42" authorId="0">
      <text>
        <r>
          <rPr>
            <b/>
            <sz val="8"/>
            <color indexed="81"/>
            <rFont val="Tahoma"/>
            <family val="2"/>
          </rPr>
          <t>MAPC:
Calculated as absolute value of the difference between the graduated structure revenue and the flat fee revenue.</t>
        </r>
        <r>
          <rPr>
            <sz val="8"/>
            <color indexed="81"/>
            <rFont val="Tahoma"/>
            <family val="2"/>
          </rPr>
          <t xml:space="preserve">
</t>
        </r>
      </text>
    </comment>
  </commentList>
</comments>
</file>

<file path=xl/comments4.xml><?xml version="1.0" encoding="utf-8"?>
<comments xmlns="http://schemas.openxmlformats.org/spreadsheetml/2006/main">
  <authors>
    <author>Raymond Gabriele</author>
  </authors>
  <commentList>
    <comment ref="B18" authorId="0">
      <text>
        <r>
          <rPr>
            <b/>
            <sz val="8"/>
            <color indexed="81"/>
            <rFont val="Tahoma"/>
            <family val="2"/>
          </rPr>
          <t>MAPC:
To be determined at the discretion of Municipalities based on recorded local costs of items.</t>
        </r>
        <r>
          <rPr>
            <sz val="8"/>
            <color indexed="81"/>
            <rFont val="Tahoma"/>
            <family val="2"/>
          </rPr>
          <t xml:space="preserve">
</t>
        </r>
      </text>
    </comment>
    <comment ref="C18" authorId="0">
      <text>
        <r>
          <rPr>
            <b/>
            <sz val="8"/>
            <color indexed="81"/>
            <rFont val="Tahoma"/>
            <family val="2"/>
          </rPr>
          <t>MAPC:
Referenced from Table 1.0 Above</t>
        </r>
        <r>
          <rPr>
            <sz val="8"/>
            <color indexed="81"/>
            <rFont val="Tahoma"/>
            <family val="2"/>
          </rPr>
          <t xml:space="preserve">
</t>
        </r>
      </text>
    </comment>
    <comment ref="D18" authorId="0">
      <text>
        <r>
          <rPr>
            <b/>
            <sz val="8"/>
            <color indexed="81"/>
            <rFont val="Tahoma"/>
            <family val="2"/>
          </rPr>
          <t>MAPC:
This Value is to be calculated seperately by the Municipality based on the number of properties receiving credits, multiplied by the determined value of the credit. The most direct way to calculate this value is to tabulate the total value of the receipts property owners file with the Town seperately, and include them in this column.</t>
        </r>
        <r>
          <rPr>
            <sz val="8"/>
            <color indexed="81"/>
            <rFont val="Tahoma"/>
            <family val="2"/>
          </rPr>
          <t xml:space="preserve">
</t>
        </r>
      </text>
    </comment>
    <comment ref="F18" authorId="0">
      <text>
        <r>
          <rPr>
            <b/>
            <sz val="8"/>
            <color indexed="81"/>
            <rFont val="Tahoma"/>
            <family val="2"/>
          </rPr>
          <t xml:space="preserve">MAPC:
To be determined at the discretion of Municipalities based on recorded local costs of items.
</t>
        </r>
      </text>
    </comment>
    <comment ref="G18" authorId="0">
      <text>
        <r>
          <rPr>
            <b/>
            <sz val="8"/>
            <color indexed="81"/>
            <rFont val="Tahoma"/>
            <family val="2"/>
          </rPr>
          <t>MAPC:
Referenced From Table 1.0 Above</t>
        </r>
        <r>
          <rPr>
            <sz val="8"/>
            <color indexed="81"/>
            <rFont val="Tahoma"/>
            <family val="2"/>
          </rPr>
          <t xml:space="preserve">
</t>
        </r>
      </text>
    </comment>
    <comment ref="H18" authorId="0">
      <text>
        <r>
          <rPr>
            <b/>
            <sz val="8"/>
            <color indexed="81"/>
            <rFont val="Tahoma"/>
            <family val="2"/>
          </rPr>
          <t>MAPC:
This Value is to be calculated seperately by the Municipality based on the number of properties receiving credits, multiplied by the determined value of the credit. The most direct way to calculate this value is to tabulate the total value of the receipts property owners file with the Town seperately, and include them in this column.</t>
        </r>
        <r>
          <rPr>
            <sz val="8"/>
            <color indexed="81"/>
            <rFont val="Tahoma"/>
            <family val="2"/>
          </rPr>
          <t xml:space="preserve">
</t>
        </r>
      </text>
    </comment>
    <comment ref="A21" authorId="0">
      <text>
        <r>
          <rPr>
            <b/>
            <sz val="8"/>
            <color indexed="81"/>
            <rFont val="Tahoma"/>
            <family val="2"/>
          </rPr>
          <t>MAPC:
Included for Non-Residential Properties as a percentage of a property owner's Rate Reduction expenses and as a set Credit for Residential Property owners.</t>
        </r>
        <r>
          <rPr>
            <sz val="8"/>
            <color indexed="81"/>
            <rFont val="Tahoma"/>
            <family val="2"/>
          </rPr>
          <t xml:space="preserve">
</t>
        </r>
      </text>
    </comment>
    <comment ref="A22" authorId="0">
      <text>
        <r>
          <rPr>
            <b/>
            <sz val="8"/>
            <color indexed="81"/>
            <rFont val="Tahoma"/>
            <family val="2"/>
          </rPr>
          <t>MAPC:
Included for Non-Residential Properties as a percentage of a property owner's Volume Reduction expenses and as a set Credit for Residential Property owners.</t>
        </r>
        <r>
          <rPr>
            <sz val="8"/>
            <color indexed="81"/>
            <rFont val="Tahoma"/>
            <family val="2"/>
          </rPr>
          <t xml:space="preserve">
</t>
        </r>
      </text>
    </comment>
    <comment ref="A24" authorId="0">
      <text>
        <r>
          <rPr>
            <b/>
            <sz val="8"/>
            <color indexed="81"/>
            <rFont val="Tahoma"/>
            <family val="2"/>
          </rPr>
          <t>MAPC:
Included here as a percentage of a property owner's NPDES expenses</t>
        </r>
        <r>
          <rPr>
            <sz val="8"/>
            <color indexed="81"/>
            <rFont val="Tahoma"/>
            <family val="2"/>
          </rPr>
          <t xml:space="preserve">
</t>
        </r>
      </text>
    </comment>
    <comment ref="A25" authorId="0">
      <text>
        <r>
          <rPr>
            <b/>
            <sz val="8"/>
            <color indexed="81"/>
            <rFont val="Tahoma"/>
            <family val="2"/>
          </rPr>
          <t>MAPC:
Included here as a percentage of a property owner's detention maintenance expenses</t>
        </r>
        <r>
          <rPr>
            <sz val="8"/>
            <color indexed="81"/>
            <rFont val="Tahoma"/>
            <family val="2"/>
          </rPr>
          <t xml:space="preserve">
</t>
        </r>
      </text>
    </comment>
    <comment ref="A26" authorId="0">
      <text>
        <r>
          <rPr>
            <b/>
            <sz val="8"/>
            <color indexed="81"/>
            <rFont val="Tahoma"/>
            <family val="2"/>
          </rPr>
          <t>MAPC:
Included here as a percentage of a property owner's Direct Discharge  expenses.</t>
        </r>
        <r>
          <rPr>
            <sz val="8"/>
            <color indexed="81"/>
            <rFont val="Tahoma"/>
            <family val="2"/>
          </rPr>
          <t xml:space="preserve">
</t>
        </r>
      </text>
    </comment>
  </commentList>
</comments>
</file>

<file path=xl/comments5.xml><?xml version="1.0" encoding="utf-8"?>
<comments xmlns="http://schemas.openxmlformats.org/spreadsheetml/2006/main">
  <authors>
    <author>RGabriele</author>
    <author>Raymond Gabriele</author>
  </authors>
  <commentList>
    <comment ref="A3" authorId="0">
      <text>
        <r>
          <rPr>
            <b/>
            <sz val="8"/>
            <color indexed="81"/>
            <rFont val="Tahoma"/>
            <family val="2"/>
          </rPr>
          <t xml:space="preserve">MAPC:
Referenced here from Sheet 3.0 for revenue verification  </t>
        </r>
        <r>
          <rPr>
            <sz val="8"/>
            <color indexed="81"/>
            <rFont val="Tahoma"/>
            <family val="2"/>
          </rPr>
          <t xml:space="preserve">
</t>
        </r>
      </text>
    </comment>
    <comment ref="C7" authorId="0">
      <text>
        <r>
          <rPr>
            <b/>
            <sz val="8"/>
            <color indexed="81"/>
            <rFont val="Tahoma"/>
            <family val="2"/>
          </rPr>
          <t>MAPC:
To be calculated based on GIS Analysis. Refer to Appendix C for detailed instructions.</t>
        </r>
        <r>
          <rPr>
            <sz val="8"/>
            <color indexed="81"/>
            <rFont val="Tahoma"/>
            <family val="2"/>
          </rPr>
          <t xml:space="preserve">
</t>
        </r>
      </text>
    </comment>
    <comment ref="C13" authorId="0">
      <text>
        <r>
          <rPr>
            <b/>
            <sz val="8"/>
            <color indexed="81"/>
            <rFont val="Tahoma"/>
            <family val="2"/>
          </rPr>
          <t>MAPC:
To be calculated based on GIS Analysis. Refer to Appendix C for detailed instructions.</t>
        </r>
        <r>
          <rPr>
            <sz val="8"/>
            <color indexed="81"/>
            <rFont val="Tahoma"/>
            <family val="2"/>
          </rPr>
          <t xml:space="preserve">
</t>
        </r>
      </text>
    </comment>
    <comment ref="A26" authorId="1">
      <text>
        <r>
          <rPr>
            <b/>
            <sz val="8"/>
            <color indexed="81"/>
            <rFont val="Tahoma"/>
            <family val="2"/>
          </rPr>
          <t xml:space="preserve">MAPC:
This value is the total annual revenue drawn from each property. It is the basis for calculating the drainage fee for all five property types on Sheet 4.0 </t>
        </r>
        <r>
          <rPr>
            <sz val="8"/>
            <color indexed="81"/>
            <rFont val="Tahoma"/>
            <family val="2"/>
          </rPr>
          <t xml:space="preserve">
</t>
        </r>
      </text>
    </comment>
  </commentList>
</comments>
</file>

<file path=xl/sharedStrings.xml><?xml version="1.0" encoding="utf-8"?>
<sst xmlns="http://schemas.openxmlformats.org/spreadsheetml/2006/main" count="251" uniqueCount="194">
  <si>
    <t>Flat Fee Structure</t>
  </si>
  <si>
    <t xml:space="preserve">Residential </t>
  </si>
  <si>
    <t>Detached Single Family</t>
  </si>
  <si>
    <t>Multi-Family</t>
  </si>
  <si>
    <t>Detached Multi-Family, (e.g. Duplex, Triplex etc.)</t>
  </si>
  <si>
    <t>Property Classification</t>
  </si>
  <si>
    <t>Non-Residential</t>
  </si>
  <si>
    <t>Commercial</t>
  </si>
  <si>
    <t xml:space="preserve">Industrial </t>
  </si>
  <si>
    <t xml:space="preserve"> -</t>
  </si>
  <si>
    <t>Total Revenue Raised</t>
  </si>
  <si>
    <t>Graduated Fee Structure</t>
  </si>
  <si>
    <t>Expenditure Plan</t>
  </si>
  <si>
    <t xml:space="preserve">General Maintentance &amp; Operations, (DPW) </t>
  </si>
  <si>
    <t xml:space="preserve">Routine cleaning, general maintenance and day to day service operations </t>
  </si>
  <si>
    <t>Stormwater Cleaning &amp; Treatment, (Contractual)</t>
  </si>
  <si>
    <t>Costs of privately contracted  facility to treat stormwater runoff.</t>
  </si>
  <si>
    <t>NPDES Compliance</t>
  </si>
  <si>
    <t>Includes annual reporting and private consulting services.</t>
  </si>
  <si>
    <t>Service Requests</t>
  </si>
  <si>
    <t>Reporting and Responding to notices, complaints and reported damage</t>
  </si>
  <si>
    <t>Master Planning for Stormwater</t>
  </si>
  <si>
    <t xml:space="preserve">Develop a CIP based on Phosphorous  Control Plan and Infrastructure Needs. </t>
  </si>
  <si>
    <t>MS4 Stormwater Permit Administration</t>
  </si>
  <si>
    <t>Review of permits annually by consultants paid for by the developer(s)</t>
  </si>
  <si>
    <t>Illicit Discharge Detection and Elimination</t>
  </si>
  <si>
    <t>Assume 10% of outfalls have illicit discharge. Estimate cost to identify source at appx. $1200 per hit. Removal costs should be the owner's responsibility.</t>
  </si>
  <si>
    <t>Erosion/Sediment Control Inspections</t>
  </si>
  <si>
    <t xml:space="preserve">Estimate a 50% increase in workload due to additional maintenance and construction </t>
  </si>
  <si>
    <t>Catchbasin Inventory Plan</t>
  </si>
  <si>
    <t>Field crews to inspect, record and clean catchbasins on a regular schedule. Two to Four times per year is recommended.</t>
  </si>
  <si>
    <t>Septic, Inflow and Infilitration Program</t>
  </si>
  <si>
    <t>Cost of coordination between board of health and stormwater program.</t>
  </si>
  <si>
    <t>Pesticide, Herbicide and Fertilizer Program</t>
  </si>
  <si>
    <t>Implement fertilizer optimization program. Assume coordination with multiple depts.</t>
  </si>
  <si>
    <t>Spill Cleanup Program</t>
  </si>
  <si>
    <t>Develop a priority response program based on high accident areas, significant pollutant potential and proximity to receiving waters.</t>
  </si>
  <si>
    <t>Groundwater and Drinking Water Program</t>
  </si>
  <si>
    <t>Technical review memo of drinking water quantity and quality in priority areas. Conculsions of reports to be considered in the improvement of the system.</t>
  </si>
  <si>
    <t>Drainage Monitoring</t>
  </si>
  <si>
    <t>Schematic mapping of water drainage system with field verification of performance</t>
  </si>
  <si>
    <t>Sewer Monitoring</t>
  </si>
  <si>
    <t xml:space="preserve">Sewer Infrastructure mapping. Assume coordination with mulitple departments. </t>
  </si>
  <si>
    <t>Code Development and Zoning Support Services</t>
  </si>
  <si>
    <t>Review and update ESC, SW, IDDE as needed, report on local regulations affecting impervious areas and report on feasibility of green practices and other green techniques</t>
  </si>
  <si>
    <t>Hazard Mitigation and Flood Insurance Updates</t>
  </si>
  <si>
    <t xml:space="preserve">Allowance for high hazard analysis by private consultant for specific areas of
concern identified during the permitting process. </t>
  </si>
  <si>
    <t>Waterfowl &amp; Pet Waste Management Programs</t>
  </si>
  <si>
    <t>Install waterfowl education signs at congregation areas and implement waterfowl deterrants. Install pet waste stations in strategic locations.</t>
  </si>
  <si>
    <t>Street Cleaning</t>
  </si>
  <si>
    <t>Increase effort, fuel, supplies,&amp; disposal to Sweep streets.</t>
  </si>
  <si>
    <t>Stream Restoration/Stabilization</t>
  </si>
  <si>
    <t>Complete at least one stream restoration project every set number of years.</t>
  </si>
  <si>
    <t>Ditch and Channel Maintenance</t>
  </si>
  <si>
    <t>Assume cost of removal is borne by owner or sewer dept.,cost of illicit
discharge removal infrastructure improvements.</t>
  </si>
  <si>
    <t>Stormwater Total</t>
  </si>
  <si>
    <t>Utility Fee Implementation Costs</t>
  </si>
  <si>
    <t>Capital expenses associated with establishing HR to manage the new program.</t>
  </si>
  <si>
    <t>Billing Costs</t>
  </si>
  <si>
    <t>Costs associated with preparing and distributing invoices.</t>
  </si>
  <si>
    <t>Administrative Fees</t>
  </si>
  <si>
    <t>General office operations and overhead.</t>
  </si>
  <si>
    <t>Utility Fee Credits</t>
  </si>
  <si>
    <t>Costs for adminstering and deducting expenses for properties that meet set compliance standards to reduce runoff.</t>
  </si>
  <si>
    <t>Collection Fees, Delinquencies</t>
  </si>
  <si>
    <t xml:space="preserve">Costs for processing receivables with contingencies for late or non-payments. </t>
  </si>
  <si>
    <t>Legal Support Services</t>
  </si>
  <si>
    <t>Legal Review of Regulatory changes every set number of years</t>
  </si>
  <si>
    <t>Inter-Municipal Coordination</t>
  </si>
  <si>
    <t>Adjacent municipalities to meet every set number of years to review and coordinate programs</t>
  </si>
  <si>
    <t>Emergency Coordination</t>
  </si>
  <si>
    <t>Meet twice a year to review and coordinate programs.</t>
  </si>
  <si>
    <t>NPDES Public Education Programs</t>
  </si>
  <si>
    <t>Distribute at least two messages to residents, commercial, industrial, and construction constituencies and measure and report message effectiveness.</t>
  </si>
  <si>
    <t>NPDES Public Engagement Programs</t>
  </si>
  <si>
    <t>Host public forums, regularly update websites and host regular workshops</t>
  </si>
  <si>
    <t>Certified Phosphorous Program</t>
  </si>
  <si>
    <t>Recordkeeping, data tracking and correspondence with regulated entities for updating program progress under "Water Quality."</t>
  </si>
  <si>
    <t>Grants Prgram</t>
  </si>
  <si>
    <t>Staff efforts to apply for and administer grants received for stormwater
programs; assume one permit every two years.</t>
  </si>
  <si>
    <t>Administrative Total</t>
  </si>
  <si>
    <t>Subtotal</t>
  </si>
  <si>
    <t>Credit and Incentive Plan</t>
  </si>
  <si>
    <t>Residential Properties</t>
  </si>
  <si>
    <t>Non-Residential Properties</t>
  </si>
  <si>
    <t>Examples</t>
  </si>
  <si>
    <t>Rain Barrel</t>
  </si>
  <si>
    <t>Rain Garden</t>
  </si>
  <si>
    <t>Rate Reduction</t>
  </si>
  <si>
    <t>Detention Basins</t>
  </si>
  <si>
    <t>Volume Reduction</t>
  </si>
  <si>
    <t>Green Roofs, Cisterns, Permeable Materials</t>
  </si>
  <si>
    <t>Water Quality</t>
  </si>
  <si>
    <t>Bioswales, Rain Gardens etc.</t>
  </si>
  <si>
    <t>NPDES</t>
  </si>
  <si>
    <t>Private Detention Maintenance</t>
  </si>
  <si>
    <t>Direct Discharge</t>
  </si>
  <si>
    <t>Education</t>
  </si>
  <si>
    <t>Existing Stormwater Expenses</t>
  </si>
  <si>
    <t>Service</t>
  </si>
  <si>
    <t xml:space="preserve">Description </t>
  </si>
  <si>
    <t>Debt Servicing</t>
  </si>
  <si>
    <t>This is the annual amount paid on any bonds that were sold to finance  stormwater improvement projects.</t>
  </si>
  <si>
    <t>Capital Improvements</t>
  </si>
  <si>
    <t>This is the amount of money required to initiate any new physical improvements to town sewer systems for either improvement or expansion.</t>
  </si>
  <si>
    <t>Maintenance &amp; Operations</t>
  </si>
  <si>
    <t>This cost includes the cost of labor, material and equipment for City crews to perform OM&amp;R for the storm sewer system. Storm sewer related tasks completed by City crews generally include cleaning inlets, responding to street and viaduct flooding, and repairing storm sewer inlets and manhole frames.</t>
  </si>
  <si>
    <t>Storm Sewer Cleaning</t>
  </si>
  <si>
    <t>This work is competitively bid each year and is completed by privately contracted firms. Typically these services include cleaning and televising the pipes in the City's Storm Sewer system.</t>
  </si>
  <si>
    <t>Erosion Control, Grading &amp; Permitting</t>
  </si>
  <si>
    <t>This is a self-supporting activity where the fees charged for the permits equal the City’s cost to review and issue the permits. Erosion control, grading, and drainage permits are issued whenever new construction exceeds municipal standards for surface disruption by construction.</t>
  </si>
  <si>
    <t>Cities are required to have a NPDES permit for there storm sewer system. To obtain the 5-year NPDES permit, the City has to list activities it planned to complete each year in the  six main areas that are referred to by IEPA as minimum control measures.</t>
  </si>
  <si>
    <t>This stormwater expenditure funds City staff time to help property owners find solutions to drainage problems on their property.</t>
  </si>
  <si>
    <t>Hazardous Treatment</t>
  </si>
  <si>
    <t>The goal of this program is to connect overflow sump pump discharge to the City’s storm sewer system. The City typically pays for all right-of-way costs associated with this connection while the property owner pays for all costs on their property. This cost allocation should only reflect the City's expenses for the connection.</t>
  </si>
  <si>
    <t>Sustainability Provisions</t>
  </si>
  <si>
    <t xml:space="preserve">These costs should include any moneies raised or put aside for improvements in sewer systems that increase efficicency or that reduce runoff from properties. Additionally any incentives in the forms of credits or deductions for property owners who actively work to reduce runoff should be factored into this figure. </t>
  </si>
  <si>
    <t>Total</t>
  </si>
  <si>
    <t>Existing Budget ($)</t>
  </si>
  <si>
    <t>Quantity</t>
  </si>
  <si>
    <t>Credit/Incentive Item</t>
  </si>
  <si>
    <t>Total Residential Credit/Incentive Expenses ($)</t>
  </si>
  <si>
    <t>Total Credit/Incentive Liability ($)</t>
  </si>
  <si>
    <t>Net Operating Income under Flat Fee Structure ($)</t>
  </si>
  <si>
    <t>Revenue Plan Analysis</t>
  </si>
  <si>
    <t>Net Operating Income under a Graduated Fee Structure ($)</t>
  </si>
  <si>
    <r>
      <rPr>
        <b/>
        <sz val="11"/>
        <color theme="1"/>
        <rFont val="Calibri"/>
        <family val="2"/>
      </rPr>
      <t xml:space="preserve">∆ </t>
    </r>
    <r>
      <rPr>
        <b/>
        <sz val="11"/>
        <color theme="1"/>
        <rFont val="Calibri"/>
        <family val="2"/>
        <scheme val="minor"/>
      </rPr>
      <t>NOI Between Fee Structures</t>
    </r>
  </si>
  <si>
    <t>Total Residential Population</t>
  </si>
  <si>
    <t>Planning Director</t>
  </si>
  <si>
    <t>Workbook Summary</t>
  </si>
  <si>
    <t>Estimated Utility Expenditures</t>
  </si>
  <si>
    <t>Total Estimated Utility Credits</t>
  </si>
  <si>
    <t>Total Revenue Raised, Flat Fee</t>
  </si>
  <si>
    <t>Total Revenue Raised, Graduated Fee</t>
  </si>
  <si>
    <t>Administrative Expenses</t>
  </si>
  <si>
    <t>Land Use Classification</t>
  </si>
  <si>
    <t>Number of Parcels</t>
  </si>
  <si>
    <t>Existing Expenditure</t>
  </si>
  <si>
    <t>ERU Equivalent</t>
  </si>
  <si>
    <t>ERU Calculations</t>
  </si>
  <si>
    <t>Number of Parcels in Town</t>
  </si>
  <si>
    <t>Impervious Surface Areas</t>
  </si>
  <si>
    <t xml:space="preserve">Funding to be Covered Under Fee </t>
  </si>
  <si>
    <t>Table 1: Determing the Residential Metric</t>
  </si>
  <si>
    <t>Funding to be Covered Under Fee</t>
  </si>
  <si>
    <t xml:space="preserve">     Flat Fee NOI</t>
  </si>
  <si>
    <t xml:space="preserve">     Graduated Fee NOI</t>
  </si>
  <si>
    <t xml:space="preserve">Total Billable Properties </t>
  </si>
  <si>
    <t>Equal Allocation Across Property Types, p/yr.</t>
  </si>
  <si>
    <t>Equal Allocation Across Property Types, p/Mo.</t>
  </si>
  <si>
    <t>Annual Total</t>
  </si>
  <si>
    <t>Total Non-Residential Credit/Incentive Expenses ($)</t>
  </si>
  <si>
    <t>Total Reimbursable Expenses</t>
  </si>
  <si>
    <t xml:space="preserve">  -</t>
  </si>
  <si>
    <t>2.0 Credit and Incentive Plan</t>
  </si>
  <si>
    <t>Total Residential Quantiy</t>
  </si>
  <si>
    <t>Total Non-Residential Quantity</t>
  </si>
  <si>
    <t>1.0 Credit Item Tabulation</t>
  </si>
  <si>
    <t>∆  Raised Revenue and NOI</t>
  </si>
  <si>
    <t>∆ Raised Revenue and Funding Gap</t>
  </si>
  <si>
    <t>Average  Impervious Surface Area (sf)</t>
  </si>
  <si>
    <t>Total Impervious Area</t>
  </si>
  <si>
    <t>Total Stormwater Units</t>
  </si>
  <si>
    <t>Annual Drainage Fee p/parcel</t>
  </si>
  <si>
    <t>ERU Value p/parcel/p/yr</t>
  </si>
  <si>
    <t>Average  Impervious Surface Area per/Parcel</t>
  </si>
  <si>
    <t>Impervious Surface Area (sf)</t>
  </si>
  <si>
    <t>Subtotals</t>
  </si>
  <si>
    <t>Annual Total p/Property</t>
  </si>
  <si>
    <t xml:space="preserve"> Total Impervious Surface (sf)</t>
  </si>
  <si>
    <t>Monthly Fee p/Property</t>
  </si>
  <si>
    <t>Table 2: Determining  Non-Single Family Property Metrics</t>
  </si>
  <si>
    <t>Department of Public Works Director</t>
  </si>
  <si>
    <t>Total Commercial Population</t>
  </si>
  <si>
    <t>Gross Municipal Taxation Revenue (FY__)</t>
  </si>
  <si>
    <t>Municipal Net Operating Income (FY__)</t>
  </si>
  <si>
    <t>Reason For Implementing Drainage Fee:</t>
  </si>
  <si>
    <t>Description of Past or Current Efforts at Funding Stormwater Management:</t>
  </si>
  <si>
    <t>City / Town Name:</t>
  </si>
  <si>
    <t>Town Administrator / Mayor</t>
  </si>
  <si>
    <t>Conservation Agent</t>
  </si>
  <si>
    <t>Health Agent</t>
  </si>
  <si>
    <t>Contact Information:</t>
  </si>
  <si>
    <t>Name</t>
  </si>
  <si>
    <t>Phone</t>
  </si>
  <si>
    <t>Email</t>
  </si>
  <si>
    <t>Initial Inputs/Contacts</t>
  </si>
  <si>
    <t>Town Stats:</t>
  </si>
  <si>
    <t>Total ERUs Equivalents</t>
  </si>
  <si>
    <t>Grand Total ERU Equivalents</t>
  </si>
  <si>
    <t>Estimated Costs ($)**</t>
  </si>
  <si>
    <t>EXISTING Stormwater Expenses</t>
  </si>
  <si>
    <t>(NOTE: Use to compare with New Expenditures.)</t>
  </si>
  <si>
    <t>NEW Stormwater Expenditures*</t>
  </si>
</sst>
</file>

<file path=xl/styles.xml><?xml version="1.0" encoding="utf-8"?>
<styleSheet xmlns="http://schemas.openxmlformats.org/spreadsheetml/2006/main">
  <numFmts count="4">
    <numFmt numFmtId="6" formatCode="&quot;$&quot;#,##0_);[Red]\(&quot;$&quot;#,##0\)"/>
    <numFmt numFmtId="164" formatCode="&quot;$&quot;#,##0.00"/>
    <numFmt numFmtId="165" formatCode="&quot;$&quot;#,##0.00;[Red]&quot;$&quot;#,##0.00"/>
    <numFmt numFmtId="166" formatCode="#,##0.00;[Red]#,##0.00"/>
  </numFmts>
  <fonts count="9">
    <font>
      <sz val="11"/>
      <color theme="1"/>
      <name val="Calibri"/>
      <family val="2"/>
      <scheme val="minor"/>
    </font>
    <font>
      <b/>
      <sz val="11"/>
      <color theme="1"/>
      <name val="Calibri"/>
      <family val="2"/>
      <scheme val="minor"/>
    </font>
    <font>
      <sz val="8"/>
      <color indexed="81"/>
      <name val="Tahoma"/>
      <family val="2"/>
    </font>
    <font>
      <b/>
      <sz val="8"/>
      <color indexed="81"/>
      <name val="Tahoma"/>
      <family val="2"/>
    </font>
    <font>
      <b/>
      <sz val="11"/>
      <color theme="1"/>
      <name val="Calibri"/>
      <family val="2"/>
    </font>
    <font>
      <sz val="11"/>
      <color theme="1"/>
      <name val="Franklin Gothic Book"/>
      <family val="2"/>
    </font>
    <font>
      <b/>
      <u/>
      <sz val="11"/>
      <color theme="1"/>
      <name val="Calibri"/>
      <family val="2"/>
      <scheme val="minor"/>
    </font>
    <font>
      <b/>
      <sz val="12"/>
      <color theme="1"/>
      <name val="Calibri"/>
      <family val="2"/>
      <scheme val="minor"/>
    </font>
    <font>
      <i/>
      <sz val="11"/>
      <color theme="1"/>
      <name val="Calibri"/>
      <family val="2"/>
      <scheme val="minor"/>
    </font>
  </fonts>
  <fills count="5">
    <fill>
      <patternFill patternType="none"/>
    </fill>
    <fill>
      <patternFill patternType="gray125"/>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s>
  <cellStyleXfs count="1">
    <xf numFmtId="0" fontId="0" fillId="0" borderId="0"/>
  </cellStyleXfs>
  <cellXfs count="127">
    <xf numFmtId="0" fontId="0" fillId="0" borderId="0" xfId="0"/>
    <xf numFmtId="0" fontId="1" fillId="0" borderId="0" xfId="0" applyFont="1"/>
    <xf numFmtId="0" fontId="1" fillId="0" borderId="1" xfId="0" applyFont="1" applyBorder="1" applyAlignment="1">
      <alignment horizontal="center"/>
    </xf>
    <xf numFmtId="0" fontId="0" fillId="0" borderId="1" xfId="0" applyBorder="1"/>
    <xf numFmtId="0" fontId="0" fillId="0" borderId="1" xfId="0" applyBorder="1" applyAlignment="1">
      <alignment vertical="center" wrapText="1"/>
    </xf>
    <xf numFmtId="0" fontId="1" fillId="2" borderId="1" xfId="0" applyFont="1" applyFill="1" applyBorder="1"/>
    <xf numFmtId="0" fontId="1" fillId="3" borderId="1" xfId="0" applyFont="1" applyFill="1" applyBorder="1"/>
    <xf numFmtId="0" fontId="0" fillId="0" borderId="0" xfId="0" applyBorder="1"/>
    <xf numFmtId="0" fontId="0" fillId="0" borderId="1" xfId="0" applyBorder="1" applyAlignment="1">
      <alignment horizontal="center"/>
    </xf>
    <xf numFmtId="0" fontId="0" fillId="0" borderId="1" xfId="0" applyBorder="1" applyAlignment="1">
      <alignment horizontal="center" vertical="center"/>
    </xf>
    <xf numFmtId="0" fontId="1" fillId="3" borderId="3" xfId="0" applyFont="1" applyFill="1" applyBorder="1"/>
    <xf numFmtId="0" fontId="0" fillId="3" borderId="5" xfId="0" applyFill="1" applyBorder="1"/>
    <xf numFmtId="0" fontId="0" fillId="0" borderId="1" xfId="0" applyBorder="1" applyAlignment="1">
      <alignment horizontal="left" vertical="center" wrapText="1"/>
    </xf>
    <xf numFmtId="0" fontId="0" fillId="0" borderId="1" xfId="0" applyBorder="1" applyAlignment="1">
      <alignment horizontal="left" vertical="center"/>
    </xf>
    <xf numFmtId="0" fontId="0" fillId="0" borderId="2" xfId="0" applyBorder="1" applyAlignment="1">
      <alignment vertical="center" wrapText="1"/>
    </xf>
    <xf numFmtId="0" fontId="1" fillId="3" borderId="3" xfId="0" applyFont="1" applyFill="1" applyBorder="1" applyAlignment="1">
      <alignment vertical="center"/>
    </xf>
    <xf numFmtId="0" fontId="0" fillId="3" borderId="5" xfId="0" applyFill="1" applyBorder="1" applyAlignment="1">
      <alignment vertical="center"/>
    </xf>
    <xf numFmtId="0" fontId="0" fillId="0" borderId="0" xfId="0" applyAlignment="1">
      <alignment vertical="center"/>
    </xf>
    <xf numFmtId="0" fontId="0" fillId="0" borderId="0" xfId="0" applyAlignment="1">
      <alignment horizontal="left" vertical="center"/>
    </xf>
    <xf numFmtId="0" fontId="1" fillId="2" borderId="1" xfId="0" applyFont="1" applyFill="1" applyBorder="1" applyAlignment="1">
      <alignment vertical="center"/>
    </xf>
    <xf numFmtId="0" fontId="0" fillId="2" borderId="1" xfId="0" applyFill="1" applyBorder="1" applyAlignment="1">
      <alignment vertical="center"/>
    </xf>
    <xf numFmtId="0" fontId="0" fillId="2" borderId="1" xfId="0" applyFill="1" applyBorder="1" applyAlignment="1">
      <alignment horizontal="left" vertical="center"/>
    </xf>
    <xf numFmtId="0" fontId="0" fillId="0" borderId="1" xfId="0" applyBorder="1" applyAlignment="1">
      <alignment vertical="center"/>
    </xf>
    <xf numFmtId="0" fontId="0" fillId="0" borderId="1" xfId="0" applyFill="1" applyBorder="1" applyAlignment="1">
      <alignment vertical="center"/>
    </xf>
    <xf numFmtId="0" fontId="0" fillId="0" borderId="1" xfId="0" applyNumberFormat="1" applyBorder="1" applyAlignment="1">
      <alignment vertical="center" wrapText="1"/>
    </xf>
    <xf numFmtId="0" fontId="0" fillId="0" borderId="2" xfId="0" applyFill="1" applyBorder="1" applyAlignment="1">
      <alignment vertical="center"/>
    </xf>
    <xf numFmtId="0" fontId="1" fillId="3" borderId="6" xfId="0" applyFont="1" applyFill="1" applyBorder="1"/>
    <xf numFmtId="0" fontId="0" fillId="3" borderId="7" xfId="0" applyFill="1" applyBorder="1"/>
    <xf numFmtId="6" fontId="0" fillId="0" borderId="1" xfId="0" applyNumberFormat="1" applyFont="1" applyBorder="1" applyAlignment="1">
      <alignment horizontal="left" vertical="center"/>
    </xf>
    <xf numFmtId="0" fontId="0" fillId="0" borderId="8" xfId="0" applyBorder="1" applyAlignment="1">
      <alignment vertical="center" wrapText="1"/>
    </xf>
    <xf numFmtId="0" fontId="1" fillId="3" borderId="1" xfId="0" applyFont="1" applyFill="1" applyBorder="1" applyAlignment="1">
      <alignment horizontal="center" vertical="center"/>
    </xf>
    <xf numFmtId="0" fontId="1" fillId="0" borderId="1" xfId="0" applyFont="1" applyBorder="1" applyAlignment="1">
      <alignment wrapText="1"/>
    </xf>
    <xf numFmtId="0" fontId="1" fillId="3" borderId="1" xfId="0" applyFont="1" applyFill="1" applyBorder="1" applyAlignment="1">
      <alignment vertical="center"/>
    </xf>
    <xf numFmtId="0" fontId="1" fillId="3" borderId="1" xfId="0" applyFont="1" applyFill="1" applyBorder="1" applyAlignment="1">
      <alignment horizontal="center" vertical="center" wrapText="1"/>
    </xf>
    <xf numFmtId="0" fontId="0" fillId="0" borderId="1" xfId="0" applyFill="1" applyBorder="1"/>
    <xf numFmtId="0" fontId="0" fillId="4" borderId="1" xfId="0" applyFill="1" applyBorder="1"/>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wrapText="1"/>
    </xf>
    <xf numFmtId="0" fontId="5" fillId="0" borderId="9" xfId="0" applyFont="1" applyBorder="1" applyAlignment="1">
      <alignment vertical="top" wrapText="1"/>
    </xf>
    <xf numFmtId="0" fontId="5" fillId="0" borderId="10" xfId="0" applyFont="1" applyBorder="1" applyAlignment="1">
      <alignment vertical="top" wrapText="1"/>
    </xf>
    <xf numFmtId="0" fontId="0" fillId="0" borderId="0" xfId="0" applyAlignment="1">
      <alignment wrapText="1"/>
    </xf>
    <xf numFmtId="0" fontId="1" fillId="4" borderId="1" xfId="0" applyFont="1" applyFill="1" applyBorder="1"/>
    <xf numFmtId="164" fontId="0" fillId="0" borderId="1" xfId="0" applyNumberFormat="1" applyBorder="1" applyAlignment="1" applyProtection="1">
      <alignment horizontal="left" vertical="center"/>
      <protection locked="0"/>
    </xf>
    <xf numFmtId="164" fontId="1" fillId="3" borderId="1" xfId="0" applyNumberFormat="1" applyFont="1" applyFill="1" applyBorder="1" applyAlignment="1" applyProtection="1">
      <alignment horizontal="left" vertical="center"/>
      <protection locked="0"/>
    </xf>
    <xf numFmtId="164" fontId="0" fillId="0" borderId="1" xfId="0" applyNumberFormat="1" applyBorder="1"/>
    <xf numFmtId="164" fontId="0" fillId="0" borderId="1" xfId="0" applyNumberFormat="1" applyBorder="1" applyAlignment="1">
      <alignment horizontal="center"/>
    </xf>
    <xf numFmtId="164" fontId="0" fillId="0" borderId="1" xfId="0" applyNumberFormat="1" applyBorder="1" applyAlignment="1">
      <alignment vertical="center"/>
    </xf>
    <xf numFmtId="164" fontId="0" fillId="4" borderId="1" xfId="0" applyNumberFormat="1" applyFill="1" applyBorder="1" applyAlignment="1">
      <alignment horizontal="center" vertical="center"/>
    </xf>
    <xf numFmtId="164" fontId="0" fillId="0" borderId="1" xfId="0" applyNumberFormat="1" applyBorder="1" applyAlignment="1">
      <alignment horizontal="center" vertical="center"/>
    </xf>
    <xf numFmtId="164" fontId="0" fillId="0" borderId="0" xfId="0" applyNumberFormat="1"/>
    <xf numFmtId="164" fontId="0" fillId="0" borderId="0" xfId="0" applyNumberFormat="1" applyAlignment="1">
      <alignment horizontal="center"/>
    </xf>
    <xf numFmtId="0" fontId="1" fillId="0" borderId="1" xfId="0" applyFont="1" applyFill="1" applyBorder="1"/>
    <xf numFmtId="164" fontId="0" fillId="0" borderId="8" xfId="0" applyNumberFormat="1" applyBorder="1" applyAlignment="1">
      <alignment horizontal="center" vertical="center"/>
    </xf>
    <xf numFmtId="10" fontId="0" fillId="0" borderId="1" xfId="0" applyNumberFormat="1" applyBorder="1" applyAlignment="1">
      <alignment horizontal="center" vertical="center"/>
    </xf>
    <xf numFmtId="165" fontId="0" fillId="4" borderId="1" xfId="0" applyNumberFormat="1" applyFill="1" applyBorder="1" applyAlignment="1">
      <alignment horizontal="center"/>
    </xf>
    <xf numFmtId="0" fontId="6" fillId="0" borderId="0" xfId="0" applyFont="1"/>
    <xf numFmtId="2" fontId="0" fillId="0" borderId="1" xfId="0" applyNumberFormat="1" applyBorder="1" applyAlignment="1">
      <alignment horizontal="center"/>
    </xf>
    <xf numFmtId="165" fontId="0" fillId="0" borderId="0" xfId="0" applyNumberFormat="1"/>
    <xf numFmtId="0" fontId="1" fillId="3" borderId="3" xfId="0" applyFont="1" applyFill="1" applyBorder="1" applyAlignment="1">
      <alignment horizontal="center" vertical="center" wrapText="1"/>
    </xf>
    <xf numFmtId="0" fontId="0" fillId="0" borderId="3" xfId="0" applyBorder="1"/>
    <xf numFmtId="165" fontId="0" fillId="0" borderId="1" xfId="0" applyNumberFormat="1" applyBorder="1" applyAlignment="1">
      <alignment horizontal="center"/>
    </xf>
    <xf numFmtId="0" fontId="0" fillId="0" borderId="1" xfId="0" applyFill="1" applyBorder="1" applyAlignment="1">
      <alignment vertical="center" wrapText="1"/>
    </xf>
    <xf numFmtId="9" fontId="0" fillId="0" borderId="1" xfId="0" applyNumberFormat="1" applyFill="1" applyBorder="1" applyAlignment="1">
      <alignment horizontal="center"/>
    </xf>
    <xf numFmtId="164" fontId="0" fillId="0" borderId="1" xfId="0" applyNumberFormat="1" applyFill="1" applyBorder="1"/>
    <xf numFmtId="0" fontId="1" fillId="3" borderId="1" xfId="0" applyFont="1" applyFill="1" applyBorder="1" applyAlignment="1">
      <alignment horizontal="center" wrapText="1"/>
    </xf>
    <xf numFmtId="0" fontId="0" fillId="0" borderId="1" xfId="0" applyBorder="1" applyAlignment="1" applyProtection="1">
      <alignment horizontal="center"/>
      <protection locked="0"/>
    </xf>
    <xf numFmtId="164" fontId="0" fillId="0" borderId="1" xfId="0" applyNumberFormat="1" applyBorder="1" applyAlignment="1">
      <alignment horizontal="right"/>
    </xf>
    <xf numFmtId="164" fontId="0" fillId="0" borderId="3" xfId="0" applyNumberFormat="1" applyBorder="1" applyAlignment="1">
      <alignment horizontal="center"/>
    </xf>
    <xf numFmtId="2" fontId="0" fillId="0" borderId="1" xfId="0" applyNumberFormat="1" applyBorder="1" applyAlignment="1" applyProtection="1">
      <alignment horizontal="center"/>
      <protection locked="0"/>
    </xf>
    <xf numFmtId="164" fontId="0" fillId="3" borderId="1" xfId="0" applyNumberFormat="1" applyFill="1" applyBorder="1" applyProtection="1"/>
    <xf numFmtId="164" fontId="0" fillId="0" borderId="1" xfId="0" applyNumberFormat="1" applyBorder="1" applyProtection="1"/>
    <xf numFmtId="6" fontId="1" fillId="3" borderId="1" xfId="0" applyNumberFormat="1" applyFont="1" applyFill="1" applyBorder="1" applyAlignment="1" applyProtection="1">
      <alignment horizontal="left"/>
    </xf>
    <xf numFmtId="164" fontId="1" fillId="3" borderId="1" xfId="0" applyNumberFormat="1" applyFont="1" applyFill="1" applyBorder="1" applyAlignment="1" applyProtection="1">
      <alignment horizontal="right"/>
    </xf>
    <xf numFmtId="165" fontId="0" fillId="0" borderId="1" xfId="0" applyNumberFormat="1" applyBorder="1" applyAlignment="1">
      <alignment horizontal="center" vertical="center"/>
    </xf>
    <xf numFmtId="0" fontId="4" fillId="3" borderId="3" xfId="0" applyFont="1" applyFill="1" applyBorder="1"/>
    <xf numFmtId="165" fontId="0" fillId="3" borderId="1" xfId="0" applyNumberFormat="1" applyFill="1" applyBorder="1" applyProtection="1"/>
    <xf numFmtId="164" fontId="0" fillId="0" borderId="1" xfId="0" applyNumberFormat="1" applyFont="1" applyBorder="1" applyAlignment="1">
      <alignment horizontal="center" vertical="center"/>
    </xf>
    <xf numFmtId="164" fontId="1" fillId="3" borderId="1" xfId="0" applyNumberFormat="1" applyFont="1" applyFill="1" applyBorder="1" applyProtection="1"/>
    <xf numFmtId="165" fontId="0" fillId="3" borderId="1" xfId="0" applyNumberFormat="1" applyFill="1" applyBorder="1"/>
    <xf numFmtId="164" fontId="0" fillId="3" borderId="1" xfId="0" applyNumberFormat="1" applyFill="1" applyBorder="1"/>
    <xf numFmtId="165" fontId="0" fillId="3" borderId="1" xfId="0" applyNumberFormat="1" applyFill="1" applyBorder="1" applyAlignment="1" applyProtection="1">
      <alignment horizontal="right"/>
    </xf>
    <xf numFmtId="2" fontId="0" fillId="0" borderId="0" xfId="0" applyNumberFormat="1"/>
    <xf numFmtId="2" fontId="0" fillId="0" borderId="1" xfId="0" applyNumberFormat="1" applyBorder="1" applyAlignment="1" applyProtection="1">
      <alignment horizontal="center"/>
    </xf>
    <xf numFmtId="2" fontId="0" fillId="0" borderId="1" xfId="0" applyNumberFormat="1" applyBorder="1"/>
    <xf numFmtId="0" fontId="1" fillId="2" borderId="11" xfId="0" applyFont="1" applyFill="1" applyBorder="1"/>
    <xf numFmtId="0" fontId="1" fillId="2" borderId="12" xfId="0" applyFont="1" applyFill="1" applyBorder="1"/>
    <xf numFmtId="0" fontId="1" fillId="2" borderId="13" xfId="0" applyFont="1" applyFill="1" applyBorder="1"/>
    <xf numFmtId="0" fontId="0" fillId="0" borderId="3" xfId="0" applyFill="1" applyBorder="1"/>
    <xf numFmtId="0" fontId="0" fillId="0" borderId="5" xfId="0" applyBorder="1"/>
    <xf numFmtId="166" fontId="0" fillId="0" borderId="1" xfId="0" applyNumberFormat="1" applyFont="1" applyBorder="1" applyAlignment="1">
      <alignment horizontal="center"/>
    </xf>
    <xf numFmtId="166" fontId="0" fillId="0" borderId="1" xfId="0" applyNumberFormat="1" applyBorder="1" applyAlignment="1">
      <alignment horizontal="center" vertical="center"/>
    </xf>
    <xf numFmtId="165" fontId="0" fillId="3" borderId="1" xfId="0" applyNumberFormat="1" applyFill="1" applyBorder="1" applyAlignment="1">
      <alignment horizontal="left"/>
    </xf>
    <xf numFmtId="0" fontId="0" fillId="3" borderId="4" xfId="0" applyFill="1" applyBorder="1"/>
    <xf numFmtId="0" fontId="1" fillId="3" borderId="3" xfId="0" applyFont="1" applyFill="1" applyBorder="1" applyAlignment="1">
      <alignment vertical="center" wrapText="1"/>
    </xf>
    <xf numFmtId="165" fontId="1" fillId="3" borderId="1" xfId="0" applyNumberFormat="1" applyFont="1" applyFill="1" applyBorder="1" applyAlignment="1" applyProtection="1">
      <alignment vertical="center"/>
    </xf>
    <xf numFmtId="0" fontId="7" fillId="0" borderId="0" xfId="0" applyFont="1"/>
    <xf numFmtId="0" fontId="1" fillId="0" borderId="11" xfId="0" applyFont="1" applyBorder="1"/>
    <xf numFmtId="0" fontId="0" fillId="0" borderId="12" xfId="0" applyBorder="1"/>
    <xf numFmtId="0" fontId="0" fillId="0" borderId="13" xfId="0" applyBorder="1"/>
    <xf numFmtId="0" fontId="0" fillId="0" borderId="14" xfId="0" applyBorder="1"/>
    <xf numFmtId="0" fontId="0" fillId="0" borderId="15" xfId="0" applyBorder="1"/>
    <xf numFmtId="0" fontId="1" fillId="0" borderId="14" xfId="0" applyFont="1" applyBorder="1"/>
    <xf numFmtId="0" fontId="1" fillId="0" borderId="6" xfId="0" applyFont="1" applyBorder="1" applyAlignment="1">
      <alignment vertical="top" wrapText="1"/>
    </xf>
    <xf numFmtId="0" fontId="1" fillId="4" borderId="3" xfId="0" applyFont="1" applyFill="1" applyBorder="1"/>
    <xf numFmtId="0" fontId="0" fillId="4" borderId="5" xfId="0" applyFill="1" applyBorder="1"/>
    <xf numFmtId="6" fontId="1" fillId="4" borderId="1" xfId="0" applyNumberFormat="1" applyFont="1" applyFill="1" applyBorder="1" applyAlignment="1" applyProtection="1">
      <alignment horizontal="left"/>
    </xf>
    <xf numFmtId="0" fontId="1" fillId="3" borderId="1" xfId="0" applyFont="1" applyFill="1" applyBorder="1" applyAlignment="1">
      <alignment horizontal="center"/>
    </xf>
    <xf numFmtId="0" fontId="1" fillId="2" borderId="3" xfId="0" applyFont="1" applyFill="1" applyBorder="1"/>
    <xf numFmtId="0" fontId="0" fillId="2" borderId="5" xfId="0" applyFill="1" applyBorder="1"/>
    <xf numFmtId="165" fontId="0" fillId="2" borderId="1" xfId="0" applyNumberFormat="1" applyFill="1" applyBorder="1" applyProtection="1">
      <protection locked="0"/>
    </xf>
    <xf numFmtId="0" fontId="1" fillId="2" borderId="3" xfId="0" applyFont="1" applyFill="1" applyBorder="1" applyAlignment="1">
      <alignment vertical="center" wrapText="1"/>
    </xf>
    <xf numFmtId="165" fontId="1" fillId="2" borderId="1" xfId="0" applyNumberFormat="1" applyFont="1" applyFill="1" applyBorder="1" applyAlignment="1" applyProtection="1">
      <alignment vertical="center"/>
    </xf>
    <xf numFmtId="0" fontId="0" fillId="0" borderId="0" xfId="0" applyBorder="1" applyAlignment="1">
      <alignment horizontal="center"/>
    </xf>
    <xf numFmtId="2" fontId="0" fillId="0" borderId="0" xfId="0" applyNumberFormat="1" applyBorder="1" applyAlignment="1">
      <alignment horizontal="center"/>
    </xf>
    <xf numFmtId="0" fontId="0" fillId="0" borderId="17" xfId="0" applyFill="1" applyBorder="1"/>
    <xf numFmtId="2" fontId="8" fillId="0" borderId="0" xfId="0" applyNumberFormat="1" applyFont="1"/>
    <xf numFmtId="2" fontId="1" fillId="2" borderId="1" xfId="0" applyNumberFormat="1" applyFont="1" applyFill="1" applyBorder="1" applyAlignment="1">
      <alignment horizontal="center" vertical="center" wrapText="1"/>
    </xf>
    <xf numFmtId="0" fontId="1" fillId="2" borderId="17" xfId="0" applyFont="1" applyFill="1" applyBorder="1" applyAlignment="1">
      <alignment horizontal="center" vertical="center" wrapText="1"/>
    </xf>
    <xf numFmtId="0" fontId="0" fillId="0" borderId="0" xfId="0" applyBorder="1"/>
    <xf numFmtId="0" fontId="0" fillId="0" borderId="15" xfId="0" applyBorder="1"/>
    <xf numFmtId="0" fontId="0" fillId="0" borderId="7" xfId="0" applyBorder="1"/>
    <xf numFmtId="0" fontId="0" fillId="0" borderId="16" xfId="0" applyBorder="1"/>
    <xf numFmtId="0" fontId="1" fillId="0" borderId="14" xfId="0" applyFont="1" applyBorder="1" applyAlignment="1">
      <alignment vertical="top"/>
    </xf>
    <xf numFmtId="2" fontId="8" fillId="0" borderId="12" xfId="0" applyNumberFormat="1" applyFont="1" applyBorder="1" applyAlignment="1" applyProtection="1">
      <alignment horizontal="right"/>
    </xf>
    <xf numFmtId="0" fontId="6" fillId="0" borderId="0" xfId="0" applyFont="1" applyAlignment="1">
      <alignment horizontal="left" wrapText="1"/>
    </xf>
    <xf numFmtId="0" fontId="8" fillId="0" borderId="0" xfId="0" applyFont="1"/>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Comparing Existing and Anticipated Expenses</a:t>
            </a:r>
          </a:p>
        </c:rich>
      </c:tx>
      <c:layout/>
    </c:title>
    <c:plotArea>
      <c:layout/>
      <c:barChart>
        <c:barDir val="col"/>
        <c:grouping val="stacked"/>
        <c:ser>
          <c:idx val="0"/>
          <c:order val="0"/>
          <c:cat>
            <c:strRef>
              <c:f>'2.0 Summary'!$A$6:$A$8</c:f>
              <c:strCache>
                <c:ptCount val="3"/>
                <c:pt idx="0">
                  <c:v>Existing Stormwater Expenses</c:v>
                </c:pt>
                <c:pt idx="1">
                  <c:v>Estimated Utility Expenditures</c:v>
                </c:pt>
                <c:pt idx="2">
                  <c:v>Funding to be Covered Under Fee</c:v>
                </c:pt>
              </c:strCache>
            </c:strRef>
          </c:cat>
          <c:val>
            <c:numRef>
              <c:f>'2.0 Summary'!$B$6:$B$8</c:f>
              <c:numCache>
                <c:formatCode>"$"#,##0.00</c:formatCode>
                <c:ptCount val="3"/>
                <c:pt idx="0">
                  <c:v>0</c:v>
                </c:pt>
                <c:pt idx="1">
                  <c:v>0</c:v>
                </c:pt>
                <c:pt idx="2" formatCode="&quot;$&quot;#,##0.00;[Red]&quot;$&quot;#,##0.00">
                  <c:v>0</c:v>
                </c:pt>
              </c:numCache>
            </c:numRef>
          </c:val>
        </c:ser>
        <c:gapWidth val="55"/>
        <c:overlap val="100"/>
        <c:axId val="98750464"/>
        <c:axId val="98752000"/>
      </c:barChart>
      <c:catAx>
        <c:axId val="98750464"/>
        <c:scaling>
          <c:orientation val="minMax"/>
        </c:scaling>
        <c:axPos val="b"/>
        <c:majorTickMark val="none"/>
        <c:tickLblPos val="nextTo"/>
        <c:crossAx val="98752000"/>
        <c:crosses val="autoZero"/>
        <c:auto val="1"/>
        <c:lblAlgn val="ctr"/>
        <c:lblOffset val="100"/>
      </c:catAx>
      <c:valAx>
        <c:axId val="98752000"/>
        <c:scaling>
          <c:orientation val="minMax"/>
        </c:scaling>
        <c:axPos val="l"/>
        <c:majorGridlines/>
        <c:numFmt formatCode="&quot;$&quot;#,##0.00" sourceLinked="1"/>
        <c:majorTickMark val="none"/>
        <c:tickLblPos val="nextTo"/>
        <c:crossAx val="98750464"/>
        <c:crosses val="autoZero"/>
        <c:crossBetween val="between"/>
      </c:valAx>
    </c:plotArea>
    <c:plotVisOnly val="1"/>
  </c:chart>
  <c:printSettings>
    <c:headerFooter/>
    <c:pageMargins b="0.75000000000000222" l="0.70000000000000062" r="0.70000000000000062" t="0.750000000000002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Comparing</a:t>
            </a:r>
            <a:r>
              <a:rPr lang="en-US" baseline="0"/>
              <a:t> Revenue Models</a:t>
            </a:r>
            <a:endParaRPr lang="en-US"/>
          </a:p>
        </c:rich>
      </c:tx>
      <c:layout/>
    </c:title>
    <c:plotArea>
      <c:layout/>
      <c:barChart>
        <c:barDir val="col"/>
        <c:grouping val="clustered"/>
        <c:ser>
          <c:idx val="0"/>
          <c:order val="0"/>
          <c:cat>
            <c:strRef>
              <c:f>'2.0 Summary'!$A$8:$A$12</c:f>
              <c:strCache>
                <c:ptCount val="5"/>
                <c:pt idx="0">
                  <c:v>Funding to be Covered Under Fee</c:v>
                </c:pt>
                <c:pt idx="1">
                  <c:v>Total Revenue Raised, Flat Fee</c:v>
                </c:pt>
                <c:pt idx="2">
                  <c:v>     Flat Fee NOI</c:v>
                </c:pt>
                <c:pt idx="3">
                  <c:v>Total Revenue Raised, Graduated Fee</c:v>
                </c:pt>
                <c:pt idx="4">
                  <c:v>     Graduated Fee NOI</c:v>
                </c:pt>
              </c:strCache>
            </c:strRef>
          </c:cat>
          <c:val>
            <c:numRef>
              <c:f>'2.0 Summary'!$B$8:$B$12</c:f>
              <c:numCache>
                <c:formatCode>"$"#,##0.00</c:formatCode>
                <c:ptCount val="5"/>
                <c:pt idx="0" formatCode="&quot;$&quot;#,##0.00;[Red]&quot;$&quot;#,##0.00">
                  <c:v>0</c:v>
                </c:pt>
                <c:pt idx="1">
                  <c:v>0</c:v>
                </c:pt>
                <c:pt idx="2">
                  <c:v>0</c:v>
                </c:pt>
                <c:pt idx="3">
                  <c:v>0</c:v>
                </c:pt>
                <c:pt idx="4">
                  <c:v>0</c:v>
                </c:pt>
              </c:numCache>
            </c:numRef>
          </c:val>
        </c:ser>
        <c:axId val="98933376"/>
        <c:axId val="98947456"/>
      </c:barChart>
      <c:catAx>
        <c:axId val="98933376"/>
        <c:scaling>
          <c:orientation val="minMax"/>
        </c:scaling>
        <c:axPos val="b"/>
        <c:majorTickMark val="none"/>
        <c:tickLblPos val="nextTo"/>
        <c:crossAx val="98947456"/>
        <c:crosses val="autoZero"/>
        <c:auto val="1"/>
        <c:lblAlgn val="ctr"/>
        <c:lblOffset val="100"/>
      </c:catAx>
      <c:valAx>
        <c:axId val="98947456"/>
        <c:scaling>
          <c:orientation val="minMax"/>
        </c:scaling>
        <c:axPos val="l"/>
        <c:majorGridlines/>
        <c:numFmt formatCode="&quot;$&quot;#,##0.00;[Red]&quot;$&quot;#,##0.00" sourceLinked="1"/>
        <c:majorTickMark val="none"/>
        <c:tickLblPos val="nextTo"/>
        <c:crossAx val="98933376"/>
        <c:crosses val="autoZero"/>
        <c:crossBetween val="between"/>
      </c:valAx>
    </c:plotArea>
    <c:plotVisOnly val="1"/>
  </c:chart>
  <c:printSettings>
    <c:headerFooter/>
    <c:pageMargins b="0.75000000000000155" l="0.70000000000000062" r="0.70000000000000062" t="0.750000000000001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28575</xdr:colOff>
      <xdr:row>5</xdr:row>
      <xdr:rowOff>190499</xdr:rowOff>
    </xdr:from>
    <xdr:to>
      <xdr:col>16</xdr:col>
      <xdr:colOff>361950</xdr:colOff>
      <xdr:row>20</xdr:row>
      <xdr:rowOff>180974</xdr:rowOff>
    </xdr:to>
    <xdr:sp macro="" textlink="">
      <xdr:nvSpPr>
        <xdr:cNvPr id="2" name="TextBox 1"/>
        <xdr:cNvSpPr txBox="1"/>
      </xdr:nvSpPr>
      <xdr:spPr>
        <a:xfrm>
          <a:off x="28575" y="1381124"/>
          <a:ext cx="10086975" cy="2847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t>The purpose of this workbook</a:t>
          </a:r>
          <a:r>
            <a:rPr lang="en-US" sz="1200" baseline="0"/>
            <a:t> is to help  municpalities analyze preliminary budgets and study different fee structures in preparation of a long-term  stormwater financing mechanism.  The worksheets included provide primary variables that municipalities will need to consider in order to adequately assess their current needs, and to illustrate the fundimental and operative principles of a drainage fee/utility under their own unique circumstances.  </a:t>
          </a:r>
        </a:p>
        <a:p>
          <a:endParaRPr lang="en-US" sz="1200" baseline="0"/>
        </a:p>
        <a:p>
          <a:r>
            <a:rPr lang="en-US" sz="1200" baseline="0"/>
            <a:t>It is strongly recommended that users read through the spreadhseet thoroughly, paying attendtion to cell notes (designated by red triangles in the corner of certain cells) before modifying  or appending any part of the worksheet. </a:t>
          </a:r>
        </a:p>
        <a:p>
          <a:endParaRPr lang="en-US" sz="1200" baseline="0"/>
        </a:p>
        <a:p>
          <a:r>
            <a:rPr lang="en-US" sz="1200" baseline="0"/>
            <a:t>Please be advised that this workbook is not intended  to be, nor does it claim to be, a comprehensive budgetary or accounting tool. MAPC does  not guarentee the acuracy of its output. The user has the right to employ the  tool as needed and is encouraged to change or add parameters as they see fit. The user assumes responsibility for the accuracy of calculations. Use of this tool includes an acceptance of thesre teerms and conditions. </a:t>
          </a:r>
        </a:p>
        <a:p>
          <a:endParaRPr lang="en-US" sz="12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latin typeface="+mn-lt"/>
              <a:ea typeface="+mn-ea"/>
              <a:cs typeface="+mn-cs"/>
            </a:rPr>
            <a:t>Please help MAPC improve this tool by providing any feedback or suggestions about the tool's design and functionality. </a:t>
          </a:r>
          <a:endParaRPr lang="en-US" sz="1200" baseline="0"/>
        </a:p>
        <a:p>
          <a:endParaRPr lang="en-US" sz="1200" baseline="0"/>
        </a:p>
        <a:p>
          <a:r>
            <a:rPr lang="en-US" sz="1200" i="1"/>
            <a:t>Questions/Feedback;</a:t>
          </a:r>
          <a:r>
            <a:rPr lang="en-US" sz="1200" i="1" baseline="0"/>
            <a:t> </a:t>
          </a:r>
          <a:r>
            <a:rPr lang="en-US" sz="1200" i="1"/>
            <a:t>Contact Julie Conroy, AICP, MAPC Senior Environmental Planner, jconroy@mapc.org,</a:t>
          </a:r>
          <a:r>
            <a:rPr lang="en-US" sz="1200" i="1" baseline="0"/>
            <a:t> 617-933-0749.</a:t>
          </a:r>
          <a:endParaRPr lang="en-US" sz="1200" i="1"/>
        </a:p>
      </xdr:txBody>
    </xdr:sp>
    <xdr:clientData/>
  </xdr:twoCellAnchor>
  <xdr:twoCellAnchor editAs="oneCell">
    <xdr:from>
      <xdr:col>0</xdr:col>
      <xdr:colOff>0</xdr:colOff>
      <xdr:row>1</xdr:row>
      <xdr:rowOff>9525</xdr:rowOff>
    </xdr:from>
    <xdr:to>
      <xdr:col>5</xdr:col>
      <xdr:colOff>162320</xdr:colOff>
      <xdr:row>4</xdr:row>
      <xdr:rowOff>168782</xdr:rowOff>
    </xdr:to>
    <xdr:pic>
      <xdr:nvPicPr>
        <xdr:cNvPr id="3" name="Picture 2" descr="MAPC 50 Year Logo_Wide.jpg"/>
        <xdr:cNvPicPr>
          <a:picLocks noChangeAspect="1"/>
        </xdr:cNvPicPr>
      </xdr:nvPicPr>
      <xdr:blipFill>
        <a:blip xmlns:r="http://schemas.openxmlformats.org/officeDocument/2006/relationships" r:embed="rId1" cstate="print"/>
        <a:stretch>
          <a:fillRect/>
        </a:stretch>
      </xdr:blipFill>
      <xdr:spPr>
        <a:xfrm>
          <a:off x="0" y="438150"/>
          <a:ext cx="3210320" cy="7307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14</xdr:row>
      <xdr:rowOff>0</xdr:rowOff>
    </xdr:from>
    <xdr:to>
      <xdr:col>4</xdr:col>
      <xdr:colOff>161925</xdr:colOff>
      <xdr:row>29</xdr:row>
      <xdr:rowOff>123825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0</xdr:row>
      <xdr:rowOff>180975</xdr:rowOff>
    </xdr:from>
    <xdr:to>
      <xdr:col>2</xdr:col>
      <xdr:colOff>9525</xdr:colOff>
      <xdr:row>4</xdr:row>
      <xdr:rowOff>95250</xdr:rowOff>
    </xdr:to>
    <xdr:sp macro="" textlink="">
      <xdr:nvSpPr>
        <xdr:cNvPr id="14" name="TextBox 13"/>
        <xdr:cNvSpPr txBox="1"/>
      </xdr:nvSpPr>
      <xdr:spPr>
        <a:xfrm>
          <a:off x="28575" y="180975"/>
          <a:ext cx="3476625" cy="6762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This</a:t>
          </a:r>
          <a:r>
            <a:rPr lang="en-US" sz="1100" baseline="0"/>
            <a:t> page presents users with a concise summary of each of the main budgetary items under analysis. The page is for verification only, no data will be input on this page.</a:t>
          </a:r>
          <a:endParaRPr lang="en-US" sz="1100"/>
        </a:p>
      </xdr:txBody>
    </xdr:sp>
    <xdr:clientData/>
  </xdr:twoCellAnchor>
  <xdr:twoCellAnchor>
    <xdr:from>
      <xdr:col>0</xdr:col>
      <xdr:colOff>0</xdr:colOff>
      <xdr:row>30</xdr:row>
      <xdr:rowOff>9524</xdr:rowOff>
    </xdr:from>
    <xdr:to>
      <xdr:col>4</xdr:col>
      <xdr:colOff>161925</xdr:colOff>
      <xdr:row>45</xdr:row>
      <xdr:rowOff>57149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48</xdr:row>
      <xdr:rowOff>9525</xdr:rowOff>
    </xdr:from>
    <xdr:to>
      <xdr:col>2</xdr:col>
      <xdr:colOff>1362075</xdr:colOff>
      <xdr:row>54</xdr:row>
      <xdr:rowOff>133350</xdr:rowOff>
    </xdr:to>
    <xdr:sp macro="" textlink="">
      <xdr:nvSpPr>
        <xdr:cNvPr id="2" name="TextBox 1"/>
        <xdr:cNvSpPr txBox="1"/>
      </xdr:nvSpPr>
      <xdr:spPr>
        <a:xfrm>
          <a:off x="0" y="22221825"/>
          <a:ext cx="6819900" cy="1266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100"/>
            <a:t>NOTE: </a:t>
          </a:r>
        </a:p>
        <a:p>
          <a:pPr algn="l"/>
          <a:r>
            <a:rPr lang="en-US" sz="1100"/>
            <a:t>* Expenditures based on new MS4 requirements found in the New Hampshire Permit.</a:t>
          </a:r>
        </a:p>
        <a:p>
          <a:pPr algn="l"/>
          <a:r>
            <a:rPr lang="en-US" sz="1100"/>
            <a:t>** Costs include equipment,</a:t>
          </a:r>
          <a:r>
            <a:rPr lang="en-US" sz="1100" baseline="0"/>
            <a:t> staff time (labor hours x rate), training, travel, fuel, etc.</a:t>
          </a:r>
          <a:endParaRPr lang="en-US" sz="1100"/>
        </a:p>
        <a:p>
          <a:pPr algn="l"/>
          <a:r>
            <a:rPr lang="en-US" sz="1100"/>
            <a:t>(Currently most  of the Stormwater Expenditures listed above are  funded by sales and property taxes in most towns. If these activities are funded in the future by a stormwater utility fee, then sales and property taxes currently funding these activities would be available to fund other needs. This difference is indexed</a:t>
          </a:r>
          <a:r>
            <a:rPr lang="en-US" sz="1100" baseline="0"/>
            <a:t> </a:t>
          </a:r>
          <a:r>
            <a:rPr lang="en-US" sz="1100"/>
            <a:t>above.)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66675</xdr:colOff>
      <xdr:row>27</xdr:row>
      <xdr:rowOff>0</xdr:rowOff>
    </xdr:from>
    <xdr:to>
      <xdr:col>12</xdr:col>
      <xdr:colOff>466725</xdr:colOff>
      <xdr:row>29</xdr:row>
      <xdr:rowOff>152400</xdr:rowOff>
    </xdr:to>
    <xdr:sp macro="" textlink="">
      <xdr:nvSpPr>
        <xdr:cNvPr id="2" name="TextBox 1"/>
        <xdr:cNvSpPr txBox="1"/>
      </xdr:nvSpPr>
      <xdr:spPr>
        <a:xfrm>
          <a:off x="3762375" y="6248400"/>
          <a:ext cx="9553575" cy="9144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a:t>
          </a:r>
          <a:r>
            <a:rPr lang="en-US" sz="1100" baseline="0" smtClean="0">
              <a:solidFill>
                <a:schemeClr val="dk1"/>
              </a:solidFill>
              <a:latin typeface="+mn-lt"/>
              <a:ea typeface="+mn-ea"/>
              <a:cs typeface="+mn-cs"/>
            </a:rPr>
            <a:t>The goals for this plan are primarliy two-fold. Any Additional Credit or Incentive Programs or items should be appended to this list and indexed accordingly.</a:t>
          </a:r>
        </a:p>
        <a:p>
          <a:r>
            <a:rPr lang="en-US" sz="1100" baseline="0" smtClean="0">
              <a:solidFill>
                <a:schemeClr val="dk1"/>
              </a:solidFill>
              <a:latin typeface="+mn-lt"/>
              <a:ea typeface="+mn-ea"/>
              <a:cs typeface="+mn-cs"/>
            </a:rPr>
            <a:t>• To encourage property owners to incorporate sustainable stormwater management practices into their properties' landscape and building construction. </a:t>
          </a:r>
        </a:p>
        <a:p>
          <a:r>
            <a:rPr lang="en-US" sz="1100" b="1" baseline="0" smtClean="0">
              <a:solidFill>
                <a:schemeClr val="dk1"/>
              </a:solidFill>
              <a:latin typeface="+mn-lt"/>
              <a:ea typeface="+mn-ea"/>
              <a:cs typeface="+mn-cs"/>
            </a:rPr>
            <a:t>• </a:t>
          </a:r>
          <a:r>
            <a:rPr lang="en-US" sz="1100" b="0" baseline="0" smtClean="0">
              <a:solidFill>
                <a:schemeClr val="dk1"/>
              </a:solidFill>
              <a:latin typeface="+mn-lt"/>
              <a:ea typeface="+mn-ea"/>
              <a:cs typeface="+mn-cs"/>
            </a:rPr>
            <a:t>To make it easy for property owners of all types to understand stormwater utilites and participate in efforts to curb runoff.</a:t>
          </a:r>
        </a:p>
        <a:p>
          <a:r>
            <a:rPr lang="en-US" sz="1100" b="0" baseline="0" smtClean="0">
              <a:solidFill>
                <a:schemeClr val="dk1"/>
              </a:solidFill>
              <a:latin typeface="+mn-lt"/>
              <a:ea typeface="+mn-ea"/>
              <a:cs typeface="+mn-cs"/>
            </a:rPr>
            <a:t>    </a:t>
          </a:r>
        </a:p>
        <a:p>
          <a:endParaRPr lang="en-US" sz="1100" baseline="0" smtClean="0">
            <a:solidFill>
              <a:schemeClr val="dk1"/>
            </a:solidFill>
            <a:latin typeface="+mn-lt"/>
            <a:ea typeface="+mn-ea"/>
            <a:cs typeface="+mn-cs"/>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9525</xdr:colOff>
      <xdr:row>2</xdr:row>
      <xdr:rowOff>19050</xdr:rowOff>
    </xdr:from>
    <xdr:to>
      <xdr:col>11</xdr:col>
      <xdr:colOff>352425</xdr:colOff>
      <xdr:row>12</xdr:row>
      <xdr:rowOff>180975</xdr:rowOff>
    </xdr:to>
    <xdr:pic>
      <xdr:nvPicPr>
        <xdr:cNvPr id="11268" name="Picture 7"/>
        <xdr:cNvPicPr>
          <a:picLocks noChangeAspect="1" noChangeArrowheads="1"/>
        </xdr:cNvPicPr>
      </xdr:nvPicPr>
      <xdr:blipFill>
        <a:blip xmlns:r="http://schemas.openxmlformats.org/officeDocument/2006/relationships" r:embed="rId1" cstate="print"/>
        <a:srcRect l="10834" t="19753" r="65398" b="13580"/>
        <a:stretch>
          <a:fillRect/>
        </a:stretch>
      </xdr:blipFill>
      <xdr:spPr bwMode="auto">
        <a:xfrm>
          <a:off x="5305425" y="400050"/>
          <a:ext cx="2171700" cy="2095500"/>
        </a:xfrm>
        <a:prstGeom prst="rect">
          <a:avLst/>
        </a:prstGeom>
        <a:noFill/>
      </xdr:spPr>
    </xdr:pic>
    <xdr:clientData/>
  </xdr:twoCellAnchor>
  <xdr:twoCellAnchor>
    <xdr:from>
      <xdr:col>11</xdr:col>
      <xdr:colOff>438150</xdr:colOff>
      <xdr:row>2</xdr:row>
      <xdr:rowOff>9525</xdr:rowOff>
    </xdr:from>
    <xdr:to>
      <xdr:col>15</xdr:col>
      <xdr:colOff>180975</xdr:colOff>
      <xdr:row>12</xdr:row>
      <xdr:rowOff>161925</xdr:rowOff>
    </xdr:to>
    <xdr:pic>
      <xdr:nvPicPr>
        <xdr:cNvPr id="11267" name="Picture 8"/>
        <xdr:cNvPicPr>
          <a:picLocks noChangeAspect="1" noChangeArrowheads="1"/>
        </xdr:cNvPicPr>
      </xdr:nvPicPr>
      <xdr:blipFill>
        <a:blip xmlns:r="http://schemas.openxmlformats.org/officeDocument/2006/relationships" r:embed="rId2" cstate="print"/>
        <a:srcRect l="10834" t="20193" r="65306" b="13420"/>
        <a:stretch>
          <a:fillRect/>
        </a:stretch>
      </xdr:blipFill>
      <xdr:spPr bwMode="auto">
        <a:xfrm>
          <a:off x="7562850" y="390525"/>
          <a:ext cx="2181225" cy="2085975"/>
        </a:xfrm>
        <a:prstGeom prst="rect">
          <a:avLst/>
        </a:prstGeom>
        <a:noFill/>
      </xdr:spPr>
    </xdr:pic>
    <xdr:clientData/>
  </xdr:twoCellAnchor>
  <xdr:twoCellAnchor>
    <xdr:from>
      <xdr:col>8</xdr:col>
      <xdr:colOff>0</xdr:colOff>
      <xdr:row>13</xdr:row>
      <xdr:rowOff>9525</xdr:rowOff>
    </xdr:from>
    <xdr:to>
      <xdr:col>11</xdr:col>
      <xdr:colOff>333375</xdr:colOff>
      <xdr:row>15</xdr:row>
      <xdr:rowOff>95250</xdr:rowOff>
    </xdr:to>
    <xdr:sp macro="" textlink="">
      <xdr:nvSpPr>
        <xdr:cNvPr id="6" name="TextBox 5"/>
        <xdr:cNvSpPr txBox="1"/>
      </xdr:nvSpPr>
      <xdr:spPr>
        <a:xfrm>
          <a:off x="5295900" y="2514600"/>
          <a:ext cx="2162175"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Orthophoto (aerial photo) of a neighborhood</a:t>
          </a:r>
          <a:endParaRPr lang="en-US" sz="1100"/>
        </a:p>
      </xdr:txBody>
    </xdr:sp>
    <xdr:clientData/>
  </xdr:twoCellAnchor>
  <xdr:twoCellAnchor>
    <xdr:from>
      <xdr:col>11</xdr:col>
      <xdr:colOff>447675</xdr:colOff>
      <xdr:row>12</xdr:row>
      <xdr:rowOff>190499</xdr:rowOff>
    </xdr:from>
    <xdr:to>
      <xdr:col>15</xdr:col>
      <xdr:colOff>200025</xdr:colOff>
      <xdr:row>15</xdr:row>
      <xdr:rowOff>85724</xdr:rowOff>
    </xdr:to>
    <xdr:sp macro="" textlink="">
      <xdr:nvSpPr>
        <xdr:cNvPr id="7" name="TextBox 6"/>
        <xdr:cNvSpPr txBox="1"/>
      </xdr:nvSpPr>
      <xdr:spPr>
        <a:xfrm>
          <a:off x="7572375" y="2505074"/>
          <a:ext cx="2190750"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MassGIS impervious surface cover for the same neighborhood.</a:t>
          </a:r>
          <a:endParaRPr lang="en-US" sz="1100"/>
        </a:p>
      </xdr:txBody>
    </xdr:sp>
    <xdr:clientData/>
  </xdr:twoCellAnchor>
  <xdr:twoCellAnchor>
    <xdr:from>
      <xdr:col>0</xdr:col>
      <xdr:colOff>9525</xdr:colOff>
      <xdr:row>15</xdr:row>
      <xdr:rowOff>180974</xdr:rowOff>
    </xdr:from>
    <xdr:to>
      <xdr:col>9</xdr:col>
      <xdr:colOff>104775</xdr:colOff>
      <xdr:row>52</xdr:row>
      <xdr:rowOff>0</xdr:rowOff>
    </xdr:to>
    <xdr:sp macro="" textlink="">
      <xdr:nvSpPr>
        <xdr:cNvPr id="8" name="TextBox 7"/>
        <xdr:cNvSpPr txBox="1"/>
      </xdr:nvSpPr>
      <xdr:spPr>
        <a:xfrm>
          <a:off x="9525" y="3038474"/>
          <a:ext cx="6000750" cy="6867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latin typeface="+mn-lt"/>
              <a:ea typeface="+mn-ea"/>
              <a:cs typeface="+mn-cs"/>
            </a:rPr>
            <a:t> </a:t>
          </a:r>
          <a:endParaRPr lang="en-US" sz="1100">
            <a:solidFill>
              <a:schemeClr val="dk1"/>
            </a:solidFill>
            <a:latin typeface="+mn-lt"/>
            <a:ea typeface="+mn-ea"/>
            <a:cs typeface="+mn-cs"/>
          </a:endParaRPr>
        </a:p>
        <a:p>
          <a:r>
            <a:rPr lang="en-US" sz="1100">
              <a:solidFill>
                <a:schemeClr val="dk1"/>
              </a:solidFill>
              <a:latin typeface="+mn-lt"/>
              <a:ea typeface="+mn-ea"/>
              <a:cs typeface="+mn-cs"/>
            </a:rPr>
            <a:t>This analysis is likely to involve two processes, each with a set of associated actions, and is best accomplished using GIS. The analysis is described using a detached single family residential property in a municipality to determine the ERU. However, the single family home could be replaced by another predominant residential land use type in a municipality (e.g., two- or three-family housing units).</a:t>
          </a:r>
        </a:p>
        <a:p>
          <a:r>
            <a:rPr lang="en-US" sz="1100">
              <a:solidFill>
                <a:schemeClr val="dk1"/>
              </a:solidFill>
              <a:latin typeface="+mn-lt"/>
              <a:ea typeface="+mn-ea"/>
              <a:cs typeface="+mn-cs"/>
            </a:rPr>
            <a:t> </a:t>
          </a:r>
        </a:p>
        <a:p>
          <a:r>
            <a:rPr lang="en-US" sz="1100">
              <a:solidFill>
                <a:schemeClr val="dk1"/>
              </a:solidFill>
              <a:latin typeface="+mn-lt"/>
              <a:ea typeface="+mn-ea"/>
              <a:cs typeface="+mn-cs"/>
            </a:rPr>
            <a:t>The first of the two processes assumes that parcel data does not include public rights of way (e.g., roadways – Figure X) so that parcels only include structures and private improvements to the land. With this assumption in mind, the first process is aimed at linking the parcels with other necessary pieces of data detailed below.</a:t>
          </a:r>
        </a:p>
        <a:p>
          <a:r>
            <a:rPr lang="en-US" sz="1100">
              <a:solidFill>
                <a:schemeClr val="dk1"/>
              </a:solidFill>
              <a:latin typeface="+mn-lt"/>
              <a:ea typeface="+mn-ea"/>
              <a:cs typeface="+mn-cs"/>
            </a:rPr>
            <a:t> </a:t>
          </a:r>
        </a:p>
        <a:p>
          <a:pPr lvl="0"/>
          <a:r>
            <a:rPr lang="en-US" sz="1100">
              <a:solidFill>
                <a:schemeClr val="dk1"/>
              </a:solidFill>
              <a:latin typeface="+mn-lt"/>
              <a:ea typeface="+mn-ea"/>
              <a:cs typeface="+mn-cs"/>
            </a:rPr>
            <a:t>Associate parcel data with property classifications that will be for the fee categories (e.g., single family, multi-family parcel, industrial parcel) </a:t>
          </a:r>
        </a:p>
        <a:p>
          <a:r>
            <a:rPr lang="en-US" sz="1100">
              <a:solidFill>
                <a:schemeClr val="dk1"/>
              </a:solidFill>
              <a:latin typeface="+mn-lt"/>
              <a:ea typeface="+mn-ea"/>
              <a:cs typeface="+mn-cs"/>
            </a:rPr>
            <a:t> </a:t>
          </a:r>
        </a:p>
        <a:p>
          <a:pPr lvl="0"/>
          <a:r>
            <a:rPr lang="en-US" sz="1100">
              <a:solidFill>
                <a:schemeClr val="dk1"/>
              </a:solidFill>
              <a:latin typeface="+mn-lt"/>
              <a:ea typeface="+mn-ea"/>
              <a:cs typeface="+mn-cs"/>
            </a:rPr>
            <a:t>Associate parcel data with assessor’s data (e.g., ownership, land area, address, etc.) </a:t>
          </a:r>
        </a:p>
        <a:p>
          <a:r>
            <a:rPr lang="en-US" sz="1100">
              <a:solidFill>
                <a:schemeClr val="dk1"/>
              </a:solidFill>
              <a:latin typeface="+mn-lt"/>
              <a:ea typeface="+mn-ea"/>
              <a:cs typeface="+mn-cs"/>
            </a:rPr>
            <a:t> </a:t>
          </a:r>
        </a:p>
        <a:p>
          <a:pPr lvl="0"/>
          <a:r>
            <a:rPr lang="en-US" sz="1100">
              <a:solidFill>
                <a:schemeClr val="dk1"/>
              </a:solidFill>
              <a:latin typeface="+mn-lt"/>
              <a:ea typeface="+mn-ea"/>
              <a:cs typeface="+mn-cs"/>
            </a:rPr>
            <a:t>Link contiguous parcels that have the same property classification, share a structure or structures and have joint ownership (e.g., shopping center that is under common ownership but that is comprised of multiple contiguous parcels).</a:t>
          </a:r>
        </a:p>
        <a:p>
          <a:pPr lvl="0"/>
          <a:endParaRPr lang="en-US" sz="1100">
            <a:solidFill>
              <a:schemeClr val="dk1"/>
            </a:solidFill>
            <a:latin typeface="+mn-lt"/>
            <a:ea typeface="+mn-ea"/>
            <a:cs typeface="+mn-cs"/>
          </a:endParaRPr>
        </a:p>
        <a:p>
          <a:r>
            <a:rPr lang="en-US" sz="1100">
              <a:solidFill>
                <a:schemeClr val="dk1"/>
              </a:solidFill>
              <a:latin typeface="+mn-lt"/>
              <a:ea typeface="+mn-ea"/>
              <a:cs typeface="+mn-cs"/>
            </a:rPr>
            <a:t>By linking this information, the parcels contain the data that will be needed to determine impervious surface based on property classifications, property ownership and the fee categories.</a:t>
          </a:r>
        </a:p>
        <a:p>
          <a:r>
            <a:rPr lang="en-US" sz="1100">
              <a:solidFill>
                <a:schemeClr val="dk1"/>
              </a:solidFill>
              <a:latin typeface="+mn-lt"/>
              <a:ea typeface="+mn-ea"/>
              <a:cs typeface="+mn-cs"/>
            </a:rPr>
            <a:t> </a:t>
          </a:r>
        </a:p>
        <a:p>
          <a:r>
            <a:rPr lang="en-US" sz="1100">
              <a:solidFill>
                <a:schemeClr val="dk1"/>
              </a:solidFill>
              <a:latin typeface="+mn-lt"/>
              <a:ea typeface="+mn-ea"/>
              <a:cs typeface="+mn-cs"/>
            </a:rPr>
            <a:t>The second process is aimed at analyzing the parcels for impervious cover and then extrapolating that information in order to develop the ERU. This includes:</a:t>
          </a:r>
        </a:p>
        <a:p>
          <a:r>
            <a:rPr lang="en-US" sz="1100">
              <a:solidFill>
                <a:schemeClr val="dk1"/>
              </a:solidFill>
              <a:latin typeface="+mn-lt"/>
              <a:ea typeface="+mn-ea"/>
              <a:cs typeface="+mn-cs"/>
            </a:rPr>
            <a:t> </a:t>
          </a:r>
        </a:p>
        <a:p>
          <a:pPr lvl="0"/>
          <a:r>
            <a:rPr lang="en-US" sz="1100">
              <a:solidFill>
                <a:schemeClr val="dk1"/>
              </a:solidFill>
              <a:latin typeface="+mn-lt"/>
              <a:ea typeface="+mn-ea"/>
              <a:cs typeface="+mn-cs"/>
            </a:rPr>
            <a:t>Performing a </a:t>
          </a:r>
          <a:r>
            <a:rPr lang="en-US" sz="1100" u="sng">
              <a:solidFill>
                <a:schemeClr val="dk1"/>
              </a:solidFill>
              <a:latin typeface="+mn-lt"/>
              <a:ea typeface="+mn-ea"/>
              <a:cs typeface="+mn-cs"/>
              <a:hlinkClick xmlns:r="http://schemas.openxmlformats.org/officeDocument/2006/relationships" r:id=""/>
            </a:rPr>
            <a:t>Zonal Analysis</a:t>
          </a:r>
          <a:r>
            <a:rPr lang="en-US" sz="1100">
              <a:solidFill>
                <a:schemeClr val="dk1"/>
              </a:solidFill>
              <a:latin typeface="+mn-lt"/>
              <a:ea typeface="+mn-ea"/>
              <a:cs typeface="+mn-cs"/>
            </a:rPr>
            <a:t> in which the percent of impervious coverage (e.g., land covered by buildings, parking, and driveways) is calculated for each parcel in the municipality. </a:t>
          </a:r>
        </a:p>
        <a:p>
          <a:r>
            <a:rPr lang="en-US" sz="1100">
              <a:solidFill>
                <a:schemeClr val="dk1"/>
              </a:solidFill>
              <a:latin typeface="+mn-lt"/>
              <a:ea typeface="+mn-ea"/>
              <a:cs typeface="+mn-cs"/>
            </a:rPr>
            <a:t> </a:t>
          </a:r>
        </a:p>
        <a:p>
          <a:pPr lvl="0"/>
          <a:r>
            <a:rPr lang="en-US" sz="1100">
              <a:solidFill>
                <a:schemeClr val="dk1"/>
              </a:solidFill>
              <a:latin typeface="+mn-lt"/>
              <a:ea typeface="+mn-ea"/>
              <a:cs typeface="+mn-cs"/>
            </a:rPr>
            <a:t>Use the resulting percent impervious for each parcel to calculate the land area (e.g., square footage, acreage, etc.) that is impervious.</a:t>
          </a:r>
        </a:p>
        <a:p>
          <a:r>
            <a:rPr lang="en-US" sz="1100">
              <a:solidFill>
                <a:schemeClr val="dk1"/>
              </a:solidFill>
              <a:latin typeface="+mn-lt"/>
              <a:ea typeface="+mn-ea"/>
              <a:cs typeface="+mn-cs"/>
            </a:rPr>
            <a:t> </a:t>
          </a:r>
        </a:p>
        <a:p>
          <a:pPr lvl="0"/>
          <a:r>
            <a:rPr lang="en-US" sz="1100">
              <a:solidFill>
                <a:schemeClr val="dk1"/>
              </a:solidFill>
              <a:latin typeface="+mn-lt"/>
              <a:ea typeface="+mn-ea"/>
              <a:cs typeface="+mn-cs"/>
            </a:rPr>
            <a:t>After calculating the area of impervious coverage for each parcel, develop a subset of parcels that includes the single family residential parcels based on the land use classifications.</a:t>
          </a:r>
        </a:p>
        <a:p>
          <a:r>
            <a:rPr lang="en-US" sz="1100">
              <a:solidFill>
                <a:schemeClr val="dk1"/>
              </a:solidFill>
              <a:latin typeface="+mn-lt"/>
              <a:ea typeface="+mn-ea"/>
              <a:cs typeface="+mn-cs"/>
            </a:rPr>
            <a:t> </a:t>
          </a:r>
        </a:p>
        <a:p>
          <a:pPr lvl="0"/>
          <a:r>
            <a:rPr lang="en-US" sz="1100">
              <a:solidFill>
                <a:schemeClr val="dk1"/>
              </a:solidFill>
              <a:latin typeface="+mn-lt"/>
              <a:ea typeface="+mn-ea"/>
              <a:cs typeface="+mn-cs"/>
            </a:rPr>
            <a:t>Determine the average impervious surface area for the subset of single family residential parcels. The result is the impervious coverage for the ERU.</a:t>
          </a:r>
        </a:p>
        <a:p>
          <a:pPr lvl="0"/>
          <a:endParaRPr lang="en-US" sz="1100">
            <a:solidFill>
              <a:schemeClr val="dk1"/>
            </a:solidFill>
            <a:latin typeface="+mn-lt"/>
            <a:ea typeface="+mn-ea"/>
            <a:cs typeface="+mn-cs"/>
          </a:endParaRPr>
        </a:p>
        <a:p>
          <a:pPr lvl="0"/>
          <a:endParaRPr lang="en-US" sz="1100">
            <a:solidFill>
              <a:schemeClr val="dk1"/>
            </a:solidFill>
            <a:latin typeface="+mn-lt"/>
            <a:ea typeface="+mn-ea"/>
            <a:cs typeface="+mn-cs"/>
          </a:endParaRPr>
        </a:p>
        <a:p>
          <a:endParaRPr lang="en-US" sz="1100"/>
        </a:p>
      </xdr:txBody>
    </xdr:sp>
    <xdr:clientData/>
  </xdr:twoCellAnchor>
  <xdr:twoCellAnchor>
    <xdr:from>
      <xdr:col>0</xdr:col>
      <xdr:colOff>0</xdr:colOff>
      <xdr:row>2</xdr:row>
      <xdr:rowOff>19050</xdr:rowOff>
    </xdr:from>
    <xdr:to>
      <xdr:col>3</xdr:col>
      <xdr:colOff>66675</xdr:colOff>
      <xdr:row>13</xdr:row>
      <xdr:rowOff>38100</xdr:rowOff>
    </xdr:to>
    <xdr:pic>
      <xdr:nvPicPr>
        <xdr:cNvPr id="11270" name="Picture 3"/>
        <xdr:cNvPicPr>
          <a:picLocks noChangeAspect="1" noChangeArrowheads="1"/>
        </xdr:cNvPicPr>
      </xdr:nvPicPr>
      <xdr:blipFill>
        <a:blip xmlns:r="http://schemas.openxmlformats.org/officeDocument/2006/relationships" r:embed="rId3" cstate="print"/>
        <a:srcRect t="7492" r="7883" b="11726"/>
        <a:stretch>
          <a:fillRect/>
        </a:stretch>
      </xdr:blipFill>
      <xdr:spPr bwMode="auto">
        <a:xfrm>
          <a:off x="0" y="400050"/>
          <a:ext cx="2314575" cy="2143125"/>
        </a:xfrm>
        <a:prstGeom prst="rect">
          <a:avLst/>
        </a:prstGeom>
        <a:noFill/>
      </xdr:spPr>
    </xdr:pic>
    <xdr:clientData/>
  </xdr:twoCellAnchor>
  <xdr:twoCellAnchor>
    <xdr:from>
      <xdr:col>3</xdr:col>
      <xdr:colOff>152400</xdr:colOff>
      <xdr:row>2</xdr:row>
      <xdr:rowOff>9525</xdr:rowOff>
    </xdr:from>
    <xdr:to>
      <xdr:col>7</xdr:col>
      <xdr:colOff>457200</xdr:colOff>
      <xdr:row>13</xdr:row>
      <xdr:rowOff>28575</xdr:rowOff>
    </xdr:to>
    <xdr:pic>
      <xdr:nvPicPr>
        <xdr:cNvPr id="11269" name="Picture 6"/>
        <xdr:cNvPicPr>
          <a:picLocks noChangeAspect="1" noChangeArrowheads="1"/>
        </xdr:cNvPicPr>
      </xdr:nvPicPr>
      <xdr:blipFill>
        <a:blip xmlns:r="http://schemas.openxmlformats.org/officeDocument/2006/relationships" r:embed="rId4" cstate="print"/>
        <a:srcRect l="14507" t="20576" r="58333" b="16553"/>
        <a:stretch>
          <a:fillRect/>
        </a:stretch>
      </xdr:blipFill>
      <xdr:spPr bwMode="auto">
        <a:xfrm>
          <a:off x="2400300" y="390525"/>
          <a:ext cx="2743200" cy="2143125"/>
        </a:xfrm>
        <a:prstGeom prst="rect">
          <a:avLst/>
        </a:prstGeom>
        <a:noFill/>
      </xdr:spPr>
    </xdr:pic>
    <xdr:clientData/>
  </xdr:twoCellAnchor>
  <xdr:twoCellAnchor>
    <xdr:from>
      <xdr:col>0</xdr:col>
      <xdr:colOff>9524</xdr:colOff>
      <xdr:row>13</xdr:row>
      <xdr:rowOff>66675</xdr:rowOff>
    </xdr:from>
    <xdr:to>
      <xdr:col>3</xdr:col>
      <xdr:colOff>57149</xdr:colOff>
      <xdr:row>15</xdr:row>
      <xdr:rowOff>123825</xdr:rowOff>
    </xdr:to>
    <xdr:sp macro="" textlink="">
      <xdr:nvSpPr>
        <xdr:cNvPr id="11" name="TextBox 10"/>
        <xdr:cNvSpPr txBox="1"/>
      </xdr:nvSpPr>
      <xdr:spPr>
        <a:xfrm>
          <a:off x="9524" y="2571750"/>
          <a:ext cx="229552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Example of parcel data that does not public include rights of way</a:t>
          </a:r>
          <a:endParaRPr lang="en-US" sz="1100"/>
        </a:p>
      </xdr:txBody>
    </xdr:sp>
    <xdr:clientData/>
  </xdr:twoCellAnchor>
  <xdr:twoCellAnchor>
    <xdr:from>
      <xdr:col>3</xdr:col>
      <xdr:colOff>161925</xdr:colOff>
      <xdr:row>13</xdr:row>
      <xdr:rowOff>57150</xdr:rowOff>
    </xdr:from>
    <xdr:to>
      <xdr:col>7</xdr:col>
      <xdr:colOff>447675</xdr:colOff>
      <xdr:row>15</xdr:row>
      <xdr:rowOff>104775</xdr:rowOff>
    </xdr:to>
    <xdr:sp macro="" textlink="">
      <xdr:nvSpPr>
        <xdr:cNvPr id="12" name="TextBox 11"/>
        <xdr:cNvSpPr txBox="1"/>
      </xdr:nvSpPr>
      <xdr:spPr>
        <a:xfrm>
          <a:off x="2409825" y="2562225"/>
          <a:ext cx="2724150"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Land Use Map based on 2005 MA DEP GIS data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sheetPr codeName="Sheet10"/>
  <dimension ref="A1"/>
  <sheetViews>
    <sheetView view="pageLayout" zoomScaleNormal="100" workbookViewId="0">
      <selection sqref="A1:XFD1"/>
    </sheetView>
  </sheetViews>
  <sheetFormatPr defaultRowHeight="15"/>
  <sheetData/>
  <printOptions horizontalCentered="1" verticalCentered="1"/>
  <pageMargins left="0.25" right="0.25" top="0.59062499999999996" bottom="0.75" header="0.3" footer="0.3"/>
  <pageSetup paperSize="5" scale="90" orientation="landscape" r:id="rId1"/>
  <headerFooter>
    <oddHeader>&amp;L&amp;"-,Bold"&amp;14Stormwater Financing Workbook</oddHeader>
    <oddFooter>&amp;L&amp;"-,Italic"MAPC, Created on March 2014&amp;R&amp;"-,Italic"Page &amp;P</oddFooter>
  </headerFooter>
  <drawing r:id="rId2"/>
</worksheet>
</file>

<file path=xl/worksheets/sheet2.xml><?xml version="1.0" encoding="utf-8"?>
<worksheet xmlns="http://schemas.openxmlformats.org/spreadsheetml/2006/main" xmlns:r="http://schemas.openxmlformats.org/officeDocument/2006/relationships">
  <sheetPr codeName="Sheet1"/>
  <dimension ref="A1:D20"/>
  <sheetViews>
    <sheetView view="pageLayout" zoomScaleNormal="100" workbookViewId="0">
      <selection sqref="A1:XFD1"/>
    </sheetView>
  </sheetViews>
  <sheetFormatPr defaultRowHeight="15"/>
  <cols>
    <col min="1" max="1" width="39" customWidth="1"/>
    <col min="2" max="2" width="42.85546875" customWidth="1"/>
    <col min="3" max="3" width="24.42578125" customWidth="1"/>
    <col min="4" max="4" width="33.85546875" customWidth="1"/>
  </cols>
  <sheetData>
    <row r="1" spans="1:4" ht="15.75">
      <c r="A1" s="96" t="s">
        <v>186</v>
      </c>
      <c r="B1" s="1"/>
      <c r="C1" s="1"/>
      <c r="D1" s="1"/>
    </row>
    <row r="2" spans="1:4" ht="15.75">
      <c r="A2" s="96"/>
      <c r="B2" s="1"/>
      <c r="C2" s="1"/>
      <c r="D2" s="1"/>
    </row>
    <row r="3" spans="1:4">
      <c r="A3" s="97" t="s">
        <v>178</v>
      </c>
      <c r="B3" s="98"/>
      <c r="C3" s="98"/>
      <c r="D3" s="99"/>
    </row>
    <row r="4" spans="1:4">
      <c r="A4" s="100"/>
      <c r="B4" s="7"/>
      <c r="C4" s="7"/>
      <c r="D4" s="101"/>
    </row>
    <row r="5" spans="1:4">
      <c r="A5" s="102" t="s">
        <v>182</v>
      </c>
      <c r="B5" s="7" t="s">
        <v>183</v>
      </c>
      <c r="C5" s="7" t="s">
        <v>184</v>
      </c>
      <c r="D5" s="101" t="s">
        <v>185</v>
      </c>
    </row>
    <row r="6" spans="1:4">
      <c r="A6" s="100" t="s">
        <v>179</v>
      </c>
      <c r="B6" s="7"/>
      <c r="C6" s="7"/>
      <c r="D6" s="101"/>
    </row>
    <row r="7" spans="1:4">
      <c r="A7" s="100" t="s">
        <v>128</v>
      </c>
      <c r="B7" s="7"/>
      <c r="C7" s="7"/>
      <c r="D7" s="101"/>
    </row>
    <row r="8" spans="1:4">
      <c r="A8" s="100" t="s">
        <v>172</v>
      </c>
      <c r="B8" s="7"/>
      <c r="C8" s="7"/>
      <c r="D8" s="101"/>
    </row>
    <row r="9" spans="1:4">
      <c r="A9" s="100" t="s">
        <v>180</v>
      </c>
      <c r="B9" s="7"/>
      <c r="C9" s="7"/>
      <c r="D9" s="101"/>
    </row>
    <row r="10" spans="1:4">
      <c r="A10" s="100" t="s">
        <v>181</v>
      </c>
      <c r="B10" s="7"/>
      <c r="C10" s="7"/>
      <c r="D10" s="101"/>
    </row>
    <row r="11" spans="1:4">
      <c r="A11" s="100"/>
      <c r="B11" s="7"/>
      <c r="C11" s="7"/>
      <c r="D11" s="101"/>
    </row>
    <row r="12" spans="1:4">
      <c r="A12" s="102" t="s">
        <v>187</v>
      </c>
      <c r="B12" s="7"/>
      <c r="C12" s="7"/>
      <c r="D12" s="101"/>
    </row>
    <row r="13" spans="1:4">
      <c r="A13" s="100" t="s">
        <v>127</v>
      </c>
      <c r="B13" s="7"/>
      <c r="C13" s="7"/>
      <c r="D13" s="101"/>
    </row>
    <row r="14" spans="1:4">
      <c r="A14" s="100" t="s">
        <v>173</v>
      </c>
      <c r="B14" s="7"/>
      <c r="C14" s="7"/>
      <c r="D14" s="101"/>
    </row>
    <row r="15" spans="1:4">
      <c r="A15" s="100" t="s">
        <v>174</v>
      </c>
      <c r="B15" s="7"/>
      <c r="C15" s="7"/>
      <c r="D15" s="101"/>
    </row>
    <row r="16" spans="1:4">
      <c r="A16" s="100" t="s">
        <v>175</v>
      </c>
      <c r="B16" s="7"/>
      <c r="C16" s="7"/>
      <c r="D16" s="101"/>
    </row>
    <row r="17" spans="1:4">
      <c r="A17" s="100"/>
      <c r="B17" s="7"/>
      <c r="C17" s="7"/>
      <c r="D17" s="101"/>
    </row>
    <row r="18" spans="1:4" ht="43.5" customHeight="1">
      <c r="A18" s="123" t="s">
        <v>176</v>
      </c>
      <c r="B18" s="119"/>
      <c r="C18" s="119"/>
      <c r="D18" s="120"/>
    </row>
    <row r="19" spans="1:4" ht="43.5" customHeight="1">
      <c r="A19" s="123"/>
      <c r="B19" s="119"/>
      <c r="C19" s="119"/>
      <c r="D19" s="120"/>
    </row>
    <row r="20" spans="1:4" ht="91.5" customHeight="1">
      <c r="A20" s="103" t="s">
        <v>177</v>
      </c>
      <c r="B20" s="121"/>
      <c r="C20" s="121"/>
      <c r="D20" s="122"/>
    </row>
  </sheetData>
  <mergeCells count="3">
    <mergeCell ref="B18:D19"/>
    <mergeCell ref="B20:D20"/>
    <mergeCell ref="A18:A19"/>
  </mergeCells>
  <pageMargins left="0.25" right="0.25" top="0.59062499999999996" bottom="0.75" header="0.3" footer="0.3"/>
  <pageSetup paperSize="5" scale="90" orientation="landscape" r:id="rId1"/>
  <headerFooter>
    <oddHeader>&amp;L&amp;"-,Bold"&amp;14Stormwater Financing Workbook</oddHeader>
    <oddFooter>&amp;L&amp;"-,Italic"MAPC, Created on March 2014&amp;R&amp;"-,Italic"Page &amp;P</oddFooter>
  </headerFooter>
</worksheet>
</file>

<file path=xl/worksheets/sheet3.xml><?xml version="1.0" encoding="utf-8"?>
<worksheet xmlns="http://schemas.openxmlformats.org/spreadsheetml/2006/main" xmlns:r="http://schemas.openxmlformats.org/officeDocument/2006/relationships">
  <sheetPr codeName="Sheet3"/>
  <dimension ref="A1:B13"/>
  <sheetViews>
    <sheetView view="pageLayout" zoomScaleNormal="100" workbookViewId="0">
      <selection sqref="A1:XFD1"/>
    </sheetView>
  </sheetViews>
  <sheetFormatPr defaultRowHeight="15"/>
  <cols>
    <col min="1" max="1" width="34.140625" customWidth="1"/>
    <col min="2" max="2" width="18.28515625" customWidth="1"/>
  </cols>
  <sheetData>
    <row r="1" spans="1:2">
      <c r="A1" s="1" t="s">
        <v>129</v>
      </c>
    </row>
    <row r="6" spans="1:2">
      <c r="A6" s="42" t="s">
        <v>98</v>
      </c>
      <c r="B6" s="48">
        <f>'Appendix A, Existing Expenses'!C13</f>
        <v>0</v>
      </c>
    </row>
    <row r="7" spans="1:2">
      <c r="A7" s="42" t="s">
        <v>130</v>
      </c>
      <c r="B7" s="48">
        <f>'3.0 Expenditure Plan'!C43</f>
        <v>0</v>
      </c>
    </row>
    <row r="8" spans="1:2">
      <c r="A8" s="42" t="s">
        <v>144</v>
      </c>
      <c r="B8" s="55">
        <f>'3.0 Expenditure Plan'!C47</f>
        <v>0</v>
      </c>
    </row>
    <row r="9" spans="1:2">
      <c r="A9" s="42" t="s">
        <v>132</v>
      </c>
      <c r="B9" s="48" t="e">
        <f>'4.0 Revenue Plans'!E16</f>
        <v>#DIV/0!</v>
      </c>
    </row>
    <row r="10" spans="1:2">
      <c r="A10" s="35" t="s">
        <v>145</v>
      </c>
      <c r="B10" s="48" t="e">
        <f>'4.0 Revenue Plans'!E18</f>
        <v>#DIV/0!</v>
      </c>
    </row>
    <row r="11" spans="1:2">
      <c r="A11" s="42" t="s">
        <v>133</v>
      </c>
      <c r="B11" s="48" t="e">
        <f>'4.0 Revenue Plans'!E34</f>
        <v>#DIV/0!</v>
      </c>
    </row>
    <row r="12" spans="1:2">
      <c r="A12" s="35" t="s">
        <v>146</v>
      </c>
      <c r="B12" s="48" t="e">
        <f>'4.0 Revenue Plans'!E36</f>
        <v>#DIV/0!</v>
      </c>
    </row>
    <row r="13" spans="1:2">
      <c r="A13" s="42" t="s">
        <v>131</v>
      </c>
      <c r="B13" s="48">
        <f>'5.0 Credit and Incentive Plan'!B30</f>
        <v>0</v>
      </c>
    </row>
  </sheetData>
  <sheetProtection password="C961" sheet="1" objects="1" scenarios="1" selectLockedCells="1"/>
  <customSheetViews>
    <customSheetView guid="{7B9D783C-6C24-4729-9212-43A94742F837}">
      <selection activeCell="D9" sqref="D9"/>
      <pageMargins left="0.7" right="0.7" top="0.75" bottom="0.75" header="0.3" footer="0.3"/>
      <pageSetup orientation="portrait" r:id="rId1"/>
    </customSheetView>
  </customSheetViews>
  <printOptions horizontalCentered="1"/>
  <pageMargins left="0.25" right="0.25" top="0.59062499999999996" bottom="0.75" header="0.3" footer="0.3"/>
  <pageSetup paperSize="5" scale="90" orientation="portrait" r:id="rId2"/>
  <headerFooter>
    <oddHeader>&amp;L&amp;"-,Bold"&amp;14Stormwater Financing Workbook</oddHeader>
    <oddFooter>&amp;L&amp;"-,Italic"MAPC, Created on March 2014&amp;R&amp;"-,Italic"Page &amp;P</oddFooter>
  </headerFooter>
  <drawing r:id="rId3"/>
  <legacyDrawing r:id="rId4"/>
</worksheet>
</file>

<file path=xl/worksheets/sheet4.xml><?xml version="1.0" encoding="utf-8"?>
<worksheet xmlns="http://schemas.openxmlformats.org/spreadsheetml/2006/main" xmlns:r="http://schemas.openxmlformats.org/officeDocument/2006/relationships">
  <sheetPr codeName="Sheet4"/>
  <dimension ref="A1:C47"/>
  <sheetViews>
    <sheetView tabSelected="1" view="pageLayout" zoomScaleNormal="100" workbookViewId="0">
      <selection activeCell="B4" sqref="B4"/>
    </sheetView>
  </sheetViews>
  <sheetFormatPr defaultRowHeight="15"/>
  <cols>
    <col min="1" max="1" width="39.7109375" customWidth="1"/>
    <col min="2" max="2" width="36.42578125" customWidth="1"/>
    <col min="3" max="3" width="20" customWidth="1"/>
    <col min="4" max="4" width="18.28515625" customWidth="1"/>
  </cols>
  <sheetData>
    <row r="1" spans="1:3">
      <c r="A1" s="1" t="s">
        <v>12</v>
      </c>
    </row>
    <row r="2" spans="1:3">
      <c r="B2" s="1"/>
    </row>
    <row r="3" spans="1:3">
      <c r="A3" s="6" t="s">
        <v>193</v>
      </c>
      <c r="B3" s="107" t="s">
        <v>100</v>
      </c>
      <c r="C3" s="6" t="s">
        <v>190</v>
      </c>
    </row>
    <row r="4" spans="1:3" ht="30">
      <c r="A4" s="12" t="s">
        <v>13</v>
      </c>
      <c r="B4" s="4" t="s">
        <v>14</v>
      </c>
      <c r="C4" s="43">
        <v>0</v>
      </c>
    </row>
    <row r="5" spans="1:3" ht="30">
      <c r="A5" s="12" t="s">
        <v>15</v>
      </c>
      <c r="B5" s="4" t="s">
        <v>16</v>
      </c>
      <c r="C5" s="43">
        <v>0</v>
      </c>
    </row>
    <row r="6" spans="1:3" ht="30">
      <c r="A6" s="13" t="s">
        <v>17</v>
      </c>
      <c r="B6" s="4" t="s">
        <v>18</v>
      </c>
      <c r="C6" s="43">
        <v>0</v>
      </c>
    </row>
    <row r="7" spans="1:3" ht="30">
      <c r="A7" s="13" t="s">
        <v>19</v>
      </c>
      <c r="B7" s="4" t="s">
        <v>20</v>
      </c>
      <c r="C7" s="43">
        <v>0</v>
      </c>
    </row>
    <row r="8" spans="1:3" ht="30">
      <c r="A8" s="12" t="s">
        <v>21</v>
      </c>
      <c r="B8" s="4" t="s">
        <v>22</v>
      </c>
      <c r="C8" s="43">
        <v>0</v>
      </c>
    </row>
    <row r="9" spans="1:3" ht="45">
      <c r="A9" s="4" t="s">
        <v>23</v>
      </c>
      <c r="B9" s="12" t="s">
        <v>24</v>
      </c>
      <c r="C9" s="43">
        <v>0</v>
      </c>
    </row>
    <row r="10" spans="1:3" ht="75">
      <c r="A10" s="4" t="s">
        <v>25</v>
      </c>
      <c r="B10" s="4" t="s">
        <v>26</v>
      </c>
      <c r="C10" s="43">
        <v>0</v>
      </c>
    </row>
    <row r="11" spans="1:3" ht="45">
      <c r="A11" s="4" t="s">
        <v>27</v>
      </c>
      <c r="B11" s="4" t="s">
        <v>28</v>
      </c>
      <c r="C11" s="43">
        <v>0</v>
      </c>
    </row>
    <row r="12" spans="1:3" ht="60">
      <c r="A12" s="4" t="s">
        <v>29</v>
      </c>
      <c r="B12" s="4" t="s">
        <v>30</v>
      </c>
      <c r="C12" s="43">
        <v>0</v>
      </c>
    </row>
    <row r="13" spans="1:3" ht="30">
      <c r="A13" s="4" t="s">
        <v>31</v>
      </c>
      <c r="B13" s="4" t="s">
        <v>32</v>
      </c>
      <c r="C13" s="43">
        <v>0</v>
      </c>
    </row>
    <row r="14" spans="1:3" ht="45">
      <c r="A14" s="4" t="s">
        <v>33</v>
      </c>
      <c r="B14" s="4" t="s">
        <v>34</v>
      </c>
      <c r="C14" s="43">
        <v>0</v>
      </c>
    </row>
    <row r="15" spans="1:3" ht="60">
      <c r="A15" s="4" t="s">
        <v>35</v>
      </c>
      <c r="B15" s="4" t="s">
        <v>36</v>
      </c>
      <c r="C15" s="43">
        <v>0</v>
      </c>
    </row>
    <row r="16" spans="1:3" ht="75">
      <c r="A16" s="4" t="s">
        <v>37</v>
      </c>
      <c r="B16" s="4" t="s">
        <v>38</v>
      </c>
      <c r="C16" s="43">
        <v>0</v>
      </c>
    </row>
    <row r="17" spans="1:3" ht="45">
      <c r="A17" s="4" t="s">
        <v>39</v>
      </c>
      <c r="B17" s="4" t="s">
        <v>40</v>
      </c>
      <c r="C17" s="43">
        <v>0</v>
      </c>
    </row>
    <row r="18" spans="1:3" ht="45">
      <c r="A18" s="4" t="s">
        <v>41</v>
      </c>
      <c r="B18" s="4" t="s">
        <v>42</v>
      </c>
      <c r="C18" s="43">
        <v>0</v>
      </c>
    </row>
    <row r="19" spans="1:3" ht="75">
      <c r="A19" s="4" t="s">
        <v>43</v>
      </c>
      <c r="B19" s="4" t="s">
        <v>44</v>
      </c>
      <c r="C19" s="43">
        <v>0</v>
      </c>
    </row>
    <row r="20" spans="1:3" ht="60">
      <c r="A20" s="4" t="s">
        <v>45</v>
      </c>
      <c r="B20" s="4" t="s">
        <v>46</v>
      </c>
      <c r="C20" s="43">
        <v>0</v>
      </c>
    </row>
    <row r="21" spans="1:3" ht="60">
      <c r="A21" s="4" t="s">
        <v>47</v>
      </c>
      <c r="B21" s="4" t="s">
        <v>48</v>
      </c>
      <c r="C21" s="43">
        <v>0</v>
      </c>
    </row>
    <row r="22" spans="1:3" ht="30">
      <c r="A22" s="4" t="s">
        <v>49</v>
      </c>
      <c r="B22" s="4" t="s">
        <v>50</v>
      </c>
      <c r="C22" s="43">
        <v>0</v>
      </c>
    </row>
    <row r="23" spans="1:3" ht="45">
      <c r="A23" s="4" t="s">
        <v>51</v>
      </c>
      <c r="B23" s="4" t="s">
        <v>52</v>
      </c>
      <c r="C23" s="43">
        <v>0</v>
      </c>
    </row>
    <row r="24" spans="1:3" ht="60">
      <c r="A24" s="14" t="s">
        <v>53</v>
      </c>
      <c r="B24" s="14" t="s">
        <v>54</v>
      </c>
      <c r="C24" s="43">
        <v>0</v>
      </c>
    </row>
    <row r="25" spans="1:3">
      <c r="A25" s="15" t="s">
        <v>55</v>
      </c>
      <c r="B25" s="16"/>
      <c r="C25" s="44">
        <f>C24+C23+C22+C21+C19+C18+C17+C16+C15+C14+C13+C12+C11+C10+C9+C8+C7+C6+C5+C4</f>
        <v>0</v>
      </c>
    </row>
    <row r="27" spans="1:3">
      <c r="A27" s="17"/>
      <c r="B27" s="17"/>
      <c r="C27" s="18"/>
    </row>
    <row r="28" spans="1:3">
      <c r="A28" s="19" t="s">
        <v>134</v>
      </c>
      <c r="B28" s="20"/>
      <c r="C28" s="21"/>
    </row>
    <row r="29" spans="1:3" ht="45">
      <c r="A29" s="22" t="s">
        <v>56</v>
      </c>
      <c r="B29" s="4" t="s">
        <v>57</v>
      </c>
      <c r="C29" s="28">
        <v>0</v>
      </c>
    </row>
    <row r="30" spans="1:3" ht="30">
      <c r="A30" s="22" t="s">
        <v>58</v>
      </c>
      <c r="B30" s="4" t="s">
        <v>59</v>
      </c>
      <c r="C30" s="28">
        <v>0</v>
      </c>
    </row>
    <row r="31" spans="1:3">
      <c r="A31" s="22" t="s">
        <v>60</v>
      </c>
      <c r="B31" s="22" t="s">
        <v>61</v>
      </c>
      <c r="C31" s="28">
        <v>0</v>
      </c>
    </row>
    <row r="32" spans="1:3" ht="45">
      <c r="A32" s="22" t="s">
        <v>62</v>
      </c>
      <c r="B32" s="4" t="s">
        <v>63</v>
      </c>
      <c r="C32" s="28">
        <v>0</v>
      </c>
    </row>
    <row r="33" spans="1:3" ht="45">
      <c r="A33" s="22" t="s">
        <v>64</v>
      </c>
      <c r="B33" s="4" t="s">
        <v>65</v>
      </c>
      <c r="C33" s="28">
        <v>0</v>
      </c>
    </row>
    <row r="34" spans="1:3" ht="30">
      <c r="A34" s="13" t="s">
        <v>66</v>
      </c>
      <c r="B34" s="4" t="s">
        <v>67</v>
      </c>
      <c r="C34" s="28">
        <v>0</v>
      </c>
    </row>
    <row r="35" spans="1:3" ht="45">
      <c r="A35" s="23" t="s">
        <v>68</v>
      </c>
      <c r="B35" s="4" t="s">
        <v>69</v>
      </c>
      <c r="C35" s="28">
        <v>0</v>
      </c>
    </row>
    <row r="36" spans="1:3" ht="30">
      <c r="A36" s="23" t="s">
        <v>70</v>
      </c>
      <c r="B36" s="4" t="s">
        <v>71</v>
      </c>
      <c r="C36" s="28">
        <v>0</v>
      </c>
    </row>
    <row r="37" spans="1:3" ht="75">
      <c r="A37" s="24" t="s">
        <v>72</v>
      </c>
      <c r="B37" s="4" t="s">
        <v>73</v>
      </c>
      <c r="C37" s="28">
        <v>0</v>
      </c>
    </row>
    <row r="38" spans="1:3" ht="30">
      <c r="A38" s="23" t="s">
        <v>74</v>
      </c>
      <c r="B38" s="4" t="s">
        <v>75</v>
      </c>
      <c r="C38" s="28">
        <v>0</v>
      </c>
    </row>
    <row r="39" spans="1:3" ht="60">
      <c r="A39" s="23" t="s">
        <v>76</v>
      </c>
      <c r="B39" s="4" t="s">
        <v>77</v>
      </c>
      <c r="C39" s="28">
        <v>0</v>
      </c>
    </row>
    <row r="40" spans="1:3" ht="69" customHeight="1">
      <c r="A40" s="25" t="s">
        <v>78</v>
      </c>
      <c r="B40" s="14" t="s">
        <v>79</v>
      </c>
      <c r="C40" s="28">
        <v>0</v>
      </c>
    </row>
    <row r="41" spans="1:3">
      <c r="A41" s="10" t="s">
        <v>80</v>
      </c>
      <c r="B41" s="11"/>
      <c r="C41" s="72">
        <f>C29+C30+C31+C32+C33+C35+C36+C37+C38+C39+C40</f>
        <v>0</v>
      </c>
    </row>
    <row r="42" spans="1:3">
      <c r="A42" s="7"/>
      <c r="B42" s="7"/>
      <c r="C42" s="7"/>
    </row>
    <row r="43" spans="1:3">
      <c r="A43" s="104" t="s">
        <v>81</v>
      </c>
      <c r="B43" s="105"/>
      <c r="C43" s="106">
        <f>C41+C25</f>
        <v>0</v>
      </c>
    </row>
    <row r="44" spans="1:3">
      <c r="A44" s="7"/>
      <c r="B44" s="7"/>
      <c r="C44" s="7"/>
    </row>
    <row r="45" spans="1:3">
      <c r="A45" s="104" t="s">
        <v>137</v>
      </c>
      <c r="B45" s="105"/>
      <c r="C45" s="106">
        <f>'Appendix A, Existing Expenses'!C13</f>
        <v>0</v>
      </c>
    </row>
    <row r="47" spans="1:3">
      <c r="A47" s="104" t="s">
        <v>142</v>
      </c>
      <c r="B47" s="105"/>
      <c r="C47" s="106">
        <f>C45-C43</f>
        <v>0</v>
      </c>
    </row>
  </sheetData>
  <sheetProtection insertColumns="0" insertRows="0" deleteColumns="0" deleteRows="0" selectLockedCells="1"/>
  <customSheetViews>
    <customSheetView guid="{7B9D783C-6C24-4729-9212-43A94742F837}">
      <selection activeCell="C17" sqref="C17"/>
      <pageMargins left="0.7" right="0.7" top="0.75" bottom="0.75" header="0.3" footer="0.3"/>
      <pageSetup orientation="portrait" r:id="rId1"/>
    </customSheetView>
  </customSheetViews>
  <printOptions horizontalCentered="1"/>
  <pageMargins left="0.25" right="0.25" top="0.59062499999999996" bottom="0.75" header="0.3" footer="0.3"/>
  <pageSetup paperSize="5" scale="90" orientation="portrait" r:id="rId2"/>
  <headerFooter>
    <oddHeader>&amp;L&amp;"-,Bold"&amp;14Stormwater Financing Workbook</oddHeader>
    <oddFooter>&amp;L&amp;"-,Italic"MAPC, Created on March 2014&amp;R&amp;"-,Italic"Page &amp;P</oddFooter>
  </headerFooter>
  <drawing r:id="rId3"/>
  <legacyDrawing r:id="rId4"/>
</worksheet>
</file>

<file path=xl/worksheets/sheet5.xml><?xml version="1.0" encoding="utf-8"?>
<worksheet xmlns="http://schemas.openxmlformats.org/spreadsheetml/2006/main" xmlns:r="http://schemas.openxmlformats.org/officeDocument/2006/relationships">
  <sheetPr codeName="Sheet5"/>
  <dimension ref="A1:H42"/>
  <sheetViews>
    <sheetView view="pageLayout" zoomScaleNormal="100" workbookViewId="0">
      <selection sqref="A1:XFD1"/>
    </sheetView>
  </sheetViews>
  <sheetFormatPr defaultRowHeight="15"/>
  <cols>
    <col min="1" max="1" width="32.140625" customWidth="1"/>
    <col min="2" max="2" width="24.42578125" customWidth="1"/>
    <col min="3" max="3" width="18.28515625" customWidth="1"/>
    <col min="4" max="4" width="19.7109375" customWidth="1"/>
    <col min="5" max="5" width="14.42578125" customWidth="1"/>
    <col min="6" max="6" width="15.140625" customWidth="1"/>
  </cols>
  <sheetData>
    <row r="1" spans="1:6">
      <c r="A1" s="1" t="s">
        <v>124</v>
      </c>
    </row>
    <row r="3" spans="1:6">
      <c r="A3" s="10" t="s">
        <v>142</v>
      </c>
      <c r="B3" s="11"/>
      <c r="C3" s="11"/>
      <c r="D3" s="93"/>
      <c r="E3" s="92">
        <f>'3.0 Expenditure Plan'!C47</f>
        <v>0</v>
      </c>
    </row>
    <row r="5" spans="1:6">
      <c r="A5" s="56" t="s">
        <v>0</v>
      </c>
    </row>
    <row r="6" spans="1:6" ht="13.5" customHeight="1"/>
    <row r="7" spans="1:6" ht="32.25" customHeight="1">
      <c r="A7" s="32" t="s">
        <v>5</v>
      </c>
      <c r="B7" s="33" t="s">
        <v>140</v>
      </c>
      <c r="C7" s="59" t="s">
        <v>168</v>
      </c>
      <c r="D7" s="33" t="s">
        <v>170</v>
      </c>
    </row>
    <row r="8" spans="1:6">
      <c r="A8" s="2" t="s">
        <v>1</v>
      </c>
      <c r="B8" s="91">
        <v>0</v>
      </c>
      <c r="C8" s="46" t="e">
        <f>ABS(E3/(B8+B10))</f>
        <v>#DIV/0!</v>
      </c>
      <c r="D8" s="46" t="e">
        <f>C8/12</f>
        <v>#DIV/0!</v>
      </c>
      <c r="F8" s="58"/>
    </row>
    <row r="9" spans="1:6">
      <c r="A9" s="3"/>
      <c r="B9" s="3"/>
      <c r="C9" s="3"/>
      <c r="D9" s="3"/>
      <c r="F9" s="50"/>
    </row>
    <row r="10" spans="1:6">
      <c r="A10" s="2" t="s">
        <v>6</v>
      </c>
      <c r="B10" s="9">
        <v>0</v>
      </c>
      <c r="C10" s="74" t="e">
        <f>ABS(E3/C8+(C8*6))</f>
        <v>#DIV/0!</v>
      </c>
      <c r="D10" s="46" t="e">
        <f>C10/12</f>
        <v>#DIV/0!</v>
      </c>
    </row>
    <row r="11" spans="1:6">
      <c r="A11" s="7"/>
    </row>
    <row r="12" spans="1:6">
      <c r="A12" s="52" t="s">
        <v>147</v>
      </c>
      <c r="B12" s="90">
        <f>B8+B10</f>
        <v>0</v>
      </c>
    </row>
    <row r="13" spans="1:6" ht="30">
      <c r="A13" s="31" t="s">
        <v>148</v>
      </c>
      <c r="B13" s="77" t="e">
        <f>ABS(E3/B12)</f>
        <v>#DIV/0!</v>
      </c>
      <c r="C13" s="50"/>
      <c r="D13" s="50"/>
      <c r="E13" s="58"/>
    </row>
    <row r="14" spans="1:6" ht="30">
      <c r="A14" s="31" t="s">
        <v>149</v>
      </c>
      <c r="B14" s="77" t="e">
        <f>B13/12</f>
        <v>#DIV/0!</v>
      </c>
      <c r="C14" s="50"/>
      <c r="D14" s="50"/>
      <c r="E14" s="58"/>
      <c r="F14" s="58"/>
    </row>
    <row r="15" spans="1:6">
      <c r="B15" s="51"/>
    </row>
    <row r="16" spans="1:6">
      <c r="A16" s="10" t="s">
        <v>10</v>
      </c>
      <c r="B16" s="11"/>
      <c r="C16" s="11"/>
      <c r="D16" s="11"/>
      <c r="E16" s="73" t="e">
        <f>(B10*C10)+(B8*C8)</f>
        <v>#DIV/0!</v>
      </c>
    </row>
    <row r="17" spans="1:8">
      <c r="B17" s="7"/>
      <c r="C17" s="7"/>
    </row>
    <row r="18" spans="1:8" ht="30">
      <c r="A18" s="94" t="s">
        <v>123</v>
      </c>
      <c r="B18" s="11"/>
      <c r="C18" s="11"/>
      <c r="D18" s="11"/>
      <c r="E18" s="95" t="e">
        <f>E16-'5.0 Credit and Incentive Plan'!B30</f>
        <v>#DIV/0!</v>
      </c>
      <c r="F18" s="50"/>
      <c r="G18" s="50"/>
      <c r="H18" s="50"/>
    </row>
    <row r="20" spans="1:8">
      <c r="A20" s="10" t="s">
        <v>159</v>
      </c>
      <c r="B20" s="11"/>
      <c r="C20" s="11"/>
      <c r="D20" s="11"/>
      <c r="E20" s="79" t="e">
        <f>ABS(E3--E16)</f>
        <v>#DIV/0!</v>
      </c>
    </row>
    <row r="22" spans="1:8">
      <c r="A22" s="75" t="s">
        <v>158</v>
      </c>
      <c r="B22" s="11"/>
      <c r="C22" s="11"/>
      <c r="D22" s="11"/>
      <c r="E22" s="81" t="e">
        <f>(E18-E16)</f>
        <v>#DIV/0!</v>
      </c>
    </row>
    <row r="24" spans="1:8">
      <c r="A24" s="56" t="s">
        <v>11</v>
      </c>
    </row>
    <row r="26" spans="1:8" ht="30">
      <c r="A26" s="32" t="s">
        <v>5</v>
      </c>
      <c r="B26" s="30" t="s">
        <v>140</v>
      </c>
      <c r="C26" s="33" t="s">
        <v>138</v>
      </c>
      <c r="D26" s="59" t="s">
        <v>163</v>
      </c>
      <c r="E26" s="30" t="s">
        <v>150</v>
      </c>
    </row>
    <row r="27" spans="1:8">
      <c r="A27" s="2" t="s">
        <v>1</v>
      </c>
      <c r="B27" s="3"/>
      <c r="C27" s="3"/>
      <c r="D27" s="60"/>
      <c r="E27" s="3"/>
    </row>
    <row r="28" spans="1:8">
      <c r="A28" s="3" t="s">
        <v>2</v>
      </c>
      <c r="B28" s="8">
        <v>0</v>
      </c>
      <c r="C28" s="57">
        <f>'Appendix B, ERU Calculations '!E9</f>
        <v>1</v>
      </c>
      <c r="D28" s="68" t="e">
        <f>'Appendix B, ERU Calculations '!A27</f>
        <v>#DIV/0!</v>
      </c>
      <c r="E28" s="46" t="e">
        <f>B28*D28</f>
        <v>#DIV/0!</v>
      </c>
    </row>
    <row r="29" spans="1:8" ht="30">
      <c r="A29" s="4" t="s">
        <v>4</v>
      </c>
      <c r="B29" s="8">
        <v>0</v>
      </c>
      <c r="C29" s="57" t="e">
        <f>'Appendix B, ERU Calculations '!E15</f>
        <v>#DIV/0!</v>
      </c>
      <c r="D29" s="68" t="e">
        <f>D28/C29</f>
        <v>#DIV/0!</v>
      </c>
      <c r="E29" s="46" t="e">
        <f>B29*D29*12</f>
        <v>#DIV/0!</v>
      </c>
    </row>
    <row r="30" spans="1:8" ht="28.5" customHeight="1">
      <c r="A30" s="3" t="s">
        <v>3</v>
      </c>
      <c r="B30" s="8">
        <v>0</v>
      </c>
      <c r="C30" s="57" t="e">
        <f>'Appendix B, ERU Calculations '!E16</f>
        <v>#DIV/0!</v>
      </c>
      <c r="D30" s="68" t="e">
        <f>D28/C30</f>
        <v>#DIV/0!</v>
      </c>
      <c r="E30" s="46" t="e">
        <f>B30*D30*12</f>
        <v>#DIV/0!</v>
      </c>
    </row>
    <row r="31" spans="1:8">
      <c r="A31" s="2" t="s">
        <v>6</v>
      </c>
      <c r="B31" s="8"/>
      <c r="C31" s="57"/>
      <c r="D31" s="68"/>
      <c r="E31" s="46"/>
    </row>
    <row r="32" spans="1:8">
      <c r="A32" s="3" t="s">
        <v>7</v>
      </c>
      <c r="B32" s="8">
        <v>0</v>
      </c>
      <c r="C32" s="57" t="e">
        <f>'Appendix B, ERU Calculations '!E18</f>
        <v>#DIV/0!</v>
      </c>
      <c r="D32" s="68" t="e">
        <f>D28/C32</f>
        <v>#DIV/0!</v>
      </c>
      <c r="E32" s="46" t="e">
        <f>B32*D32*12</f>
        <v>#DIV/0!</v>
      </c>
    </row>
    <row r="33" spans="1:6">
      <c r="A33" s="3" t="s">
        <v>8</v>
      </c>
      <c r="B33" s="8">
        <v>0</v>
      </c>
      <c r="C33" s="57" t="e">
        <f>'Appendix B, ERU Calculations '!E19</f>
        <v>#DIV/0!</v>
      </c>
      <c r="D33" s="68" t="e">
        <f>D28/C33</f>
        <v>#DIV/0!</v>
      </c>
      <c r="E33" s="46" t="e">
        <f>B33*D33*12</f>
        <v>#DIV/0!</v>
      </c>
      <c r="F33" s="50"/>
    </row>
    <row r="34" spans="1:6">
      <c r="A34" s="10" t="s">
        <v>10</v>
      </c>
      <c r="B34" s="11"/>
      <c r="C34" s="11"/>
      <c r="D34" s="11"/>
      <c r="E34" s="78" t="e">
        <f>SUM(E28:E33)</f>
        <v>#DIV/0!</v>
      </c>
    </row>
    <row r="36" spans="1:6" ht="30">
      <c r="A36" s="111" t="s">
        <v>125</v>
      </c>
      <c r="B36" s="109"/>
      <c r="C36" s="109"/>
      <c r="D36" s="109"/>
      <c r="E36" s="112" t="e">
        <f>E34-'5.0 Credit and Incentive Plan'!B30</f>
        <v>#DIV/0!</v>
      </c>
    </row>
    <row r="38" spans="1:6">
      <c r="A38" s="75" t="s">
        <v>158</v>
      </c>
      <c r="B38" s="11"/>
      <c r="C38" s="11"/>
      <c r="D38" s="11"/>
      <c r="E38" s="76" t="e">
        <f>E34-E36</f>
        <v>#DIV/0!</v>
      </c>
    </row>
    <row r="40" spans="1:6">
      <c r="A40" s="10" t="s">
        <v>159</v>
      </c>
      <c r="B40" s="11"/>
      <c r="C40" s="11"/>
      <c r="D40" s="11"/>
      <c r="E40" s="80" t="e">
        <f>ABS(E3--E34)</f>
        <v>#DIV/0!</v>
      </c>
    </row>
    <row r="42" spans="1:6">
      <c r="A42" s="108" t="s">
        <v>126</v>
      </c>
      <c r="B42" s="109"/>
      <c r="C42" s="109"/>
      <c r="D42" s="109"/>
      <c r="E42" s="110" t="e">
        <f>ABS(E36-E18)</f>
        <v>#DIV/0!</v>
      </c>
    </row>
  </sheetData>
  <sheetProtection insertColumns="0" insertRows="0" deleteColumns="0" deleteRows="0" selectLockedCells="1"/>
  <customSheetViews>
    <customSheetView guid="{7B9D783C-6C24-4729-9212-43A94742F837}" topLeftCell="A13">
      <selection activeCell="E42" sqref="E42"/>
      <pageMargins left="0.7" right="0.7" top="0.75" bottom="0.75" header="0.3" footer="0.3"/>
      <pageSetup orientation="portrait" r:id="rId1"/>
    </customSheetView>
  </customSheetViews>
  <printOptions horizontalCentered="1"/>
  <pageMargins left="0.25" right="0.25" top="0.59062499999999996" bottom="0.75" header="0.3" footer="0.3"/>
  <pageSetup paperSize="5" scale="90" orientation="portrait" r:id="rId2"/>
  <headerFooter>
    <oddHeader>&amp;L&amp;"-,Bold"&amp;14Stormwater Financing Workbook</oddHeader>
    <oddFooter>&amp;L&amp;"-,Italic"MAPC, Created on March 2014&amp;R&amp;"-,Italic"Page &amp;P</oddFooter>
  </headerFooter>
  <legacyDrawing r:id="rId3"/>
</worksheet>
</file>

<file path=xl/worksheets/sheet6.xml><?xml version="1.0" encoding="utf-8"?>
<worksheet xmlns="http://schemas.openxmlformats.org/spreadsheetml/2006/main" xmlns:r="http://schemas.openxmlformats.org/officeDocument/2006/relationships">
  <sheetPr codeName="Sheet6"/>
  <dimension ref="A1:I32"/>
  <sheetViews>
    <sheetView view="pageLayout" topLeftCell="G20" zoomScaleNormal="100" workbookViewId="0">
      <selection sqref="A1:XFD1"/>
    </sheetView>
  </sheetViews>
  <sheetFormatPr defaultRowHeight="15"/>
  <cols>
    <col min="1" max="1" width="30.7109375" customWidth="1"/>
    <col min="2" max="2" width="20.85546875" customWidth="1"/>
    <col min="3" max="3" width="15.140625" customWidth="1"/>
    <col min="4" max="4" width="16.140625" customWidth="1"/>
    <col min="5" max="5" width="11.7109375" customWidth="1"/>
    <col min="6" max="6" width="16.7109375" customWidth="1"/>
    <col min="7" max="7" width="11.140625" customWidth="1"/>
    <col min="8" max="8" width="14.5703125" customWidth="1"/>
    <col min="9" max="9" width="11" customWidth="1"/>
    <col min="10" max="10" width="12.7109375" bestFit="1" customWidth="1"/>
  </cols>
  <sheetData>
    <row r="1" spans="1:4">
      <c r="A1" s="1" t="s">
        <v>82</v>
      </c>
    </row>
    <row r="3" spans="1:4">
      <c r="A3" s="56" t="s">
        <v>157</v>
      </c>
    </row>
    <row r="5" spans="1:4" ht="42.75" customHeight="1">
      <c r="A5" s="32" t="s">
        <v>120</v>
      </c>
      <c r="B5" s="30" t="s">
        <v>85</v>
      </c>
      <c r="C5" s="33" t="s">
        <v>155</v>
      </c>
      <c r="D5" s="65" t="s">
        <v>156</v>
      </c>
    </row>
    <row r="6" spans="1:4">
      <c r="A6" s="3" t="s">
        <v>86</v>
      </c>
      <c r="B6" s="29"/>
      <c r="C6" s="3">
        <v>0</v>
      </c>
      <c r="D6" s="3">
        <v>0</v>
      </c>
    </row>
    <row r="7" spans="1:4">
      <c r="A7" s="3" t="s">
        <v>87</v>
      </c>
      <c r="B7" s="4"/>
      <c r="C7" s="3">
        <v>0</v>
      </c>
      <c r="D7" s="3">
        <v>0</v>
      </c>
    </row>
    <row r="8" spans="1:4">
      <c r="A8" s="3" t="s">
        <v>88</v>
      </c>
      <c r="B8" s="4" t="s">
        <v>89</v>
      </c>
      <c r="C8" s="3">
        <v>0</v>
      </c>
      <c r="D8" s="3">
        <v>0</v>
      </c>
    </row>
    <row r="9" spans="1:4" ht="30">
      <c r="A9" s="3" t="s">
        <v>90</v>
      </c>
      <c r="B9" s="4" t="s">
        <v>91</v>
      </c>
      <c r="C9" s="3">
        <v>0</v>
      </c>
      <c r="D9" s="3">
        <v>0</v>
      </c>
    </row>
    <row r="10" spans="1:4" ht="30">
      <c r="A10" s="3" t="s">
        <v>92</v>
      </c>
      <c r="B10" s="4" t="s">
        <v>93</v>
      </c>
      <c r="C10" s="3">
        <v>0</v>
      </c>
      <c r="D10" s="3">
        <v>0</v>
      </c>
    </row>
    <row r="11" spans="1:4">
      <c r="A11" s="3" t="s">
        <v>94</v>
      </c>
      <c r="B11" s="4"/>
      <c r="C11" s="3">
        <v>0</v>
      </c>
      <c r="D11" s="3">
        <v>0</v>
      </c>
    </row>
    <row r="12" spans="1:4">
      <c r="A12" s="34" t="s">
        <v>95</v>
      </c>
      <c r="B12" s="62"/>
      <c r="C12" s="3">
        <v>0</v>
      </c>
      <c r="D12" s="3">
        <v>0</v>
      </c>
    </row>
    <row r="13" spans="1:4">
      <c r="A13" s="3" t="s">
        <v>96</v>
      </c>
      <c r="B13" s="4"/>
      <c r="C13" s="8" t="s">
        <v>153</v>
      </c>
      <c r="D13" s="3">
        <v>0</v>
      </c>
    </row>
    <row r="14" spans="1:4">
      <c r="A14" s="3" t="s">
        <v>97</v>
      </c>
      <c r="B14" s="4"/>
      <c r="C14" s="8" t="s">
        <v>153</v>
      </c>
      <c r="D14" s="3">
        <v>0</v>
      </c>
    </row>
    <row r="16" spans="1:4" ht="14.25" customHeight="1">
      <c r="A16" s="56" t="s">
        <v>154</v>
      </c>
    </row>
    <row r="18" spans="1:9" ht="45">
      <c r="A18" s="32" t="s">
        <v>120</v>
      </c>
      <c r="B18" s="30" t="s">
        <v>83</v>
      </c>
      <c r="C18" s="30" t="s">
        <v>119</v>
      </c>
      <c r="D18" s="33" t="s">
        <v>152</v>
      </c>
      <c r="E18" s="30" t="s">
        <v>117</v>
      </c>
      <c r="F18" s="33" t="s">
        <v>84</v>
      </c>
      <c r="G18" s="30" t="s">
        <v>119</v>
      </c>
      <c r="H18" s="33" t="s">
        <v>152</v>
      </c>
      <c r="I18" s="30" t="s">
        <v>117</v>
      </c>
    </row>
    <row r="19" spans="1:9">
      <c r="A19" s="3" t="s">
        <v>86</v>
      </c>
      <c r="B19" s="46">
        <v>0</v>
      </c>
      <c r="C19" s="3">
        <f>C6</f>
        <v>0</v>
      </c>
      <c r="D19" s="66" t="s">
        <v>153</v>
      </c>
      <c r="E19" s="45">
        <f>B19*C19</f>
        <v>0</v>
      </c>
      <c r="F19" s="53">
        <v>0</v>
      </c>
      <c r="G19" s="22">
        <f t="shared" ref="G19:G27" si="0">D6</f>
        <v>0</v>
      </c>
      <c r="H19" s="8" t="s">
        <v>153</v>
      </c>
      <c r="I19" s="45">
        <f>F19*G19</f>
        <v>0</v>
      </c>
    </row>
    <row r="20" spans="1:9" ht="15" customHeight="1">
      <c r="A20" s="3" t="s">
        <v>87</v>
      </c>
      <c r="B20" s="46">
        <v>0</v>
      </c>
      <c r="C20" s="3">
        <f>C7</f>
        <v>0</v>
      </c>
      <c r="D20" s="66" t="s">
        <v>153</v>
      </c>
      <c r="E20" s="45">
        <f>B20*C20</f>
        <v>0</v>
      </c>
      <c r="F20" s="49">
        <v>0</v>
      </c>
      <c r="G20" s="22">
        <f t="shared" si="0"/>
        <v>0</v>
      </c>
      <c r="H20" s="8" t="s">
        <v>153</v>
      </c>
      <c r="I20" s="45">
        <f>F20*G20</f>
        <v>0</v>
      </c>
    </row>
    <row r="21" spans="1:9">
      <c r="A21" s="3" t="s">
        <v>88</v>
      </c>
      <c r="B21" s="46">
        <v>0</v>
      </c>
      <c r="C21" s="3">
        <f>C8</f>
        <v>0</v>
      </c>
      <c r="D21" s="66" t="s">
        <v>153</v>
      </c>
      <c r="E21" s="45">
        <f>B21*C21</f>
        <v>0</v>
      </c>
      <c r="F21" s="54">
        <v>0</v>
      </c>
      <c r="G21" s="22">
        <f t="shared" si="0"/>
        <v>0</v>
      </c>
      <c r="H21" s="46">
        <v>0</v>
      </c>
      <c r="I21" s="45">
        <f>H21*F21</f>
        <v>0</v>
      </c>
    </row>
    <row r="22" spans="1:9">
      <c r="A22" s="22" t="s">
        <v>90</v>
      </c>
      <c r="B22" s="49">
        <v>0</v>
      </c>
      <c r="C22" s="22">
        <f>C9</f>
        <v>0</v>
      </c>
      <c r="D22" s="9" t="s">
        <v>153</v>
      </c>
      <c r="E22" s="47">
        <f>B22*C22</f>
        <v>0</v>
      </c>
      <c r="F22" s="54">
        <v>0</v>
      </c>
      <c r="G22" s="22">
        <f t="shared" si="0"/>
        <v>0</v>
      </c>
      <c r="H22" s="49">
        <v>0</v>
      </c>
      <c r="I22" s="47">
        <f>H22*F22</f>
        <v>0</v>
      </c>
    </row>
    <row r="23" spans="1:9">
      <c r="A23" s="3" t="s">
        <v>92</v>
      </c>
      <c r="B23" s="46">
        <v>0</v>
      </c>
      <c r="C23" s="3">
        <f>C10</f>
        <v>0</v>
      </c>
      <c r="D23" s="9" t="s">
        <v>153</v>
      </c>
      <c r="E23" s="45">
        <f>B23*C23</f>
        <v>0</v>
      </c>
      <c r="F23" s="49">
        <v>0</v>
      </c>
      <c r="G23" s="22">
        <f t="shared" si="0"/>
        <v>0</v>
      </c>
      <c r="H23" s="9" t="s">
        <v>153</v>
      </c>
      <c r="I23" s="67">
        <f>F23*G23</f>
        <v>0</v>
      </c>
    </row>
    <row r="24" spans="1:9">
      <c r="A24" s="3" t="s">
        <v>94</v>
      </c>
      <c r="B24" s="8" t="s">
        <v>9</v>
      </c>
      <c r="C24" s="3"/>
      <c r="D24" s="8" t="s">
        <v>153</v>
      </c>
      <c r="E24" s="45"/>
      <c r="F24" s="54">
        <v>0</v>
      </c>
      <c r="G24" s="22">
        <f t="shared" si="0"/>
        <v>0</v>
      </c>
      <c r="H24" s="46">
        <v>0</v>
      </c>
      <c r="I24" s="45">
        <f>H24*F24</f>
        <v>0</v>
      </c>
    </row>
    <row r="25" spans="1:9">
      <c r="A25" s="34" t="s">
        <v>95</v>
      </c>
      <c r="B25" s="63">
        <v>0</v>
      </c>
      <c r="C25" s="34">
        <f>C12</f>
        <v>0</v>
      </c>
      <c r="D25" s="46">
        <v>0</v>
      </c>
      <c r="E25" s="64">
        <f>D25*B25</f>
        <v>0</v>
      </c>
      <c r="F25" s="54">
        <v>0</v>
      </c>
      <c r="G25" s="22">
        <f t="shared" si="0"/>
        <v>0</v>
      </c>
      <c r="H25" s="46">
        <v>0</v>
      </c>
      <c r="I25" s="45">
        <f>H25*F25</f>
        <v>0</v>
      </c>
    </row>
    <row r="26" spans="1:9">
      <c r="A26" s="3" t="s">
        <v>96</v>
      </c>
      <c r="B26" s="8" t="s">
        <v>9</v>
      </c>
      <c r="C26" s="8" t="s">
        <v>153</v>
      </c>
      <c r="D26" s="8" t="s">
        <v>153</v>
      </c>
      <c r="E26" s="46" t="s">
        <v>153</v>
      </c>
      <c r="F26" s="54">
        <v>0</v>
      </c>
      <c r="G26" s="22">
        <f t="shared" si="0"/>
        <v>0</v>
      </c>
      <c r="H26" s="46">
        <v>0</v>
      </c>
      <c r="I26" s="45">
        <f>H26*F26</f>
        <v>0</v>
      </c>
    </row>
    <row r="27" spans="1:9">
      <c r="A27" s="3" t="s">
        <v>97</v>
      </c>
      <c r="B27" s="8" t="s">
        <v>9</v>
      </c>
      <c r="C27" s="8" t="s">
        <v>153</v>
      </c>
      <c r="D27" s="8" t="s">
        <v>153</v>
      </c>
      <c r="E27" s="46" t="s">
        <v>153</v>
      </c>
      <c r="F27" s="49">
        <v>0</v>
      </c>
      <c r="G27" s="22">
        <f t="shared" si="0"/>
        <v>0</v>
      </c>
      <c r="H27" s="8" t="s">
        <v>153</v>
      </c>
      <c r="I27" s="45">
        <f>G27*F27</f>
        <v>0</v>
      </c>
    </row>
    <row r="28" spans="1:9" ht="30">
      <c r="A28" s="31" t="s">
        <v>121</v>
      </c>
      <c r="B28" s="71">
        <f>E19+E20+E21+E22+E23+E25</f>
        <v>0</v>
      </c>
    </row>
    <row r="29" spans="1:9" ht="30">
      <c r="A29" s="31" t="s">
        <v>151</v>
      </c>
      <c r="B29" s="71">
        <f>SUM(I19:I27)</f>
        <v>0</v>
      </c>
    </row>
    <row r="30" spans="1:9">
      <c r="A30" s="6" t="s">
        <v>122</v>
      </c>
      <c r="B30" s="70">
        <f>B28+B29</f>
        <v>0</v>
      </c>
    </row>
    <row r="31" spans="1:9">
      <c r="A31" s="7"/>
      <c r="B31" s="7"/>
    </row>
    <row r="32" spans="1:9">
      <c r="A32" s="7"/>
      <c r="B32" s="7"/>
    </row>
  </sheetData>
  <sheetProtection insertColumns="0" insertRows="0" deleteColumns="0" deleteRows="0" selectLockedCells="1"/>
  <customSheetViews>
    <customSheetView guid="{7B9D783C-6C24-4729-9212-43A94742F837}">
      <selection activeCell="C26" sqref="C26"/>
      <pageMargins left="0.7" right="0.7" top="0.75" bottom="0.75" header="0.3" footer="0.3"/>
    </customSheetView>
  </customSheetViews>
  <printOptions horizontalCentered="1" verticalCentered="1"/>
  <pageMargins left="0.25" right="0.25" top="0.59062499999999996" bottom="0.75" header="0.3" footer="0.3"/>
  <pageSetup paperSize="5" scale="90" orientation="landscape" r:id="rId1"/>
  <headerFooter>
    <oddHeader>&amp;L&amp;"-,Bold"&amp;14Stormwater Financing Workbook</oddHeader>
    <oddFooter>&amp;L&amp;"-,Italic"MAPC, Created on March 2014&amp;R&amp;"-,Italic"Page &amp;P</oddFooter>
  </headerFooter>
  <drawing r:id="rId2"/>
  <legacyDrawing r:id="rId3"/>
</worksheet>
</file>

<file path=xl/worksheets/sheet7.xml><?xml version="1.0" encoding="utf-8"?>
<worksheet xmlns="http://schemas.openxmlformats.org/spreadsheetml/2006/main" xmlns:r="http://schemas.openxmlformats.org/officeDocument/2006/relationships">
  <sheetPr codeName="Sheet7"/>
  <dimension ref="A1:C13"/>
  <sheetViews>
    <sheetView view="pageLayout" zoomScaleNormal="100" workbookViewId="0">
      <selection activeCell="B1" sqref="B1"/>
    </sheetView>
  </sheetViews>
  <sheetFormatPr defaultRowHeight="15"/>
  <cols>
    <col min="1" max="1" width="35.5703125" customWidth="1"/>
    <col min="2" max="2" width="50.5703125" customWidth="1"/>
    <col min="3" max="3" width="17.85546875" customWidth="1"/>
  </cols>
  <sheetData>
    <row r="1" spans="1:3">
      <c r="A1" s="1" t="s">
        <v>191</v>
      </c>
    </row>
    <row r="2" spans="1:3">
      <c r="A2" s="126" t="s">
        <v>192</v>
      </c>
    </row>
    <row r="3" spans="1:3">
      <c r="A3" s="5" t="s">
        <v>99</v>
      </c>
      <c r="B3" s="5" t="s">
        <v>100</v>
      </c>
      <c r="C3" s="5" t="s">
        <v>118</v>
      </c>
    </row>
    <row r="4" spans="1:3" ht="30">
      <c r="A4" s="22" t="s">
        <v>101</v>
      </c>
      <c r="B4" s="4" t="s">
        <v>102</v>
      </c>
      <c r="C4" s="47">
        <v>0</v>
      </c>
    </row>
    <row r="5" spans="1:3" ht="45">
      <c r="A5" s="22" t="s">
        <v>103</v>
      </c>
      <c r="B5" s="4" t="s">
        <v>104</v>
      </c>
      <c r="C5" s="47">
        <v>0</v>
      </c>
    </row>
    <row r="6" spans="1:3" ht="90">
      <c r="A6" s="22" t="s">
        <v>105</v>
      </c>
      <c r="B6" s="4" t="s">
        <v>106</v>
      </c>
      <c r="C6" s="47">
        <v>0</v>
      </c>
    </row>
    <row r="7" spans="1:3" ht="60">
      <c r="A7" s="22" t="s">
        <v>107</v>
      </c>
      <c r="B7" s="4" t="s">
        <v>108</v>
      </c>
      <c r="C7" s="47">
        <v>0</v>
      </c>
    </row>
    <row r="8" spans="1:3" ht="90">
      <c r="A8" s="22" t="s">
        <v>109</v>
      </c>
      <c r="B8" s="4" t="s">
        <v>110</v>
      </c>
      <c r="C8" s="47">
        <v>0</v>
      </c>
    </row>
    <row r="9" spans="1:3" ht="75">
      <c r="A9" s="22" t="s">
        <v>17</v>
      </c>
      <c r="B9" s="24" t="s">
        <v>111</v>
      </c>
      <c r="C9" s="47">
        <v>0</v>
      </c>
    </row>
    <row r="10" spans="1:3" ht="45">
      <c r="A10" s="22" t="s">
        <v>19</v>
      </c>
      <c r="B10" s="4" t="s">
        <v>112</v>
      </c>
      <c r="C10" s="47">
        <v>0</v>
      </c>
    </row>
    <row r="11" spans="1:3" ht="105">
      <c r="A11" s="22" t="s">
        <v>113</v>
      </c>
      <c r="B11" s="4" t="s">
        <v>114</v>
      </c>
      <c r="C11" s="47">
        <v>0</v>
      </c>
    </row>
    <row r="12" spans="1:3" ht="105">
      <c r="A12" s="22" t="s">
        <v>115</v>
      </c>
      <c r="B12" s="4" t="s">
        <v>116</v>
      </c>
      <c r="C12" s="47">
        <v>0</v>
      </c>
    </row>
    <row r="13" spans="1:3">
      <c r="A13" s="26" t="s">
        <v>117</v>
      </c>
      <c r="B13" s="27"/>
      <c r="C13" s="73">
        <f>C4+C5+C6+C7+C8+C9+C10+C11+C12</f>
        <v>0</v>
      </c>
    </row>
  </sheetData>
  <sheetProtection insertColumns="0" insertRows="0" deleteColumns="0" deleteRows="0" selectLockedCells="1"/>
  <customSheetViews>
    <customSheetView guid="{7B9D783C-6C24-4729-9212-43A94742F837}">
      <selection activeCell="C4" sqref="C4:C13"/>
      <pageMargins left="0.7" right="0.7" top="0.75" bottom="0.75" header="0.3" footer="0.3"/>
    </customSheetView>
  </customSheetViews>
  <printOptions horizontalCentered="1"/>
  <pageMargins left="0.25" right="0.25" top="0.59062499999999996" bottom="0.75" header="0.3" footer="0.3"/>
  <pageSetup paperSize="5" scale="90" orientation="portrait" r:id="rId1"/>
  <headerFooter>
    <oddHeader>&amp;L&amp;"-,Bold"&amp;14Stormwater Financing Workbook</oddHeader>
    <oddFooter>&amp;L&amp;"-,Italic"MAPC, Created on March 2014&amp;R&amp;"-,Italic"Page &amp;P</oddFooter>
  </headerFooter>
</worksheet>
</file>

<file path=xl/worksheets/sheet8.xml><?xml version="1.0" encoding="utf-8"?>
<worksheet xmlns="http://schemas.openxmlformats.org/spreadsheetml/2006/main" xmlns:r="http://schemas.openxmlformats.org/officeDocument/2006/relationships">
  <sheetPr codeName="Sheet8"/>
  <dimension ref="A1:F27"/>
  <sheetViews>
    <sheetView view="pageLayout" topLeftCell="A8" zoomScaleNormal="100" workbookViewId="0">
      <selection sqref="A1:XFD1"/>
    </sheetView>
  </sheetViews>
  <sheetFormatPr defaultRowHeight="15"/>
  <cols>
    <col min="1" max="1" width="28.5703125" customWidth="1"/>
    <col min="2" max="2" width="12.42578125" customWidth="1"/>
    <col min="3" max="3" width="17.7109375" customWidth="1"/>
    <col min="4" max="4" width="22.42578125" customWidth="1"/>
    <col min="5" max="5" width="14.28515625" customWidth="1"/>
    <col min="6" max="6" width="16.42578125" customWidth="1"/>
  </cols>
  <sheetData>
    <row r="1" spans="1:6">
      <c r="A1" s="1" t="s">
        <v>139</v>
      </c>
    </row>
    <row r="3" spans="1:6">
      <c r="A3" s="10" t="s">
        <v>142</v>
      </c>
      <c r="B3" s="11"/>
      <c r="C3" s="11"/>
      <c r="D3" s="11"/>
      <c r="E3" s="11"/>
      <c r="F3" s="92">
        <f>'4.0 Revenue Plans'!E3</f>
        <v>0</v>
      </c>
    </row>
    <row r="5" spans="1:6" ht="30" customHeight="1">
      <c r="A5" s="125" t="s">
        <v>143</v>
      </c>
      <c r="B5" s="125"/>
      <c r="C5" s="125"/>
      <c r="D5" s="125"/>
      <c r="E5" s="125"/>
    </row>
    <row r="7" spans="1:6" ht="30">
      <c r="A7" s="36" t="s">
        <v>135</v>
      </c>
      <c r="B7" s="37" t="s">
        <v>136</v>
      </c>
      <c r="C7" s="37" t="s">
        <v>169</v>
      </c>
      <c r="D7" s="37" t="s">
        <v>160</v>
      </c>
      <c r="E7" s="37" t="s">
        <v>138</v>
      </c>
    </row>
    <row r="8" spans="1:6">
      <c r="A8" s="2" t="s">
        <v>1</v>
      </c>
      <c r="B8" s="3"/>
      <c r="C8" s="3"/>
      <c r="D8" s="3"/>
      <c r="E8" s="3"/>
    </row>
    <row r="9" spans="1:6">
      <c r="A9" s="3" t="s">
        <v>2</v>
      </c>
      <c r="B9" s="8">
        <v>0</v>
      </c>
      <c r="C9" s="57">
        <v>0</v>
      </c>
      <c r="D9" s="83" t="e">
        <f>C9/B9</f>
        <v>#DIV/0!</v>
      </c>
      <c r="E9" s="2">
        <v>1</v>
      </c>
    </row>
    <row r="10" spans="1:6">
      <c r="C10" s="82"/>
    </row>
    <row r="11" spans="1:6" ht="30" customHeight="1">
      <c r="A11" s="125" t="s">
        <v>171</v>
      </c>
      <c r="B11" s="125"/>
      <c r="C11" s="125"/>
      <c r="D11" s="125"/>
      <c r="E11" s="125"/>
    </row>
    <row r="12" spans="1:6">
      <c r="C12" s="82"/>
    </row>
    <row r="13" spans="1:6" ht="30">
      <c r="A13" s="36" t="s">
        <v>135</v>
      </c>
      <c r="B13" s="37" t="s">
        <v>136</v>
      </c>
      <c r="C13" s="117" t="s">
        <v>166</v>
      </c>
      <c r="D13" s="38" t="s">
        <v>165</v>
      </c>
      <c r="E13" s="37" t="s">
        <v>138</v>
      </c>
      <c r="F13" s="118" t="s">
        <v>188</v>
      </c>
    </row>
    <row r="14" spans="1:6">
      <c r="A14" s="2" t="s">
        <v>1</v>
      </c>
      <c r="B14" s="3"/>
      <c r="C14" s="84"/>
      <c r="D14" s="3"/>
      <c r="E14" s="3"/>
      <c r="F14" s="3"/>
    </row>
    <row r="15" spans="1:6" ht="30">
      <c r="A15" s="4" t="s">
        <v>4</v>
      </c>
      <c r="B15" s="8">
        <v>0</v>
      </c>
      <c r="C15" s="57">
        <v>0</v>
      </c>
      <c r="D15" s="83" t="e">
        <f>C15/B15</f>
        <v>#DIV/0!</v>
      </c>
      <c r="E15" s="83" t="e">
        <f>(D15/D9)</f>
        <v>#DIV/0!</v>
      </c>
      <c r="F15" s="83" t="e">
        <f>B15*E15</f>
        <v>#DIV/0!</v>
      </c>
    </row>
    <row r="16" spans="1:6">
      <c r="A16" s="3" t="s">
        <v>3</v>
      </c>
      <c r="B16" s="8">
        <v>0</v>
      </c>
      <c r="C16" s="57">
        <v>0</v>
      </c>
      <c r="D16" s="83" t="e">
        <f>C16/B16</f>
        <v>#DIV/0!</v>
      </c>
      <c r="E16" s="83" t="e">
        <f>(D16/D9)</f>
        <v>#DIV/0!</v>
      </c>
      <c r="F16" s="83" t="e">
        <f>B16*E16</f>
        <v>#DIV/0!</v>
      </c>
    </row>
    <row r="17" spans="1:6">
      <c r="A17" s="2" t="s">
        <v>6</v>
      </c>
      <c r="B17" s="8"/>
      <c r="C17" s="57"/>
      <c r="D17" s="69"/>
      <c r="E17" s="69"/>
      <c r="F17" s="83"/>
    </row>
    <row r="18" spans="1:6">
      <c r="A18" s="3" t="s">
        <v>7</v>
      </c>
      <c r="B18" s="8">
        <v>0</v>
      </c>
      <c r="C18" s="57">
        <v>0</v>
      </c>
      <c r="D18" s="83" t="e">
        <f>C18/B18</f>
        <v>#DIV/0!</v>
      </c>
      <c r="E18" s="83" t="e">
        <f>(D18/D9)</f>
        <v>#DIV/0!</v>
      </c>
      <c r="F18" s="83" t="e">
        <f>B18*E18</f>
        <v>#DIV/0!</v>
      </c>
    </row>
    <row r="19" spans="1:6">
      <c r="A19" s="3" t="s">
        <v>8</v>
      </c>
      <c r="B19" s="8">
        <v>0</v>
      </c>
      <c r="C19" s="57">
        <v>0</v>
      </c>
      <c r="D19" s="83" t="e">
        <f>C19/B19</f>
        <v>#DIV/0!</v>
      </c>
      <c r="E19" s="83" t="e">
        <f>(D19/D9)</f>
        <v>#DIV/0!</v>
      </c>
      <c r="F19" s="83" t="e">
        <f>B19*E19</f>
        <v>#DIV/0!</v>
      </c>
    </row>
    <row r="20" spans="1:6">
      <c r="A20" s="115"/>
      <c r="B20" s="113"/>
      <c r="C20" s="114"/>
      <c r="D20" s="124" t="s">
        <v>189</v>
      </c>
      <c r="E20" s="124"/>
      <c r="F20" s="116" t="e">
        <f>SUM(F15:F19)</f>
        <v>#DIV/0!</v>
      </c>
    </row>
    <row r="21" spans="1:6">
      <c r="C21" s="82"/>
    </row>
    <row r="22" spans="1:6">
      <c r="A22" s="85" t="s">
        <v>167</v>
      </c>
      <c r="B22" s="86"/>
      <c r="C22" s="87"/>
    </row>
    <row r="23" spans="1:6">
      <c r="A23" s="88" t="s">
        <v>161</v>
      </c>
      <c r="B23" s="89"/>
      <c r="C23" s="57">
        <f>SUM(C15:C19)+C9</f>
        <v>0</v>
      </c>
    </row>
    <row r="24" spans="1:6">
      <c r="A24" s="88" t="s">
        <v>162</v>
      </c>
      <c r="B24" s="89"/>
      <c r="C24" s="57" t="e">
        <f>(B9+F20)</f>
        <v>#DIV/0!</v>
      </c>
    </row>
    <row r="26" spans="1:6">
      <c r="A26" s="36" t="s">
        <v>164</v>
      </c>
    </row>
    <row r="27" spans="1:6">
      <c r="A27" s="61" t="e">
        <f>ABS(F3/C24)</f>
        <v>#DIV/0!</v>
      </c>
    </row>
  </sheetData>
  <customSheetViews>
    <customSheetView guid="{7B9D783C-6C24-4729-9212-43A94742F837}">
      <selection activeCell="E13" sqref="E13"/>
      <pageMargins left="0.7" right="0.7" top="0.75" bottom="0.75" header="0.3" footer="0.3"/>
    </customSheetView>
  </customSheetViews>
  <mergeCells count="3">
    <mergeCell ref="D20:E20"/>
    <mergeCell ref="A5:E5"/>
    <mergeCell ref="A11:E11"/>
  </mergeCells>
  <printOptions horizontalCentered="1"/>
  <pageMargins left="0.25" right="0.25" top="0.59062499999999996" bottom="0.75" header="0.3" footer="0.3"/>
  <pageSetup paperSize="5" scale="90" orientation="portrait" r:id="rId1"/>
  <headerFooter>
    <oddHeader>&amp;L&amp;"-,Bold"&amp;14Stormwater Financing Workbook</oddHeader>
    <oddFooter>&amp;L&amp;"-,Italic"MAPC, Created on March 2014&amp;R&amp;"-,Italic"Page &amp;P</oddFooter>
  </headerFooter>
  <legacyDrawing r:id="rId2"/>
</worksheet>
</file>

<file path=xl/worksheets/sheet9.xml><?xml version="1.0" encoding="utf-8"?>
<worksheet xmlns="http://schemas.openxmlformats.org/spreadsheetml/2006/main" xmlns:r="http://schemas.openxmlformats.org/officeDocument/2006/relationships">
  <sheetPr codeName="Sheet9"/>
  <dimension ref="A1:K14"/>
  <sheetViews>
    <sheetView view="pageLayout" zoomScaleNormal="100" workbookViewId="0">
      <selection sqref="A1:XFD1"/>
    </sheetView>
  </sheetViews>
  <sheetFormatPr defaultRowHeight="15"/>
  <cols>
    <col min="1" max="1" width="15.42578125" customWidth="1"/>
    <col min="2" max="2" width="9.140625" customWidth="1"/>
    <col min="4" max="4" width="9.140625" customWidth="1"/>
  </cols>
  <sheetData>
    <row r="1" spans="1:11">
      <c r="A1" s="1" t="s">
        <v>141</v>
      </c>
    </row>
    <row r="8" spans="1:11" ht="15.75" thickBot="1"/>
    <row r="9" spans="1:11" ht="16.5" thickBot="1">
      <c r="J9" s="39"/>
      <c r="K9" s="40"/>
    </row>
    <row r="14" spans="1:11">
      <c r="A14" s="41"/>
      <c r="D14" s="41"/>
      <c r="E14" s="41"/>
    </row>
  </sheetData>
  <sheetProtection password="C961" sheet="1" objects="1" scenarios="1" selectLockedCells="1"/>
  <customSheetViews>
    <customSheetView guid="{7B9D783C-6C24-4729-9212-43A94742F837}" topLeftCell="A22">
      <selection activeCell="N17" sqref="N17"/>
      <pageMargins left="0.7" right="0.7" top="0.75" bottom="0.75" header="0.3" footer="0.3"/>
    </customSheetView>
  </customSheetViews>
  <pageMargins left="0.25" right="0.25" top="0.51041666666666696" bottom="0.452083333333333" header="0.3" footer="0.3"/>
  <pageSetup paperSize="5" scale="70" orientation="landscape" r:id="rId1"/>
  <headerFooter>
    <oddHeader>&amp;L&amp;"-,Bold"&amp;14Stormwater Financing Workbook</oddHeader>
    <oddFooter>&amp;L&amp;"-,Italic"MAPC, Created on March 2014&amp;R&amp;"-,Italic"Page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Introduction</vt:lpstr>
      <vt:lpstr>1.0 Initial Inputs</vt:lpstr>
      <vt:lpstr>2.0 Summary</vt:lpstr>
      <vt:lpstr>3.0 Expenditure Plan</vt:lpstr>
      <vt:lpstr>4.0 Revenue Plans</vt:lpstr>
      <vt:lpstr>5.0 Credit and Incentive Plan</vt:lpstr>
      <vt:lpstr>Appendix A, Existing Expenses</vt:lpstr>
      <vt:lpstr>Appendix B, ERU Calculations </vt:lpstr>
      <vt:lpstr>Appendix C, ISA Instructions</vt:lpstr>
      <vt:lpstr>'3.0 Expenditure Plan'!Print_Area</vt:lpstr>
      <vt:lpstr>'5.0 Credit and Incentive Plan'!Print_Area</vt:lpstr>
    </vt:vector>
  </TitlesOfParts>
  <Company>MAPC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jconroy</dc:creator>
  <cp:lastModifiedBy>jconroy</cp:lastModifiedBy>
  <cp:lastPrinted>2014-08-12T14:43:58Z</cp:lastPrinted>
  <dcterms:created xsi:type="dcterms:W3CDTF">2012-06-29T13:49:57Z</dcterms:created>
  <dcterms:modified xsi:type="dcterms:W3CDTF">2014-08-12T15:23:28Z</dcterms:modified>
</cp:coreProperties>
</file>