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ropbox\PC (2)\Desktop\"/>
    </mc:Choice>
  </mc:AlternateContent>
  <xr:revisionPtr revIDLastSave="0" documentId="13_ncr:1_{BAEC9BC6-911B-4B47-A122-A131EDE78E9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Vehicles" sheetId="1" r:id="rId1"/>
    <sheet name="Manufacturer Factory Options" sheetId="4" r:id="rId2"/>
    <sheet name="Additonal Services &amp; Fees" sheetId="2" r:id="rId3"/>
    <sheet name="Late Model or Used Inventory" sheetId="5" r:id="rId4"/>
    <sheet name="Lease" sheetId="6" r:id="rId5"/>
  </sheets>
  <definedNames>
    <definedName name="_xlnm.Print_Area" localSheetId="1">'Manufacturer Factory Options'!$A$1:$G$3</definedName>
    <definedName name="_xlnm.Print_Area" localSheetId="0">Vehicles!$A$1:$I$422</definedName>
    <definedName name="_xlnm.Print_Titles" localSheetId="1">'Manufacturer Factory Options'!$1:$1</definedName>
    <definedName name="_xlnm.Print_Titles" localSheetId="0">Vehicles!$1:$7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7" i="1" l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</calcChain>
</file>

<file path=xl/sharedStrings.xml><?xml version="1.0" encoding="utf-8"?>
<sst xmlns="http://schemas.openxmlformats.org/spreadsheetml/2006/main" count="11812" uniqueCount="3146">
  <si>
    <t>Pricing Proposal Form</t>
  </si>
  <si>
    <t>Public Service Vehicles &amp; Equipment</t>
  </si>
  <si>
    <t>Respondent:</t>
  </si>
  <si>
    <t>Model Year</t>
  </si>
  <si>
    <t>Manufacturer</t>
  </si>
  <si>
    <t>Vehicle</t>
  </si>
  <si>
    <t>Body</t>
  </si>
  <si>
    <t>Description</t>
  </si>
  <si>
    <t>MSRP</t>
  </si>
  <si>
    <t>Bid Price</t>
  </si>
  <si>
    <t>$ Difference</t>
  </si>
  <si>
    <t>% Difference</t>
  </si>
  <si>
    <t>All Additonal Services</t>
  </si>
  <si>
    <t xml:space="preserve">MSRP </t>
  </si>
  <si>
    <t>MAPC PRICE</t>
  </si>
  <si>
    <t xml:space="preserve">Transportation - Pick Up/Return: </t>
  </si>
  <si>
    <t xml:space="preserve">All Additional Fees: </t>
  </si>
  <si>
    <t>% Discount</t>
  </si>
  <si>
    <t>Gas &amp; Diesel Vehicles</t>
  </si>
  <si>
    <t xml:space="preserve"> Alternative Fuel Vehicles</t>
  </si>
  <si>
    <t xml:space="preserve"> Manufacturer Factory Options</t>
  </si>
  <si>
    <t xml:space="preserve">Description: Current Model Year Public Service Vehicles and Factory Options </t>
  </si>
  <si>
    <t>Pricing Type: Late Model &amp; Used Equipment Inventory</t>
  </si>
  <si>
    <t>Item Number</t>
  </si>
  <si>
    <t>Detailed Description</t>
  </si>
  <si>
    <t>Condition of Equipment</t>
  </si>
  <si>
    <t>Total Price</t>
  </si>
  <si>
    <t xml:space="preserve">Respondent:   </t>
  </si>
  <si>
    <t>GBPC|BAPERN GBPC 2025 Vehicles RFP</t>
  </si>
  <si>
    <t>Proposal Due Date:  September 24, 2025 at 4:00 PM</t>
  </si>
  <si>
    <t>Proposal Due Date: Wednesday, September 24, 2025 at 4:00 PM</t>
  </si>
  <si>
    <t>Stoneham Motor Company</t>
  </si>
  <si>
    <t>Ford</t>
  </si>
  <si>
    <t>Bronco</t>
  </si>
  <si>
    <t>E6A</t>
  </si>
  <si>
    <t xml:space="preserve">Ford </t>
  </si>
  <si>
    <t>E9A</t>
  </si>
  <si>
    <t>E6B</t>
  </si>
  <si>
    <t>Base 4x4 4-Door</t>
  </si>
  <si>
    <t>Base 4x4 2-Door</t>
  </si>
  <si>
    <t>Badlands 4x4 2-Door</t>
  </si>
  <si>
    <t>E7B</t>
  </si>
  <si>
    <t>E8B</t>
  </si>
  <si>
    <t>Big Bend 4x4  4-Door</t>
  </si>
  <si>
    <t>Outer Banks 4x4  4-Door</t>
  </si>
  <si>
    <t>E9B</t>
  </si>
  <si>
    <t>Badlands 4x4 4-Door</t>
  </si>
  <si>
    <t>E4D</t>
  </si>
  <si>
    <t>Heritage Edition 4x4 4-Door</t>
  </si>
  <si>
    <t>Option Codes</t>
  </si>
  <si>
    <t>Big Bend 4x4</t>
  </si>
  <si>
    <t>221A</t>
  </si>
  <si>
    <t>Standard Package (221A)</t>
  </si>
  <si>
    <t>N/C</t>
  </si>
  <si>
    <t>222A</t>
  </si>
  <si>
    <t>Mid Package (222A)</t>
  </si>
  <si>
    <t>2%</t>
  </si>
  <si>
    <t>Outer Banks 4x4</t>
  </si>
  <si>
    <t>312A</t>
  </si>
  <si>
    <t>Mid Package (312A)</t>
  </si>
  <si>
    <t>314A</t>
  </si>
  <si>
    <t>Lux Package (314A)</t>
  </si>
  <si>
    <t>Badlands 4x4</t>
  </si>
  <si>
    <t>331A</t>
  </si>
  <si>
    <t>Standard Package (331A)</t>
  </si>
  <si>
    <t>332A</t>
  </si>
  <si>
    <t>Mid Package (332A)</t>
  </si>
  <si>
    <t>334A</t>
  </si>
  <si>
    <t>Lux Package (334A)</t>
  </si>
  <si>
    <t>ENGINE</t>
  </si>
  <si>
    <t>99H</t>
  </si>
  <si>
    <t>2.3L EcoBoost® I-4 Engine</t>
  </si>
  <si>
    <t>Std.</t>
  </si>
  <si>
    <t>99P</t>
  </si>
  <si>
    <t>2.7L EcoBoost® V6 Engine</t>
  </si>
  <si>
    <t>99R</t>
  </si>
  <si>
    <t>3.0L EcoBoost® V6 Engine</t>
  </si>
  <si>
    <t>TRANSMISSION</t>
  </si>
  <si>
    <t>44Q</t>
  </si>
  <si>
    <t>7-Speed Manual Transmission</t>
  </si>
  <si>
    <t>44T</t>
  </si>
  <si>
    <t>10-Speed Automatic Transmission</t>
  </si>
  <si>
    <t>OTHER OPTIONS</t>
  </si>
  <si>
    <t>59D</t>
  </si>
  <si>
    <t>43L</t>
  </si>
  <si>
    <t>Hard Top, Carbonized Gray Molded-in-Color (MIC)</t>
  </si>
  <si>
    <t>18D</t>
  </si>
  <si>
    <t>66C</t>
  </si>
  <si>
    <t>64H</t>
  </si>
  <si>
    <t>64T</t>
  </si>
  <si>
    <t>17 in. Dark Carbonized Gray Alloy Painted, Beadlock Capable Forged Wheels</t>
  </si>
  <si>
    <t>59B</t>
  </si>
  <si>
    <t>88N</t>
  </si>
  <si>
    <t>68C</t>
  </si>
  <si>
    <t xml:space="preserve">Code Orange Accent Seat Belts </t>
  </si>
  <si>
    <t>PG4</t>
  </si>
  <si>
    <t>41H</t>
  </si>
  <si>
    <t>Engine Block Heater</t>
  </si>
  <si>
    <t>Front License Plate Bracket</t>
  </si>
  <si>
    <t>53Q</t>
  </si>
  <si>
    <t>X4L</t>
  </si>
  <si>
    <t>68B</t>
  </si>
  <si>
    <t>Brush Guard</t>
  </si>
  <si>
    <t>16B</t>
  </si>
  <si>
    <t>Cargo Area Protector</t>
  </si>
  <si>
    <t>96B</t>
  </si>
  <si>
    <t>Paint Protection Film</t>
  </si>
  <si>
    <t>47B</t>
  </si>
  <si>
    <t>Floor Liners, Front and Rear (with Carpet Floor Mats)</t>
  </si>
  <si>
    <t>47C</t>
  </si>
  <si>
    <t>Floor Liners, Front and Rear (without Carpet Floor Mats)</t>
  </si>
  <si>
    <t>90U</t>
  </si>
  <si>
    <t xml:space="preserve">Upgraded Front and Rear Carpet Floor Mats </t>
  </si>
  <si>
    <t>55G</t>
  </si>
  <si>
    <t xml:space="preserve">Front Bumper – Ford Performance Heavy-Duty Modular 
Front Bumper – Heavy-Duty Modular (ilo Steel) </t>
  </si>
  <si>
    <t>50C</t>
  </si>
  <si>
    <t>60B</t>
  </si>
  <si>
    <t>Hard Top Sound Deadening Headliner</t>
  </si>
  <si>
    <t>Roof Rails with Crossbars, Black</t>
  </si>
  <si>
    <t>63C</t>
  </si>
  <si>
    <t>90F</t>
  </si>
  <si>
    <t>Slide-Out Tailgate</t>
  </si>
  <si>
    <t>17B</t>
  </si>
  <si>
    <t xml:space="preserve">Splash Guards – Front and Rear </t>
  </si>
  <si>
    <t>87D</t>
  </si>
  <si>
    <t>Storage Bags – Door (4-Door only)</t>
  </si>
  <si>
    <t>87E</t>
  </si>
  <si>
    <t xml:space="preserve">Storage Bags – Front Row Top Panels and Door </t>
  </si>
  <si>
    <t>FLEET OPTIONS</t>
  </si>
  <si>
    <t>94B</t>
  </si>
  <si>
    <t>Bronco Sport</t>
  </si>
  <si>
    <t>200A</t>
  </si>
  <si>
    <t>Equipment Group 200A</t>
  </si>
  <si>
    <t>300A</t>
  </si>
  <si>
    <t>Equipment Group 300A</t>
  </si>
  <si>
    <t>400A</t>
  </si>
  <si>
    <t>Equipment Group 400A</t>
  </si>
  <si>
    <t>Heritage  4x4</t>
  </si>
  <si>
    <t>250A</t>
  </si>
  <si>
    <t>8 Spd Automatic</t>
  </si>
  <si>
    <t>TIRES</t>
  </si>
  <si>
    <t>Convenience Package</t>
  </si>
  <si>
    <t>96D</t>
  </si>
  <si>
    <t>Power Moonroof</t>
  </si>
  <si>
    <t>86B</t>
  </si>
  <si>
    <t>64M</t>
  </si>
  <si>
    <t>PCW</t>
  </si>
  <si>
    <t>$                                    975.10
N/C</t>
  </si>
  <si>
    <t xml:space="preserve">Front License Plate Bracket </t>
  </si>
  <si>
    <t>90A</t>
  </si>
  <si>
    <t>Cargo Management System (Shelf/Divider/Table)</t>
  </si>
  <si>
    <t>66B</t>
  </si>
  <si>
    <t>76C</t>
  </si>
  <si>
    <t>50B</t>
  </si>
  <si>
    <t>Floor Liners, Front &amp; Rear (without Carpet Mats)</t>
  </si>
  <si>
    <t>51B</t>
  </si>
  <si>
    <t>Cargo Mat</t>
  </si>
  <si>
    <t>63B</t>
  </si>
  <si>
    <t>Front &amp; Rear Splash Guards</t>
  </si>
  <si>
    <t>AVAILABLE ON ALL
MODELS UNLESS
OTHERWISE NOTED</t>
  </si>
  <si>
    <t>18B</t>
  </si>
  <si>
    <t>E-Series Cutaway/ Stripped Chassis</t>
  </si>
  <si>
    <t>POWERTRAINS</t>
  </si>
  <si>
    <t>99N</t>
  </si>
  <si>
    <t xml:space="preserve">Std.
Std. </t>
  </si>
  <si>
    <t>AXLE</t>
  </si>
  <si>
    <t>XE2</t>
  </si>
  <si>
    <t xml:space="preserve">Limited Slip Axle - (E-350 DRW) </t>
  </si>
  <si>
    <t>XF5</t>
  </si>
  <si>
    <t>Limited Slip Axle - (E-350 DRW)</t>
  </si>
  <si>
    <t>XE6</t>
  </si>
  <si>
    <t>Limited Slip Axle - (E-350 SRW)</t>
  </si>
  <si>
    <t>XE8</t>
  </si>
  <si>
    <t>XF3</t>
  </si>
  <si>
    <t xml:space="preserve">Limited Slip Axle - (E-450 DRW) </t>
  </si>
  <si>
    <t>X52</t>
  </si>
  <si>
    <t>Non-Limited Slip Axle - 4.10 Gear</t>
  </si>
  <si>
    <t>X56</t>
  </si>
  <si>
    <t>X58</t>
  </si>
  <si>
    <t>Non-Limited Slip Axle - 4.56 Gear</t>
  </si>
  <si>
    <t>X85</t>
  </si>
  <si>
    <t xml:space="preserve">Non-Limited Slip Axle - 4.56 Gear </t>
  </si>
  <si>
    <t>AREA</t>
  </si>
  <si>
    <t xml:space="preserve">50 State Emissions </t>
  </si>
  <si>
    <t>PAYLOAD PACKAGES</t>
  </si>
  <si>
    <t>E3F</t>
  </si>
  <si>
    <t>C-WAY</t>
  </si>
  <si>
    <t>20C</t>
  </si>
  <si>
    <t xml:space="preserve">158 in. Wheelbase DRW Payload (12,500 GVWR)
(Cutaway) </t>
  </si>
  <si>
    <t xml:space="preserve">176 in. Wheelbase DRW Payload (12,500 GVWR)
(Cutaway) </t>
  </si>
  <si>
    <t>158/176 in. Wheelbase DRW Payload (12,500 GVWR)
(Stripped Chassis)</t>
  </si>
  <si>
    <t>E4F</t>
  </si>
  <si>
    <t>20F</t>
  </si>
  <si>
    <t>158 in. Wheelbase DRW Payload (14,500 GVWR)
176 in. Wheelbase DRW Payload (14,500 GVWR)</t>
  </si>
  <si>
    <t>Std.
Std.</t>
  </si>
  <si>
    <t>T38</t>
  </si>
  <si>
    <t>Single Rear Wheels, LT245/75Rx16E BSW All-Season</t>
  </si>
  <si>
    <t>T68</t>
  </si>
  <si>
    <t xml:space="preserve">Full Sport Wheel Covers (SRW Only) </t>
  </si>
  <si>
    <t>Wheels, White 16” x 6”</t>
  </si>
  <si>
    <t>Wheels, White 16” x 7”</t>
  </si>
  <si>
    <t>Spare Tire and Wheel NOT INCLUDED</t>
  </si>
  <si>
    <t>51A</t>
  </si>
  <si>
    <t>Spare Tire and Wheel - LT225/75Rx16E - BSW AllSeason 
Spare Tire and Wheel - LT245/75Rx16E - BSW AllSeason
Spare Tire and Wheel - Michelin LT225/75Rx16E - BSW All-Season - Use with T66
Spare Tire and Wheel - Michelin LT225/75Rx16E - BSW All-Season - Use with T66 &amp; 47H</t>
  </si>
  <si>
    <t>SEATS</t>
  </si>
  <si>
    <t>Buckets, Dual
Captains Chairs, Dual w/Trim  (Base Cutaway) -- Use with Motorhome and Shuttle Bus Package
Captains Chairs, Dual w/o Trim  (Base Cutaway) -- Use with Motorhome and Shuttle Bus Packages</t>
  </si>
  <si>
    <t>21B</t>
  </si>
  <si>
    <t>Passenger Seat Delete (Bucket)</t>
  </si>
  <si>
    <t>Passenger Seat Delete (Bucket) -- w/ 47J, 47S and 60X</t>
  </si>
  <si>
    <t>Incl.</t>
  </si>
  <si>
    <t>21D</t>
  </si>
  <si>
    <t>Driver Seat Pedestal (Manual)</t>
  </si>
  <si>
    <t>21F</t>
  </si>
  <si>
    <t>21T</t>
  </si>
  <si>
    <t>Captains Chair Driver Side Only (Mid-Series Cloth)</t>
  </si>
  <si>
    <t>90P</t>
  </si>
  <si>
    <t>63O</t>
  </si>
  <si>
    <t>Alternator, Extra Heavy Duty 240 Amp</t>
  </si>
  <si>
    <t>63N</t>
  </si>
  <si>
    <t>Dual Alternator - 240 Amp + 157 Amp
Dual Alternator - 240 Amp + 157 Amp - Use with 47H</t>
  </si>
  <si>
    <t>$833.00
$676.20</t>
  </si>
  <si>
    <t>92B</t>
  </si>
  <si>
    <t xml:space="preserve">B-Pillar Trim </t>
  </si>
  <si>
    <t>Batteries – Dual Heavy-Duty 78 Amp</t>
  </si>
  <si>
    <t>47H</t>
  </si>
  <si>
    <t>Ambulance Preparation Package</t>
  </si>
  <si>
    <t>47Z</t>
  </si>
  <si>
    <t>Ambulance Preparation Pkg. Not Req</t>
  </si>
  <si>
    <t>CNG/Propane Gaseous Engine Prep Package</t>
  </si>
  <si>
    <t>57L</t>
  </si>
  <si>
    <t>Auxiliary Heater-Air Conditioning Connector Package</t>
  </si>
  <si>
    <t>57Z</t>
  </si>
  <si>
    <t>A/C Prep Package (Stripped Chassis Only)</t>
  </si>
  <si>
    <t>85E</t>
  </si>
  <si>
    <t>Rear Crossmember Delete Option</t>
  </si>
  <si>
    <t>60X</t>
  </si>
  <si>
    <t>Door Right Hand, Not Included -- Use with Cutaway 
Door Right Hand, Not Included -- Use with Stripped Chassis</t>
  </si>
  <si>
    <t>$                                (200.00)
Std.</t>
  </si>
  <si>
    <t>$ - 196.00
Std.</t>
  </si>
  <si>
    <t>18A</t>
  </si>
  <si>
    <t>$                                    100.00
Incl.</t>
  </si>
  <si>
    <t>$ 98.00
Std.</t>
  </si>
  <si>
    <t>17A</t>
  </si>
  <si>
    <t>Back-up Alarm-Elerctic, 102dBA</t>
  </si>
  <si>
    <t>Fuel Tank, 55 Gallon - with E-350 158 in. WB DRW</t>
  </si>
  <si>
    <t>Fuel Tank, 40 Gallon (E450)</t>
  </si>
  <si>
    <t>Heater, Engine Block</t>
  </si>
  <si>
    <t>18C</t>
  </si>
  <si>
    <t>Power Windows and Locks Group</t>
  </si>
  <si>
    <t>License Plate Bracket</t>
  </si>
  <si>
    <t>Inside Rearview Mirror</t>
  </si>
  <si>
    <t>54E</t>
  </si>
  <si>
    <t xml:space="preserve">Mirrors, Manual Telescoping Trailer Tow (Power adjust) -- Use with E-350/450 </t>
  </si>
  <si>
    <t>54F</t>
  </si>
  <si>
    <t>Mirrors, Exterior Delete -- w/ 60X Right Hand Door Delete</t>
  </si>
  <si>
    <t>47J</t>
  </si>
  <si>
    <t xml:space="preserve">Multi-function School Activity Bus Prep Package </t>
  </si>
  <si>
    <t>47R</t>
  </si>
  <si>
    <t>M47</t>
  </si>
  <si>
    <t>Motorhome Prep Package -- Use with 138 in. Wheelbase - Discount</t>
  </si>
  <si>
    <t>M48</t>
  </si>
  <si>
    <t>Motorhome Prep Package -- Use with 158 in. Wheelbase - Discount</t>
  </si>
  <si>
    <t>Motorhome Prep Package -- Use with 176 in. Wheelbase DRW - Price</t>
  </si>
  <si>
    <t>M49</t>
  </si>
  <si>
    <t>Motorhome Prep Package -- Use with 176 in. Wheelbase - Discount</t>
  </si>
  <si>
    <t>85B</t>
  </si>
  <si>
    <t>62C</t>
  </si>
  <si>
    <t>Passenger Airbag Cut-Off Switch</t>
  </si>
  <si>
    <t>Pucks, Frame (Isolators)</t>
  </si>
  <si>
    <t xml:space="preserve">Running Boards </t>
  </si>
  <si>
    <t>47S</t>
  </si>
  <si>
    <t>School Bus Body Builder Prep. Package</t>
  </si>
  <si>
    <t>M51</t>
  </si>
  <si>
    <t>M23</t>
  </si>
  <si>
    <t>Spacers, Alternate Lateral Frame</t>
  </si>
  <si>
    <t>Spacers, Standard Pattern Frame</t>
  </si>
  <si>
    <t>Cruise Control</t>
  </si>
  <si>
    <t xml:space="preserve">Driver Assist Technology Package (ACC, LDW, DAS, AHB, AEB, PIB, DA) 
Driver Assist Technology Package (ACC, LDW, DAS, AHB, AEB, PIB, DA) w/ 47R </t>
  </si>
  <si>
    <t>Speed Limitation - 65 mph</t>
  </si>
  <si>
    <t>Speed Limitation - 75 mph</t>
  </si>
  <si>
    <t>$                                    135.00
N/C</t>
  </si>
  <si>
    <t>$132.30
N/C</t>
  </si>
  <si>
    <t>52S</t>
  </si>
  <si>
    <t>User Defined Switches</t>
  </si>
  <si>
    <t>66A</t>
  </si>
  <si>
    <t>Upfitter Interface module (UIM)</t>
  </si>
  <si>
    <t>87A</t>
  </si>
  <si>
    <t>Tamper Proof Odometer</t>
  </si>
  <si>
    <t>PUX</t>
  </si>
  <si>
    <t>Ingot Silver Metallic Paint</t>
  </si>
  <si>
    <t>PM7</t>
  </si>
  <si>
    <t>PUM</t>
  </si>
  <si>
    <t>Agate Black Metallic Paint</t>
  </si>
  <si>
    <t>PB1</t>
  </si>
  <si>
    <t>School Bus Yellow Paint w/ 47S</t>
  </si>
  <si>
    <t>43E</t>
  </si>
  <si>
    <t>Rear View Camera with large video display in mirror</t>
  </si>
  <si>
    <t>Driver Assist Technology Lock (Requires 526)</t>
  </si>
  <si>
    <t>Orange Safety Belts</t>
  </si>
  <si>
    <t>AUDIO</t>
  </si>
  <si>
    <t>Electronic AM/FM Stereo w/ Bluetooth &amp; USB port</t>
  </si>
  <si>
    <t>Std</t>
  </si>
  <si>
    <t>58B</t>
  </si>
  <si>
    <t>Radio Prep Package (DIN-2 w/ 2 speakers)</t>
  </si>
  <si>
    <t>58F</t>
  </si>
  <si>
    <t>Radio Prep Package (DIN-1 w/ 2 speakers)</t>
  </si>
  <si>
    <t>58C</t>
  </si>
  <si>
    <t>Radio Prep Package (DIN-2 w/ 4 speakers)</t>
  </si>
  <si>
    <t>58W</t>
  </si>
  <si>
    <t>Radio Prep Package (DIN-1 w/ 4 speakers)</t>
  </si>
  <si>
    <t>LIMITED PRODUCTION OPTIONS</t>
  </si>
  <si>
    <t>76H</t>
  </si>
  <si>
    <t>Tow/Haul Mode - Default ON</t>
  </si>
  <si>
    <t>T67</t>
  </si>
  <si>
    <t>Michelin Agilis Tire - U-Haul only</t>
  </si>
  <si>
    <t>$                                   40.00
N/C
N/C</t>
  </si>
  <si>
    <t>$39.20
N/C
N/C</t>
  </si>
  <si>
    <t>57J</t>
  </si>
  <si>
    <t>Auxiliary Heater Connector Package (w/Rear Fan Controls)</t>
  </si>
  <si>
    <t>41X</t>
  </si>
  <si>
    <t>Console, Engine Cover Delete</t>
  </si>
  <si>
    <t>Daytime Running Lamps (Non-Configurable)</t>
  </si>
  <si>
    <t>100A</t>
  </si>
  <si>
    <t>201A</t>
  </si>
  <si>
    <t>51G</t>
  </si>
  <si>
    <t>17S</t>
  </si>
  <si>
    <t>52C</t>
  </si>
  <si>
    <t>67D</t>
  </si>
  <si>
    <t>51E</t>
  </si>
  <si>
    <t>PAZ</t>
  </si>
  <si>
    <t>Star White Metallic Tri-Coat</t>
  </si>
  <si>
    <t>PD4</t>
  </si>
  <si>
    <t>PC8</t>
  </si>
  <si>
    <t>53G</t>
  </si>
  <si>
    <t>16C</t>
  </si>
  <si>
    <t>Equipment Group 100A</t>
  </si>
  <si>
    <t>66D</t>
  </si>
  <si>
    <t>66H</t>
  </si>
  <si>
    <t>63E</t>
  </si>
  <si>
    <t>XL</t>
  </si>
  <si>
    <t>XLT</t>
  </si>
  <si>
    <t>600A</t>
  </si>
  <si>
    <t>Equipment Group 600A</t>
  </si>
  <si>
    <t>44U</t>
  </si>
  <si>
    <t>64C</t>
  </si>
  <si>
    <t>96L</t>
  </si>
  <si>
    <t>43V</t>
  </si>
  <si>
    <t>60R</t>
  </si>
  <si>
    <t>62E</t>
  </si>
  <si>
    <t>Daytime Running Lamps</t>
  </si>
  <si>
    <t>PREFERRED EQUIPMENT PACKAGES</t>
  </si>
  <si>
    <t>Explorer</t>
  </si>
  <si>
    <t>202A</t>
  </si>
  <si>
    <t>Equipment Group 202A</t>
  </si>
  <si>
    <t>301A</t>
  </si>
  <si>
    <t>16A</t>
  </si>
  <si>
    <t>50S</t>
  </si>
  <si>
    <t>54X</t>
  </si>
  <si>
    <t>96X</t>
  </si>
  <si>
    <t>96G</t>
  </si>
  <si>
    <t>68U</t>
  </si>
  <si>
    <t>67F</t>
  </si>
  <si>
    <t>90C</t>
  </si>
  <si>
    <t xml:space="preserve">Daytime Running Lamps (Fleet Only)		 </t>
  </si>
  <si>
    <t xml:space="preserve">Engine Block Heater		</t>
  </si>
  <si>
    <t>F-150</t>
  </si>
  <si>
    <t>101A</t>
  </si>
  <si>
    <t>Series Price</t>
  </si>
  <si>
    <t>501A</t>
  </si>
  <si>
    <t>99B</t>
  </si>
  <si>
    <t>99D</t>
  </si>
  <si>
    <t>X15</t>
  </si>
  <si>
    <t xml:space="preserve">Standard Axle Ratio (where Standard Axle) </t>
  </si>
  <si>
    <t>X19</t>
  </si>
  <si>
    <t>Standard Axle Ratio (where Standard Axle)</t>
  </si>
  <si>
    <t>X27</t>
  </si>
  <si>
    <t>XL3</t>
  </si>
  <si>
    <t>XL6</t>
  </si>
  <si>
    <t>$                                  570.00
Incl.
N/C</t>
  </si>
  <si>
    <t>$558.60
Incl.
N/C</t>
  </si>
  <si>
    <t>XL9</t>
  </si>
  <si>
    <t>102A</t>
  </si>
  <si>
    <t>302A</t>
  </si>
  <si>
    <t>502A</t>
  </si>
  <si>
    <t>T2P</t>
  </si>
  <si>
    <t>T7C</t>
  </si>
  <si>
    <t>T8C</t>
  </si>
  <si>
    <t>55A</t>
  </si>
  <si>
    <t>Std.
$350.00</t>
  </si>
  <si>
    <t>Std.
$343.00</t>
  </si>
  <si>
    <t>Running Boards, Black Platform</t>
  </si>
  <si>
    <t>18P</t>
  </si>
  <si>
    <t>54R</t>
  </si>
  <si>
    <t>54W</t>
  </si>
  <si>
    <t>54Y</t>
  </si>
  <si>
    <t>55B</t>
  </si>
  <si>
    <t>59S</t>
  </si>
  <si>
    <t>67T</t>
  </si>
  <si>
    <t>64D</t>
  </si>
  <si>
    <t>55D</t>
  </si>
  <si>
    <t>55S</t>
  </si>
  <si>
    <t>61D</t>
  </si>
  <si>
    <t>68L</t>
  </si>
  <si>
    <t>68P</t>
  </si>
  <si>
    <t>90B</t>
  </si>
  <si>
    <t>96P</t>
  </si>
  <si>
    <t>96T</t>
  </si>
  <si>
    <t>Tonneau Pickup Box Cover - Soft Folding</t>
  </si>
  <si>
    <t>96W</t>
  </si>
  <si>
    <t>17C</t>
  </si>
  <si>
    <t>91P</t>
  </si>
  <si>
    <t>18L</t>
  </si>
  <si>
    <t>43A</t>
  </si>
  <si>
    <t>43B</t>
  </si>
  <si>
    <t>47W</t>
  </si>
  <si>
    <t>50M</t>
  </si>
  <si>
    <t>$191.10 
N/C</t>
  </si>
  <si>
    <t>96J</t>
  </si>
  <si>
    <t>Tonneau Pickup Box Cover – Retractable</t>
  </si>
  <si>
    <t>85H</t>
  </si>
  <si>
    <t>Back Up Alarm System</t>
  </si>
  <si>
    <t>94S</t>
  </si>
  <si>
    <t>94W</t>
  </si>
  <si>
    <t>PGR</t>
  </si>
  <si>
    <t>Paint, Green (Fleet Only)</t>
  </si>
  <si>
    <t>PMB</t>
  </si>
  <si>
    <t>Paint, Orange (Fleet Only)</t>
  </si>
  <si>
    <t>Paint, School Bus Yellow (Fleet Only) </t>
  </si>
  <si>
    <t>PE4</t>
  </si>
  <si>
    <t>Paint, Vermillion Red (Fleet Only) </t>
  </si>
  <si>
    <t>PAT</t>
  </si>
  <si>
    <t>Paint, Yellow (Fleet Only)</t>
  </si>
  <si>
    <t>95K</t>
  </si>
  <si>
    <t>87B</t>
  </si>
  <si>
    <t>F-150 BEV / Lighting</t>
  </si>
  <si>
    <t>PRO 4X4</t>
  </si>
  <si>
    <t>110A</t>
  </si>
  <si>
    <t>Equipment Group 110A (Std)</t>
  </si>
  <si>
    <t>XLT 4X4</t>
  </si>
  <si>
    <t>511A</t>
  </si>
  <si>
    <t>710A</t>
  </si>
  <si>
    <t>Equipment Group 710A (Std)</t>
  </si>
  <si>
    <t xml:space="preserve">Std. </t>
  </si>
  <si>
    <t>44L</t>
  </si>
  <si>
    <t>Single-Speed Transmission</t>
  </si>
  <si>
    <t>53D</t>
  </si>
  <si>
    <t>Max Trailer Tow Package</t>
  </si>
  <si>
    <t>17V</t>
  </si>
  <si>
    <t>Floor Liner - Tray Style</t>
  </si>
  <si>
    <t>Floor Liner - Tray Style (Less Carpeted Matching Floor Mats) </t>
  </si>
  <si>
    <t>Pro Power Onboard – 9.6 Kw</t>
  </si>
  <si>
    <t>63T</t>
  </si>
  <si>
    <t>Tailgate Step</t>
  </si>
  <si>
    <t>Spray-In Bedliner</t>
  </si>
  <si>
    <t>Drop-In Bedliner</t>
  </si>
  <si>
    <t>Tonneau Pickup Box Cover - Hard Folding </t>
  </si>
  <si>
    <t>Tonneau Pickup Box Cover - Soft Folding </t>
  </si>
  <si>
    <t>Tonneau Pickup Box Cover – Retractable </t>
  </si>
  <si>
    <t>20 inch A/T Tires</t>
  </si>
  <si>
    <t>Azure Gray Metallic Tri-Coat</t>
  </si>
  <si>
    <t>Star White Metallic Tri-Coat </t>
  </si>
  <si>
    <t>66S</t>
  </si>
  <si>
    <t>Ford Pro SSV Package</t>
  </si>
  <si>
    <t>Power Deployable Running Boards w/ Black Accent</t>
  </si>
  <si>
    <t>F-150 Police Responder</t>
  </si>
  <si>
    <t>3.5L EcoBoost</t>
  </si>
  <si>
    <t>44G</t>
  </si>
  <si>
    <t>Electronic 10 speed automatic transmission</t>
  </si>
  <si>
    <t>E-locking 3.31 axle</t>
  </si>
  <si>
    <t xml:space="preserve">18 Inch Silver Aluminum Wheels </t>
  </si>
  <si>
    <t>Color-Coordinated Carpet with Carpeted Matching Floor Mats (optional; packaged with 19A)</t>
  </si>
  <si>
    <t>Power-Sliding Rear-Window (requires 924/57Q) </t>
  </si>
  <si>
    <t>Daytime Running Lamps </t>
  </si>
  <si>
    <t>N/C </t>
  </si>
  <si>
    <t>Front / Rear Chrome Bumper (requires 595) </t>
  </si>
  <si>
    <t>41A</t>
  </si>
  <si>
    <t>Badge Delete </t>
  </si>
  <si>
    <t>Floor Liner - Tray Style (requires 19A or 168) </t>
  </si>
  <si>
    <t>Trailer Tow Package</t>
  </si>
  <si>
    <t>19A</t>
  </si>
  <si>
    <t>Interior Upgrade Package </t>
  </si>
  <si>
    <t>61P</t>
  </si>
  <si>
    <t>Power Passenger Seat 8 Way </t>
  </si>
  <si>
    <t>62B</t>
  </si>
  <si>
    <t>Keyed Alike - 1284X</t>
  </si>
  <si>
    <t>Keyed Alike - 1294X </t>
  </si>
  <si>
    <t>Keyed Alike - 1435X </t>
  </si>
  <si>
    <t>62J</t>
  </si>
  <si>
    <t>Keyed Alike - 1111X </t>
  </si>
  <si>
    <t>62D</t>
  </si>
  <si>
    <t>Keyed Alike - 0135X </t>
  </si>
  <si>
    <t>62F</t>
  </si>
  <si>
    <t>Keyed Alike - 0576X </t>
  </si>
  <si>
    <t>62G</t>
  </si>
  <si>
    <t>Keyed Alike - 0151X </t>
  </si>
  <si>
    <t>67P</t>
  </si>
  <si>
    <t>Remote Keyless-Entry Key Fob </t>
  </si>
  <si>
    <t>Integrated Trailer Brake Controller </t>
  </si>
  <si>
    <t>91B</t>
  </si>
  <si>
    <t>Rear Wheel Arch Liner</t>
  </si>
  <si>
    <t>FX4 Off-Road Package</t>
  </si>
  <si>
    <t>Skid Plates</t>
  </si>
  <si>
    <t>Engine Block Heater </t>
  </si>
  <si>
    <t>Interior Upgrade Package</t>
  </si>
  <si>
    <t>67E</t>
  </si>
  <si>
    <t>Maverick</t>
  </si>
  <si>
    <t>XL w/ AWD and 2.0L Ecoboost w/ 8-Spd Auto Trans</t>
  </si>
  <si>
    <t>Lariat</t>
  </si>
  <si>
    <t>4k Tow Package</t>
  </si>
  <si>
    <t>Power Tilt / Slide Moon Roof</t>
  </si>
  <si>
    <t>51D</t>
  </si>
  <si>
    <t>$112.70
N/C
N/C
N/C</t>
  </si>
  <si>
    <t>Trailer Hitch Receiver W/ 4 Pin Connector</t>
  </si>
  <si>
    <t>54L</t>
  </si>
  <si>
    <t>XLT Luxury Package</t>
  </si>
  <si>
    <t>90K</t>
  </si>
  <si>
    <t>76B</t>
  </si>
  <si>
    <t>Rear Parking Sensors</t>
  </si>
  <si>
    <t>Daytime Runnig Lamp Configured to ON Only</t>
  </si>
  <si>
    <t>Bedliner - Spray-in</t>
  </si>
  <si>
    <t>Bed Mat - Removable</t>
  </si>
  <si>
    <t>Bed Tray Liner</t>
  </si>
  <si>
    <t>Bedliner - Hard Drop-In</t>
  </si>
  <si>
    <t>Splash Guards, Molded, Front And Rear (4-Piece)</t>
  </si>
  <si>
    <t>Floor Liners, Front and Rear (w/o Carpet Mats)</t>
  </si>
  <si>
    <t>Floor Liners, Front and Rear (w/ Carpet Mats)</t>
  </si>
  <si>
    <t>Bed Tie Down locking Rails w/ 2 Locking Brackets</t>
  </si>
  <si>
    <t>Bed Extender</t>
  </si>
  <si>
    <t>21L</t>
  </si>
  <si>
    <t>Tonneau Pickup Box Cover - Hard Rollup</t>
  </si>
  <si>
    <t>21K</t>
  </si>
  <si>
    <t>Tonneau Pickup Box Cover - Hard Trifold</t>
  </si>
  <si>
    <t>Protective Film Hood/Fenders</t>
  </si>
  <si>
    <t>19W</t>
  </si>
  <si>
    <t>Wifi Hotspot Removal</t>
  </si>
  <si>
    <t>GT</t>
  </si>
  <si>
    <t>TRANSMISION</t>
  </si>
  <si>
    <t xml:space="preserve">60R </t>
  </si>
  <si>
    <t xml:space="preserve">67E </t>
  </si>
  <si>
    <t xml:space="preserve">60H </t>
  </si>
  <si>
    <t xml:space="preserve">41H </t>
  </si>
  <si>
    <t xml:space="preserve">67D </t>
  </si>
  <si>
    <t xml:space="preserve">96B </t>
  </si>
  <si>
    <t xml:space="preserve">59C </t>
  </si>
  <si>
    <t>Mustang Mach-E</t>
  </si>
  <si>
    <t>Select</t>
  </si>
  <si>
    <t xml:space="preserve">Premium </t>
  </si>
  <si>
    <t>Equipment Group 400A (GT)</t>
  </si>
  <si>
    <t>99M</t>
  </si>
  <si>
    <t>99U</t>
  </si>
  <si>
    <t>Extended Range Battery for Premium RWD </t>
  </si>
  <si>
    <t>44A</t>
  </si>
  <si>
    <t xml:space="preserve">Automatic Transmission	</t>
  </si>
  <si>
    <t>PAZ </t>
  </si>
  <si>
    <t>55R</t>
  </si>
  <si>
    <t>17P</t>
  </si>
  <si>
    <t xml:space="preserve">Interior Protection Package (Cargo Area Protector and Floor Liners, front and rear) </t>
  </si>
  <si>
    <t>Daytime Running Lamps, non-configurable (Fleet Only)</t>
  </si>
  <si>
    <t>Police Interceptor</t>
  </si>
  <si>
    <t>65U</t>
  </si>
  <si>
    <t>Front Headlamp Lighting Solution</t>
  </si>
  <si>
    <t>Tail Lamp Lighting Solution</t>
  </si>
  <si>
    <t>Rear Lighting Solution</t>
  </si>
  <si>
    <t>67H</t>
  </si>
  <si>
    <t>Ready For the Road Package</t>
  </si>
  <si>
    <t>99W</t>
  </si>
  <si>
    <t>3.3L V6 DI Hybrid Engine</t>
  </si>
  <si>
    <t>3.3L V6 DI Engine</t>
  </si>
  <si>
    <t>99C</t>
  </si>
  <si>
    <t>3.0L V6 EcoBoost Engine</t>
  </si>
  <si>
    <t>10-speed Automatic Transmission (with 99B/99C)</t>
  </si>
  <si>
    <t>67U</t>
  </si>
  <si>
    <t>Ultimate Wiring Package</t>
  </si>
  <si>
    <t>67V</t>
  </si>
  <si>
    <t>Police Wire Harness Connector Kit - Front/Rear </t>
  </si>
  <si>
    <t>License Plate Bracket - Front</t>
  </si>
  <si>
    <t>43D</t>
  </si>
  <si>
    <t>Front Warning Auxiliary Light</t>
  </si>
  <si>
    <t>Rear Auxiliary Liftgate Lights</t>
  </si>
  <si>
    <t>63L</t>
  </si>
  <si>
    <t>Rear Quarter Glass Side Marker Lights </t>
  </si>
  <si>
    <t>Rear Spoiler Traffic Warning Lights</t>
  </si>
  <si>
    <t>Side Marker LED - Sideview Mirrors (req. 60A) </t>
  </si>
  <si>
    <t>51P</t>
  </si>
  <si>
    <t>Spot Lamp Prep Kit, Driver Side</t>
  </si>
  <si>
    <t>51W</t>
  </si>
  <si>
    <t>Spot Lamp Prep Kit, Dual Side</t>
  </si>
  <si>
    <t>51R</t>
  </si>
  <si>
    <t>Spot Lamp - LED Bulb, Driver Only (Unity) </t>
  </si>
  <si>
    <t>51T</t>
  </si>
  <si>
    <t>Spot Lamp - LED Bulb, Driver Only (Whelen)</t>
  </si>
  <si>
    <t>51S</t>
  </si>
  <si>
    <t>Spot Lamp - LED Bulb, Dual (driver and passenger) (Unity)</t>
  </si>
  <si>
    <t>51V</t>
  </si>
  <si>
    <t> Spot Lamp - LED Bulb, Dual (driver and passenger) (Whelen)</t>
  </si>
  <si>
    <t>92G</t>
  </si>
  <si>
    <t>Glass - Solar Tint 2nd Row, Rear Quarter and Liftgate Window (Deletes Privacy Glass)</t>
  </si>
  <si>
    <t>92R</t>
  </si>
  <si>
    <t>Glass - Solar Tint 2nd Row Only, Privacy Glass on Rear Quarter and Liftgate Window</t>
  </si>
  <si>
    <t>76D</t>
  </si>
  <si>
    <t>Deflector Plate</t>
  </si>
  <si>
    <t>47E</t>
  </si>
  <si>
    <t>12.1 in. Integrated Computer Screen </t>
  </si>
  <si>
    <t>52P</t>
  </si>
  <si>
    <t xml:space="preserve">Hidden Door-Lock Plunger w/Rear-door controls inoperable </t>
  </si>
  <si>
    <t>68G</t>
  </si>
  <si>
    <t>Rear-Door Handles Controls Inoperable / Locks Inoperable (with 52P)
Rear-Door Handles Controls Inoperable / Locks Inoperable (without 52P)</t>
  </si>
  <si>
    <t>Global Lock / Unlock feature </t>
  </si>
  <si>
    <t>55F</t>
  </si>
  <si>
    <t>59E</t>
  </si>
  <si>
    <t>Keyed Alike – 1435x</t>
  </si>
  <si>
    <t>Keyed Alike – 1284x </t>
  </si>
  <si>
    <t>Keyed Alike – 0135x</t>
  </si>
  <si>
    <t>59F</t>
  </si>
  <si>
    <t xml:space="preserve">Keyed Alike – 0576x </t>
  </si>
  <si>
    <t xml:space="preserve">59J </t>
  </si>
  <si>
    <t>Keyed Alike – 1111x </t>
  </si>
  <si>
    <t>Keyed Alike – 1294x </t>
  </si>
  <si>
    <t xml:space="preserve">59G </t>
  </si>
  <si>
    <t>Keyed Alike – 0151x</t>
  </si>
  <si>
    <t xml:space="preserve">16C </t>
  </si>
  <si>
    <t>1st and 2nd row carpet floor covering (incl. floor mats, front and rear)</t>
  </si>
  <si>
    <t xml:space="preserve">88F </t>
  </si>
  <si>
    <t xml:space="preserve">2nd Row Cloth Seats
2nd Row Cloth Seats (incl w/ 65U) </t>
  </si>
  <si>
    <t xml:space="preserve">85D </t>
  </si>
  <si>
    <t>Front Console Plate - Delete </t>
  </si>
  <si>
    <t xml:space="preserve">85R </t>
  </si>
  <si>
    <t>Rear Console Plate</t>
  </si>
  <si>
    <t xml:space="preserve">90D </t>
  </si>
  <si>
    <t>Ballistic Door Panels (LVL III+) – Driver Front Door Only </t>
  </si>
  <si>
    <t xml:space="preserve">90E </t>
  </si>
  <si>
    <t>Ballistic Door Panels (LVL III+) – Driver &amp; Pass Front Doors </t>
  </si>
  <si>
    <t xml:space="preserve">90F </t>
  </si>
  <si>
    <t>Ballistic Door Panels (LVL IV+) – Driver Front Door Only </t>
  </si>
  <si>
    <t xml:space="preserve">90G </t>
  </si>
  <si>
    <t>Ballistic Door Panels (LVL IV+) – Driver &amp; Pass Front Doors </t>
  </si>
  <si>
    <t xml:space="preserve">16P </t>
  </si>
  <si>
    <t>Rear Bumper Step Pad</t>
  </si>
  <si>
    <t xml:space="preserve">68B </t>
  </si>
  <si>
    <t xml:space="preserve">17A </t>
  </si>
  <si>
    <t xml:space="preserve">16D </t>
  </si>
  <si>
    <t>Badge Delete</t>
  </si>
  <si>
    <t xml:space="preserve">63V </t>
  </si>
  <si>
    <t>Cargo Storage Vault </t>
  </si>
  <si>
    <t>Noise Suppression Bonds (Ground Straps)</t>
  </si>
  <si>
    <t xml:space="preserve">18X </t>
  </si>
  <si>
    <t>100 Watt Siren/Speaker  (includes bracket and pigtail)</t>
  </si>
  <si>
    <t>Ranger</t>
  </si>
  <si>
    <t>LARIAT</t>
  </si>
  <si>
    <t xml:space="preserve">76G </t>
  </si>
  <si>
    <t xml:space="preserve">94B </t>
  </si>
  <si>
    <t>Pickup Box Extender (94B)</t>
  </si>
  <si>
    <t xml:space="preserve">86Q </t>
  </si>
  <si>
    <t xml:space="preserve">16E </t>
  </si>
  <si>
    <t xml:space="preserve">63C </t>
  </si>
  <si>
    <t>Electronic Locking Rear Differential</t>
  </si>
  <si>
    <t xml:space="preserve">17B </t>
  </si>
  <si>
    <t xml:space="preserve">94D </t>
  </si>
  <si>
    <t>Tonneau Pickup Box Cover – Soft Folding</t>
  </si>
  <si>
    <t>Tonneau Pickup Box Cover – Hard Folding</t>
  </si>
  <si>
    <t xml:space="preserve">60E </t>
  </si>
  <si>
    <t xml:space="preserve">Transit Cargo Van </t>
  </si>
  <si>
    <t xml:space="preserve">3.5L PFDi V6	</t>
  </si>
  <si>
    <t>99G</t>
  </si>
  <si>
    <t xml:space="preserve">10-Speed Automatic Overdrive with SelectShift®	</t>
  </si>
  <si>
    <t>X73</t>
  </si>
  <si>
    <t>3.73 Non Ltd Standard Axle Ratio</t>
  </si>
  <si>
    <t>4.10 Limited Slip Optional  Axle - w/ 3.5L V6 (998)
4.10 Limited Slip Standard  Axle - w/ 3.5L V6 (998)</t>
  </si>
  <si>
    <t>$318.50 
N/C</t>
  </si>
  <si>
    <t>X7L</t>
  </si>
  <si>
    <t>3.73 Limited Slip Optional Axle
3.73 Limited Slip Axle - Incl w/41E &amp; 47B
3.73 Limited Slip Standard Axle</t>
  </si>
  <si>
    <t>$318.50 
N/C
N/C</t>
  </si>
  <si>
    <t xml:space="preserve">50 State Emissions	</t>
  </si>
  <si>
    <t>76G</t>
  </si>
  <si>
    <t>16 inch Heavy-Duty Forged Aluminum Wheel (Heavy- Duty Front Axle configurations only)</t>
  </si>
  <si>
    <t xml:space="preserve">Steel wheel with Full Silver Wheel Cover
Steel wheel with Full Silver Wheel Cover w/18D </t>
  </si>
  <si>
    <t>$34.30 
Incl.</t>
  </si>
  <si>
    <t>Spare Tire and Wheel</t>
  </si>
  <si>
    <t>15C</t>
  </si>
  <si>
    <t>Wheel Well liners - Black (Front only)</t>
  </si>
  <si>
    <t>16 inch Black Aluminum Alloy Wheel - SRW, Standard front axle only
16 inch Black Aluminum Alloy Wheel - SRW, Standard front axle only - Use with 18D</t>
  </si>
  <si>
    <t xml:space="preserve">$514.50 
$480.20 </t>
  </si>
  <si>
    <t>16 inch Silver Aluminum Alloy Wheel - SRW, Standard front axle only
16 inch Silver Aluminum Alloy Wheel - SRW, Standard front axle only - Use with 18D</t>
  </si>
  <si>
    <t xml:space="preserve">$387.10 
$352.80 </t>
  </si>
  <si>
    <t>21C</t>
  </si>
  <si>
    <t>Seat Pack 2 - Dark Palazzo Gray Cloth, 2-way manual Driver and 2-way manual Passenger seat</t>
  </si>
  <si>
    <t>Seat Pack 10 - Dark Palazoo Gray Cloth, 2-way manual Driver and 2-way manual Passenger seats</t>
  </si>
  <si>
    <t>21M</t>
  </si>
  <si>
    <t>21J</t>
  </si>
  <si>
    <t>Seat Pack 9 -Dark Palazoo Gray Cloth, 2-way manual Driver seat</t>
  </si>
  <si>
    <t>21P</t>
  </si>
  <si>
    <t>Seat Pack 13 - Dark Palazoo Gray Vinyl, 2-way manual Driver and 2-way manual Passenger seats</t>
  </si>
  <si>
    <t>21Q</t>
  </si>
  <si>
    <t>Seat Pack 14 - Dark Palazoo Gray Cloth, 10-way power Driver and 10-way power Passenger seats</t>
  </si>
  <si>
    <t>Seat Pack 17 - Dark Palazoo Gray Cloth, 4-way manual swivel Driver and 4-way manual swivel Passenger seats</t>
  </si>
  <si>
    <t>Seat Pack 31 - Dark Palazoo Gray Cloth, 4-way manual swivel Driver and 4-way manual swivel Passenger seats</t>
  </si>
  <si>
    <t>Seat Pack 31 - Dark Palazoo Gray Cloth, 4-way manual swivel Driver and 4-way manual swivel Passenger seats - Use with 47D</t>
  </si>
  <si>
    <t>Cloth Seat Trim, 2-way, drv/pass armrest delete, driver lumbar w/ Side and Curtain Airbags</t>
  </si>
  <si>
    <t xml:space="preserve">Dual Alternator (250 amps each)
Dual Alternator - Heavy-Duty - Use with 67C 
Dual Alternator - Heavy-Duty - Use with 47B </t>
  </si>
  <si>
    <t>$1,004.50 
$661.50 
Incl.</t>
  </si>
  <si>
    <t xml:space="preserve">87E </t>
  </si>
  <si>
    <t>$377.30 
Incl.
Incl.</t>
  </si>
  <si>
    <t>Horn – Dual-note
Horn – Dual-note - Use with 47B</t>
  </si>
  <si>
    <t>20
Incl.</t>
  </si>
  <si>
    <t>$19.60 
Incl.</t>
  </si>
  <si>
    <t xml:space="preserve">63E </t>
  </si>
  <si>
    <t>$289.10 
Incl.</t>
  </si>
  <si>
    <t xml:space="preserve">41E </t>
  </si>
  <si>
    <t>$308.70 
N/C
N/C</t>
  </si>
  <si>
    <t>Short Arm - Power, Manual-Folding</t>
  </si>
  <si>
    <t>Long Arm Non Telescoping, Power Glass Adjust Mirrors w/o Turn Signals</t>
  </si>
  <si>
    <t xml:space="preserve">68H </t>
  </si>
  <si>
    <t>Running Board</t>
  </si>
  <si>
    <t xml:space="preserve">53D </t>
  </si>
  <si>
    <t xml:space="preserve">Tow/Haul Mode with Trailer Wiring Provisions </t>
  </si>
  <si>
    <t>Trailer Brake Controller (TBC)
Trailer Brake Controller (TBC) - w/67C</t>
  </si>
  <si>
    <t>$396.90
$225.40</t>
  </si>
  <si>
    <t>Fixed rear-door glass incl. Rear-Window Defrost</t>
  </si>
  <si>
    <t>Fixed rear-door glass with fixed passenger-side door glass incl. Rear-Window Defrost</t>
  </si>
  <si>
    <t xml:space="preserve">17F </t>
  </si>
  <si>
    <t xml:space="preserve">57G </t>
  </si>
  <si>
    <t>High Capacity Front/Reat Air Conditioning</t>
  </si>
  <si>
    <t xml:space="preserve">62C </t>
  </si>
  <si>
    <t>Auxiliary Heater A/C Prep Package without Rear Controls</t>
  </si>
  <si>
    <t>Vinyl Floor Covering - Front and Rear</t>
  </si>
  <si>
    <t>Vinyl Floor Covering - Front only</t>
  </si>
  <si>
    <t xml:space="preserve">16G </t>
  </si>
  <si>
    <t>Carpet, Front</t>
  </si>
  <si>
    <t xml:space="preserve">96D </t>
  </si>
  <si>
    <t>Load Area Protection - RWB 
Load Area Protection - LWB 
Load Area Protection - EL-LWB</t>
  </si>
  <si>
    <t xml:space="preserve">$387.10 
$475.30 
$563.50 </t>
  </si>
  <si>
    <t>$73.50
Incl.</t>
  </si>
  <si>
    <t xml:space="preserve">86F </t>
  </si>
  <si>
    <t>Keys: 2 additional (4 total) with Key Fobs (Power)</t>
  </si>
  <si>
    <t xml:space="preserve">Power Outlet - 110V/400W
Power Outlet - 110V/400W - Use with 67C, 87E 
Power Outlet - 110V/400W - Use with 63C </t>
  </si>
  <si>
    <t>$465.50
$210.70
Incl.</t>
  </si>
  <si>
    <t>Large Center Console with Integrated Shifter
Large Center Console with Integrated Shifter w/ 67C &amp; 67D</t>
  </si>
  <si>
    <t>$191.10
N/C</t>
  </si>
  <si>
    <t xml:space="preserve">47B </t>
  </si>
  <si>
    <t>Ambulance Cargo Van Prep Package - Use with 3.5L GTDi
Engine(99G)</t>
  </si>
  <si>
    <t xml:space="preserve">47T </t>
  </si>
  <si>
    <t xml:space="preserve">Bulkhead with Lockable Door (High Roof) 
Bulkhead with Lockable Door (Medium Roof) 
</t>
  </si>
  <si>
    <t xml:space="preserve">47U </t>
  </si>
  <si>
    <t>Bulkhead with Window (Medium Roof) 
Bulkhead with Window (Low Roof)</t>
  </si>
  <si>
    <t xml:space="preserve">53B </t>
  </si>
  <si>
    <t>Heavy Duty Trailer Tow Package</t>
  </si>
  <si>
    <t xml:space="preserve">59A </t>
  </si>
  <si>
    <t>60/40 Hinged Passenger-side Door (Low Roof)</t>
  </si>
  <si>
    <t xml:space="preserve">55A </t>
  </si>
  <si>
    <t xml:space="preserve">91B </t>
  </si>
  <si>
    <t>Wiper Activated Headlamps</t>
  </si>
  <si>
    <t xml:space="preserve">Extended Range Fuel Tank 
Extended Range Fuel Tank - w/ 63F </t>
  </si>
  <si>
    <t>$ 285
Incl</t>
  </si>
  <si>
    <t>$279.30
Incl.</t>
  </si>
  <si>
    <t>67C</t>
  </si>
  <si>
    <t>Upfitter Package
Upfitter Package - w/47B</t>
  </si>
  <si>
    <t>$597.80
$254.80</t>
  </si>
  <si>
    <t>53K</t>
  </si>
  <si>
    <t>Modified Vehicle Wiring System and Kit
Modified Vehicle Wiring System and Kit -- Use w/ 47B, 67C, and 87E</t>
  </si>
  <si>
    <t>86N</t>
  </si>
  <si>
    <t>Heavy Duty Tray Style Floor Mats (Front)</t>
  </si>
  <si>
    <t>VP - Keyless Entry Keypad</t>
  </si>
  <si>
    <t>Back Up Alarm</t>
  </si>
  <si>
    <t>Remote Start</t>
  </si>
  <si>
    <t>90G</t>
  </si>
  <si>
    <t>Push Down Manual Parking Brake</t>
  </si>
  <si>
    <t>Agate Black (Metallic) paint</t>
  </si>
  <si>
    <t>Ingot Silver (Metallic) paint</t>
  </si>
  <si>
    <t>68J</t>
  </si>
  <si>
    <t>Extended Length Running Boards</t>
  </si>
  <si>
    <t>D-Pillar Assist Handles (Driver and Passenger-side)
D-Pillar Assist Handles (Driver and Passenger-side) - Use with 57G</t>
  </si>
  <si>
    <t xml:space="preserve">$58.80 
$29.40 </t>
  </si>
  <si>
    <t>Heavy-Duty Rear Scuff Plate Kit incl Side Door Scuff Plate
Heavy-Duty Rear Scuff Plate Kit incl Side Door Scuff Plate -- Use w/ 60B</t>
  </si>
  <si>
    <t>Heavy-Duty Cargo Flooring and Heavy-Duty Scuff Plate Kit - RWB
Heavy-Duty Cargo Flooring and Heavy-Duty Scuff Plate Kit - LWB
Heavy-Duty Cargo Flooring and Heavy-Duty Scuff Plate Kit - LWB EL</t>
  </si>
  <si>
    <t>92A</t>
  </si>
  <si>
    <t>High Strength Laminated Glass</t>
  </si>
  <si>
    <t>41B</t>
  </si>
  <si>
    <t>15F</t>
  </si>
  <si>
    <t>Full Rear Compartment Lighting - Cargo Van</t>
  </si>
  <si>
    <t>Cargo Tie-Down Hooks</t>
  </si>
  <si>
    <t>Front Overhead Shelf</t>
  </si>
  <si>
    <t>47D</t>
  </si>
  <si>
    <t>RV Prep Package</t>
  </si>
  <si>
    <t>47G</t>
  </si>
  <si>
    <t>Parcel Delivery Package</t>
  </si>
  <si>
    <t>Carbonized Gray (Metallic) Paint</t>
  </si>
  <si>
    <t>66G</t>
  </si>
  <si>
    <t>66F</t>
  </si>
  <si>
    <t>Fixed Shelving – Passenger side only – 130 LR</t>
  </si>
  <si>
    <t>66E</t>
  </si>
  <si>
    <t>Fixed Shelving – Driver side only – 130 LR</t>
  </si>
  <si>
    <t>Fixed Shelving – Passenger side only – 148 LR</t>
  </si>
  <si>
    <t>Fixed Shelving – Driver side only – 148 LR</t>
  </si>
  <si>
    <t>Fixed Shelving – Passenger side only – 148 MR or HR</t>
  </si>
  <si>
    <t>Fixed Shelving – Driver side only – 148 MR or HR</t>
  </si>
  <si>
    <t>41J</t>
  </si>
  <si>
    <t>Intelligent Access with push-button start</t>
  </si>
  <si>
    <t>63F</t>
  </si>
  <si>
    <t>Auxiliary Fuel Port Extension Line - incl. 655</t>
  </si>
  <si>
    <t>61E</t>
  </si>
  <si>
    <t>Rear View Camera / Mirror Display</t>
  </si>
  <si>
    <t>PFT</t>
  </si>
  <si>
    <t>Blue Metallic paint</t>
  </si>
  <si>
    <t>64K</t>
  </si>
  <si>
    <t>16 inch Sparkle Silver Alloy Wheel</t>
  </si>
  <si>
    <t>64G</t>
  </si>
  <si>
    <t>16 inch Matte Black Alloy Wheel</t>
  </si>
  <si>
    <t>86W</t>
  </si>
  <si>
    <t>All-Weather Floor Mats</t>
  </si>
  <si>
    <t>91C</t>
  </si>
  <si>
    <t>Black HID Headlamps</t>
  </si>
  <si>
    <t>66J</t>
  </si>
  <si>
    <t>Fixed Shelving -- Both sides -- 130 LR
Fixed Shelving -- Both sides -- 130 MR or HR Fixed Shelving -- Both sides -- 148 LR
Fixed Shelving -- Both sides -- 148 MR or HR</t>
  </si>
  <si>
    <t>86F</t>
  </si>
  <si>
    <t>Keys: 2 additional (4 total) with Key Fobs with 19Y</t>
  </si>
  <si>
    <t>58E</t>
  </si>
  <si>
    <t>91L</t>
  </si>
  <si>
    <t>6 Speakers (4 Front / 2 Rear)</t>
  </si>
  <si>
    <t>52M</t>
  </si>
  <si>
    <t>Speed Limitation - 65 mph Fixed governed top speed - Fleet only</t>
  </si>
  <si>
    <t>52H</t>
  </si>
  <si>
    <t>Speed Limitation - 70 mph Fixed governed top speed - Fleet only</t>
  </si>
  <si>
    <t>Daytime Running Lamps - Fleet only</t>
  </si>
  <si>
    <t>Exterior Mirror Delete</t>
  </si>
  <si>
    <t>Orange Seat Belts</t>
  </si>
  <si>
    <t>(AC) Decal #1 – Up to 15 ft2</t>
  </si>
  <si>
    <t>51F</t>
  </si>
  <si>
    <t>(AC) Decal #2 – Up to 25 ft2</t>
  </si>
  <si>
    <t>Automatic Engine Idle Shutdown Timer (10 mins) - incl 55B Smart Acceleration Truncation</t>
  </si>
  <si>
    <t>55H</t>
  </si>
  <si>
    <t>Automatic Engine Idle Shutdown Timer (20 mins) - incl 55B Smart Acceleration Truncation</t>
  </si>
  <si>
    <t>98B</t>
  </si>
  <si>
    <t>Fleet Fuel Economy Package</t>
  </si>
  <si>
    <t>59C</t>
  </si>
  <si>
    <t>Fleet Safety Package</t>
  </si>
  <si>
    <t>Transit Chassis Cab</t>
  </si>
  <si>
    <t>Standard Axle Ratio - 3.73 Ratio</t>
  </si>
  <si>
    <t xml:space="preserve">Limited Slip Axle - 4.10 Ratio </t>
  </si>
  <si>
    <t>$34.30
N/C</t>
  </si>
  <si>
    <t>Spare Tire and Wheel -- SRW
Spare Tire and Wheel -- DRW</t>
  </si>
  <si>
    <t>$294.00
$245.00</t>
  </si>
  <si>
    <t>Dark Palazzo Gray Cloth Seat Trim, 2-way, drv/pass armrests, driver lumbar w/ Side and Curtain Airbags</t>
  </si>
  <si>
    <t>Dark Palazzo Gray Vinyl Seat Trim, 2-Way, Driver armrest, Passenger delete, drv side airbags &amp; curtain airbags</t>
  </si>
  <si>
    <t>Dark Palazzo Gray Cloth Seat Trim, 2-Way, Driver armrest &amp; lumbar, Passenger delete, drv side airbags &amp; curtain airbags</t>
  </si>
  <si>
    <t>Dark Palazzo Gray Vinyl Seat Trim, 2-way, Driver &amp; Pass armrest w/ side and curtain airbags</t>
  </si>
  <si>
    <t>Dark Palazzo Gray Cloth Seat Trim, 10-Way Power Driver &amp; Passenger, armrests, both heated, w/ Side and Curtain Airbags</t>
  </si>
  <si>
    <t>Dark Palazzo Gray Cloth Seat Trim, 10-Way Power Driver &amp; Passenger, armrests, both heated, w/ Side and Curtain Airbags with 47A</t>
  </si>
  <si>
    <t>Dark Palazzo Gray Cloth 4 way Swivel Seat w/ armrests driver &amp; pass, driver lumbar, w/ side and curtain airbags</t>
  </si>
  <si>
    <t>Dark Palazzo Gray Cloth 4 way Swivel Seat w/ armrests driver &amp; pass, driver lumbar, w/ side airbags (no curtain airbag)</t>
  </si>
  <si>
    <t>Dark Palazzo Gray Cloth 4 way Swivel Seat w/ armrests driver &amp; pass, driver lumbar, w/ side airbags (no curtain airbag) - Use with 47M</t>
  </si>
  <si>
    <t>Rearview Mirror (Cutaway)</t>
  </si>
  <si>
    <t>$377.30
N/C</t>
  </si>
  <si>
    <t xml:space="preserve">Battery - Dual Heavy-Duty Batteries
Battery - Dual Heavy-Duty Batteries Incl with 90D 
Battery - Dual Heavy-Duty Batteries Incl with 87E
Battery - Dual Heavy-Duty Batteries Incl with 21T and 218 </t>
  </si>
  <si>
    <t>$289.10
N/C
N/C
N/C</t>
  </si>
  <si>
    <t>Roof Marker Lamp Delete on cutaway</t>
  </si>
  <si>
    <t>Right-Hand Door Delete
Right-Hand Door Delete w/ 47C/47Q</t>
  </si>
  <si>
    <t>($196.00)
N/C</t>
  </si>
  <si>
    <t>Wiper Activated Headlamps </t>
  </si>
  <si>
    <t>Extended Range Fuel Tank</t>
  </si>
  <si>
    <t>Tow/Haul Mode with Trailer Wiring Provisions
Tow/Haul Mode with Trailer Wiring Provisions W/ 47M on Cutaway</t>
  </si>
  <si>
    <t>$289.10
N/C</t>
  </si>
  <si>
    <t>16 Heavy-Duty Forged Aluminum Wheel (AWD or 11,020 GVWR configurations only)</t>
  </si>
  <si>
    <t>65B</t>
  </si>
  <si>
    <t>41E</t>
  </si>
  <si>
    <t>90D</t>
  </si>
  <si>
    <t>Power Outlet - 110V/400W - incl Dual AGM Batteries (63E) 
Power Outlet - 110V/400W - Use with 47M, 47S, 47C, 67C, 87E
Power Outlet - 110V/400W - Use with 63C</t>
  </si>
  <si>
    <t>$465.50
$210.70
N/C</t>
  </si>
  <si>
    <t>60D</t>
  </si>
  <si>
    <t>47A</t>
  </si>
  <si>
    <t>Interior Upgrade Package - CA/CC </t>
  </si>
  <si>
    <t>Long Arm Non Telescoping, Power Glass Adjust Mirrors w/o Turn Signals - CA</t>
  </si>
  <si>
    <t>Trailer Brake Controller (TBC) Incl Large Center Console with Integrated Shifter (67E) - use without 67C
Trailer Brake Controller (TBC) Incl Large Center Console with Integrated Shifter (67E) - use with 67C</t>
  </si>
  <si>
    <t>Fixed rear glass - CC</t>
  </si>
  <si>
    <t>Auxiliary Heater A/C Prep Package without Rear Controls </t>
  </si>
  <si>
    <t>Vinyl, Front Only (Rear Vinyl Floor Covering Delete) </t>
  </si>
  <si>
    <t>16G</t>
  </si>
  <si>
    <t>Keys: 2 additional (4 total) with Key Fobs (Power) </t>
  </si>
  <si>
    <t>47M</t>
  </si>
  <si>
    <t>Motorhome Prep Package - Gas </t>
  </si>
  <si>
    <t>Shuttle Bus Prep Package - SRW 
Shuttle Bus Prep Package - DRW</t>
  </si>
  <si>
    <t xml:space="preserve">$911.40 
$803.60 </t>
  </si>
  <si>
    <t xml:space="preserve">$597.80 
$254.80 </t>
  </si>
  <si>
    <t>Modified Vehicle Wiring System and Kit</t>
  </si>
  <si>
    <t>All weather floor mat </t>
  </si>
  <si>
    <t>Keyless Entry Keypad</t>
  </si>
  <si>
    <t>Console – Large Center Console with Integrated Shifter 
Console – Large Center Console with Integrated Shifter W/67C and 67D</t>
  </si>
  <si>
    <t>Backup Alarm</t>
  </si>
  <si>
    <t>Remote Start (Non-PEPS) </t>
  </si>
  <si>
    <t>Front Bumper - Painted, incls Fog Lamps 55D</t>
  </si>
  <si>
    <t>16 Black Aluminum Alloy Wheel - SRW, Standard front axle only
16 Black Aluminum Alloy Wheel - SRW, Standard front axle only - Use with 18D</t>
  </si>
  <si>
    <t>16 Silver Aluminum Alloy Wheel - SRW, Standard front axle only
16 Silver Aluminum Alloy Wheel - SRW, Standard front axle only - Use with 18D</t>
  </si>
  <si>
    <t>Cloth Seat Trim, 2-way, drv/pass armrest delete, driver lumbar w/ Side and Curtain Airbags CA</t>
  </si>
  <si>
    <t>Parcel Delivery Package - Cutaway</t>
  </si>
  <si>
    <t xml:space="preserve">Blue Metallic paint </t>
  </si>
  <si>
    <t>16 inch Sparkle Silver Alloy Wheel </t>
  </si>
  <si>
    <t>16 inch Matte Black Alloy Wheel </t>
  </si>
  <si>
    <t>All-Weather Floor Mats </t>
  </si>
  <si>
    <t>Daytime Running Lamps - Fleet only </t>
  </si>
  <si>
    <t>School Bus Prep Package </t>
  </si>
  <si>
    <t>47Q</t>
  </si>
  <si>
    <t>MFSAB Prep Package</t>
  </si>
  <si>
    <t>Fleet Fuel Economy Package </t>
  </si>
  <si>
    <t xml:space="preserve">Fleet Safety Package </t>
  </si>
  <si>
    <t>$ 325
Std
N/C</t>
  </si>
  <si>
    <t>325
325
Std 
Std 
N/C</t>
  </si>
  <si>
    <t xml:space="preserve">64H </t>
  </si>
  <si>
    <t>16 inch Black Aluminum Alloy Wheel - SRW, Standard front axle only
16 inch Black Aluminum Alloy Wheel - SRW, Standard front axle only - use with 18D</t>
  </si>
  <si>
    <t xml:space="preserve">15C </t>
  </si>
  <si>
    <t xml:space="preserve">$396.90 
$225.40 </t>
  </si>
  <si>
    <t xml:space="preserve">66D </t>
  </si>
  <si>
    <t xml:space="preserve">53G </t>
  </si>
  <si>
    <t xml:space="preserve">67C </t>
  </si>
  <si>
    <t xml:space="preserve">53K </t>
  </si>
  <si>
    <t>$73.50 
Incl.</t>
  </si>
  <si>
    <t xml:space="preserve">52C </t>
  </si>
  <si>
    <t xml:space="preserve">43B </t>
  </si>
  <si>
    <t xml:space="preserve">PUM </t>
  </si>
  <si>
    <t>Agate Black (Metallic) paint </t>
  </si>
  <si>
    <t xml:space="preserve">PUX </t>
  </si>
  <si>
    <t>Ingot Silver (Metallic) paint </t>
  </si>
  <si>
    <t xml:space="preserve">PM7 </t>
  </si>
  <si>
    <t>16 in Sparkle Silver Alloy Wheel </t>
  </si>
  <si>
    <t xml:space="preserve">52M </t>
  </si>
  <si>
    <t xml:space="preserve">52H </t>
  </si>
  <si>
    <t xml:space="preserve">51E </t>
  </si>
  <si>
    <t>(AC) Decal #1 – Up to 15 ft2 </t>
  </si>
  <si>
    <t xml:space="preserve">51F </t>
  </si>
  <si>
    <t>(AC) Decal #2 – Up to 25 ft2 </t>
  </si>
  <si>
    <t xml:space="preserve">55F </t>
  </si>
  <si>
    <t xml:space="preserve">55H </t>
  </si>
  <si>
    <t xml:space="preserve">98B </t>
  </si>
  <si>
    <t>Transit Passanger Van</t>
  </si>
  <si>
    <t>3.73 Optional Limited Slip Axle
3.73 Standard Limited Slip Axle
3.73 Limited Slip Axle- Inc w/41E when 99G is ordered</t>
  </si>
  <si>
    <t>$318.50
Std
N/C</t>
  </si>
  <si>
    <t>4.10 Limited Slip Axle Optional- w/ 3.5L V6 (998)
4.10 Limited Slip Axle Standard- w/ 3.5L V6 (998)</t>
  </si>
  <si>
    <t>$318.50
Std</t>
  </si>
  <si>
    <t>16 inch Black Steel Wheel with Full Silver Wheel Cover - SRW only
16 inch Black Steel Wheel with Full Silver Wheel Cover - XLT</t>
  </si>
  <si>
    <t>$ 35
Std</t>
  </si>
  <si>
    <t>$34.30 
Std.</t>
  </si>
  <si>
    <t>16 inch Silver Aluminum Alloy Wheel - SRW, Standard front axle only
16 inch Silver Aluminum Alloy Wheel - SRW, Standard front axle only - use with 18D</t>
  </si>
  <si>
    <t>Wheel Well Liners - Black (Front Only)</t>
  </si>
  <si>
    <t>16 inch Forged Aluminum Wheels - DRW with HD front axle</t>
  </si>
  <si>
    <t xml:space="preserve">Delete full-size spare tire &amp; wheel, DRW Van only </t>
  </si>
  <si>
    <t>21G</t>
  </si>
  <si>
    <t>Dark Palazzo Gray Vinyl, 2-way man (fore/aft/recline) drv &amp; frt pass, drv-side armrest, drv &amp; frt pass-side airbags -- Use w/ XL Passenger Vans</t>
  </si>
  <si>
    <t>96K</t>
  </si>
  <si>
    <t>(Less) 1-Passenger Seat or 2-Passenger Seats. (use on LWB)</t>
  </si>
  <si>
    <t>(Less) 1-Passenger Seat or 2-Passenger Seats. (use on LWB-EL)</t>
  </si>
  <si>
    <t>Auxiliary Fuse Panel incl Dual AGM Batteries (63E) and Modified Vehicle Wiring System (53K)
Auxiliary Fuse Panel incl Dual AGM Batteries (63E) and Modified Vehicle Wiring System (53K) -- Use with 67C/63C</t>
  </si>
  <si>
    <t>$377.30 
Incl.</t>
  </si>
  <si>
    <t>Long Arm Non Telescoping, Power Glass Adjust Mirrors w/o Turn Signals - Passenger Van</t>
  </si>
  <si>
    <t>Windows-All-Around, fixed - incl Rear-Window Defogger </t>
  </si>
  <si>
    <t>Auxiliary Heater A/C Prep Package without Rear Controls with 47E</t>
  </si>
  <si>
    <t>Carpet, Front w/ Passenger Van XLT</t>
  </si>
  <si>
    <t xml:space="preserve">16H </t>
  </si>
  <si>
    <t>Carpet, Front and Rear w/ Passenger Van XL</t>
  </si>
  <si>
    <t xml:space="preserve">Vinyl Floor Covering - Front and Rear - incl wheel well covers and rear/side scuff plates - Passenger Van XLT
Vinyl Floor Covering - Front and Rear - Passenger Van XL </t>
  </si>
  <si>
    <t>N/C
Std</t>
  </si>
  <si>
    <t xml:space="preserve">90B </t>
  </si>
  <si>
    <t>Rearview Mirror </t>
  </si>
  <si>
    <t>Upfitter Package - Incl High Capacity Upfitter Switches </t>
  </si>
  <si>
    <t>Console - Large Center Console with Integrated Shifter 
Console - Large Center Console with Integrated Shifter-Inc with 67C &amp; 67D</t>
  </si>
  <si>
    <t>$191.10 
Incl.</t>
  </si>
  <si>
    <t xml:space="preserve">Modified Vehicle Wiring System and Kit
Modified Vehicle Wiring System and Kit w/ 47E and 87E </t>
  </si>
  <si>
    <t xml:space="preserve">86N </t>
  </si>
  <si>
    <t>Heavy Duty Tray Style Floor Mats (Front) </t>
  </si>
  <si>
    <t>Back Up Alarm </t>
  </si>
  <si>
    <t>Carbonized Gray (Metallic) Paint </t>
  </si>
  <si>
    <t>Front Bumper - Painted - XLT 
Front Bumper - Painted - XL</t>
  </si>
  <si>
    <t xml:space="preserve">Std.
$245.00 </t>
  </si>
  <si>
    <t>Extended Range Fuel Tank - 31 gallon</t>
  </si>
  <si>
    <t>Tow/Haul Mode with Trailer Wiring Provisions </t>
  </si>
  <si>
    <t>Heavy Duty Front Axle (2,100 kg FGAWR Package) </t>
  </si>
  <si>
    <t xml:space="preserve">Builders Prep Package -  XL LWB - incl 63E 
Builders Prep Package -  XL EL-LWB - incl 63E 
Builders Prep Package -  XLT LWB - incl 63E 
Builders Prep Package -  XLT EL-LWB - incl 63E </t>
  </si>
  <si>
    <t>(665)
(945)
(725)
(1,015)</t>
  </si>
  <si>
    <t>($651.70)
($926.10)
($710.50)
($994.70)</t>
  </si>
  <si>
    <t>47L</t>
  </si>
  <si>
    <t>Livery Van Package for XLT Passenger Van SRW 
Livery Van Package for XLT Passenger Van DRW</t>
  </si>
  <si>
    <t>Intelligent Access with push-button start </t>
  </si>
  <si>
    <t>16 in Matte Black Alloy Wheel </t>
  </si>
  <si>
    <t>Black HID Headlamps </t>
  </si>
  <si>
    <t>Blue Metallic paint </t>
  </si>
  <si>
    <t>(AB) Decal #1 – Up to 15 ft2</t>
  </si>
  <si>
    <t>Transit BEV</t>
  </si>
  <si>
    <t xml:space="preserve">Single-Speed Transmission, Non-Limited Slip	</t>
  </si>
  <si>
    <t>Steel wheel with Full Silver Wheel Cover</t>
  </si>
  <si>
    <t>16 inch Black Aluminum Alloy Wheel - SRW, Standard front axle only</t>
  </si>
  <si>
    <t>16 inch Silver Aluminum Alloy Wheel - SRW, Standard front axle only</t>
  </si>
  <si>
    <t xml:space="preserve">Front Bumper - Painted - Use with CA/CC 
Front Bumper - Painted - Use with Cargo Vans </t>
  </si>
  <si>
    <t xml:space="preserve">$294.00 
$230.30 </t>
  </si>
  <si>
    <t>$264.60 
Std.</t>
  </si>
  <si>
    <t>Long Arm Non Telescoping, Power Glass Adjust Mirrors w/o Turn Signals - CA/CC
Long Arm Non Telescoping, Power Glass Adjust Mirrors w/o Turn Signals - Cargo Van</t>
  </si>
  <si>
    <t xml:space="preserve">$269.50 
$58.80 </t>
  </si>
  <si>
    <t>68H</t>
  </si>
  <si>
    <t>Running Board - Cargo Van</t>
  </si>
  <si>
    <t>17F</t>
  </si>
  <si>
    <t>Windows-All-Around, fixed incl. Rear-Window Defrost </t>
  </si>
  <si>
    <t>92E</t>
  </si>
  <si>
    <t xml:space="preserve">$112.70 
$205.80 
$455.70 </t>
  </si>
  <si>
    <t>Front License Plate Bracket </t>
  </si>
  <si>
    <t>16E</t>
  </si>
  <si>
    <t>Vinyl Floor Covering - Front only </t>
  </si>
  <si>
    <t>90E</t>
  </si>
  <si>
    <t>Pro Power Onboard - 120V/2.4 kW </t>
  </si>
  <si>
    <t>Full Rear Compartment Lighting - Cargo Van Cargo </t>
  </si>
  <si>
    <t>Tie-Down Hooks</t>
  </si>
  <si>
    <t>47T</t>
  </si>
  <si>
    <t xml:space="preserve">Bulkhead with Lockable Door (High Roof) 
Bulkhead with Lockable Door (Medium Roof) </t>
  </si>
  <si>
    <t>47U</t>
  </si>
  <si>
    <t>Rearview Mirror for Cutaway</t>
  </si>
  <si>
    <t>B-Pillar Assist Handle - Cargo Van MR/HR Passenger side 
B-Pillar Assist Handle - Low Roof Cargo Van / 47U / 47T</t>
  </si>
  <si>
    <t>$24.50 
N/C</t>
  </si>
  <si>
    <t>D-Pillar Assist Handles (Driver and Passenger-side) </t>
  </si>
  <si>
    <t>Heavy-Duty Rear Scuff Plate Kit incl Side Door Scuff Plate 
Heavy-Duty Rear Scuff Plate Kit incl Side Door Scuff Plate --Use w/ 60B</t>
  </si>
  <si>
    <t>Parcel Delivery Package - Cargo Van 
Parcel Delivery Package - CA</t>
  </si>
  <si>
    <t>$122.50 
N/C</t>
  </si>
  <si>
    <t>Rearview Camera and Mirror Monitor</t>
  </si>
  <si>
    <t>School Bus Prep Package</t>
  </si>
  <si>
    <t>Multi-Functional School Activity Bus (MFSAB) Prep Package </t>
  </si>
  <si>
    <t>Fleet Safety Package </t>
  </si>
  <si>
    <t>63G</t>
  </si>
  <si>
    <t>White Noise Back Up Alarm</t>
  </si>
  <si>
    <t>Right Hand Door Delete</t>
  </si>
  <si>
    <t>Cloth Seat Trim, 2-Way, Driver armrest &amp; lumbar, Passenger delete, drv side airbags &amp; curtain airbags (Cargo Van, CA)</t>
  </si>
  <si>
    <t>Vinyl Seat Trim, 2-Way, Driver armrest, Passenger delete, drv side airbags &amp; curtain airbags (Cargo Van, CA)</t>
  </si>
  <si>
    <t xml:space="preserve">6 Speakers (4 Front / 2 Rear) </t>
  </si>
  <si>
    <t>$ 75
Incl.</t>
  </si>
  <si>
    <t>53T</t>
  </si>
  <si>
    <t>R9B</t>
  </si>
  <si>
    <t>R9C</t>
  </si>
  <si>
    <t xml:space="preserve">Outer Banks 4x4  </t>
  </si>
  <si>
    <t>R9D</t>
  </si>
  <si>
    <t>R9G</t>
  </si>
  <si>
    <t xml:space="preserve">Heritage  4x4 </t>
  </si>
  <si>
    <t>E-Series Cutaway</t>
  </si>
  <si>
    <t xml:space="preserve">SRW 138" WB </t>
  </si>
  <si>
    <t>DRW 138" WB</t>
  </si>
  <si>
    <t>SRW 158" WB</t>
  </si>
  <si>
    <t>DRW 158" WB</t>
  </si>
  <si>
    <t>DRW 176" WB</t>
  </si>
  <si>
    <t>E3K</t>
  </si>
  <si>
    <t>E-Series Stripped Chassis</t>
  </si>
  <si>
    <t>E4K</t>
  </si>
  <si>
    <t xml:space="preserve">7.3L V-8 -- Use with E4F, E4K 7.3L V-8 -- Use with E3F, E3K </t>
  </si>
  <si>
    <t>Dual Alternator - 240 Amp + 157 Amp</t>
  </si>
  <si>
    <t xml:space="preserve">Door Right Hand, Not Included -- Use with Cutaway </t>
  </si>
  <si>
    <t>High-Series Exterior Upgrade Package</t>
  </si>
  <si>
    <t>High-Series Exterior Upgrade Package -- w/ 47R, or 47B</t>
  </si>
  <si>
    <t xml:space="preserve">Interior Upgrade Package -- Use with Shuttle Bus Package 47B </t>
  </si>
  <si>
    <t xml:space="preserve">Interior Upgrade Package (Base Cutaway)  </t>
  </si>
  <si>
    <t>Motorhome Prep Package -- Use with 138 in. Wheelbase SRW - Price</t>
  </si>
  <si>
    <t>Motorhome Prep Package -- Use with 138 in. Wheelbase DRW - Price</t>
  </si>
  <si>
    <t>Motorhome Prep Package -- Use with 158 in. Wheelbase SRW - Price</t>
  </si>
  <si>
    <t>Motorhome Prep Package -- Use with 158 in. Wheelbase DRW - Price</t>
  </si>
  <si>
    <t>Shuttle Bus Prep Package Use with 138" WB Price</t>
  </si>
  <si>
    <t>Shuttle Bus Prep Package Use with 138" WB Price Discount</t>
  </si>
  <si>
    <t>Shuttle Bus Prep Package Use with 158/176" WB Price</t>
  </si>
  <si>
    <t>Shuttle Bus Prep Package Use with 158/176" WB Price Discount</t>
  </si>
  <si>
    <t>91F</t>
  </si>
  <si>
    <t>SecuriLock Passive Anti-Theft System w/RH Door Delete</t>
  </si>
  <si>
    <t>Trailer Towing Prep Package (Class 1) - w/ 47R</t>
  </si>
  <si>
    <t>Trailer Towing Prep Package (Class 1)</t>
  </si>
  <si>
    <t>Speaker Upgrade (4 speaker set) use w/ 587</t>
  </si>
  <si>
    <t>PJS</t>
  </si>
  <si>
    <t>Front GAWR -5000#</t>
  </si>
  <si>
    <t>Front GAWR - 5000#  w/ 20F</t>
  </si>
  <si>
    <t>Front GAWR - 5000#  w/ 47H, or 47R with E450</t>
  </si>
  <si>
    <t>Expedition</t>
  </si>
  <si>
    <t>U1G</t>
  </si>
  <si>
    <t>K1G</t>
  </si>
  <si>
    <t>U1H</t>
  </si>
  <si>
    <t>4x2 Active</t>
  </si>
  <si>
    <t>U1J</t>
  </si>
  <si>
    <t>4x4 Active</t>
  </si>
  <si>
    <t>K1H</t>
  </si>
  <si>
    <t>K1J</t>
  </si>
  <si>
    <t>U1R</t>
  </si>
  <si>
    <t>4x4 Tremor</t>
  </si>
  <si>
    <t>U1P</t>
  </si>
  <si>
    <t>4x4 King Ranch</t>
  </si>
  <si>
    <t>K1P</t>
  </si>
  <si>
    <t>4x4 MAX King Ranch</t>
  </si>
  <si>
    <t>4x4 MAX Active</t>
  </si>
  <si>
    <t>4x2 MAX Active</t>
  </si>
  <si>
    <t>U1M</t>
  </si>
  <si>
    <t>4x4 Platinum</t>
  </si>
  <si>
    <t>K1M</t>
  </si>
  <si>
    <t>4x4 Platinum MAX</t>
  </si>
  <si>
    <t>Active</t>
  </si>
  <si>
    <t>King Ranch</t>
  </si>
  <si>
    <t>Tremor</t>
  </si>
  <si>
    <t>Equipment Group 501A</t>
  </si>
  <si>
    <t>#######</t>
  </si>
  <si>
    <t>Platinum</t>
  </si>
  <si>
    <t>Powertrains</t>
  </si>
  <si>
    <t>3.5L Ecoboost V6 Engine</t>
  </si>
  <si>
    <t>3.5L GTI High Output Engine</t>
  </si>
  <si>
    <t>10-Speed Automatic Transmission with SelectShift</t>
  </si>
  <si>
    <t>59J</t>
  </si>
  <si>
    <r>
      <t xml:space="preserve">Driver Pack (17A or 19B </t>
    </r>
    <r>
      <rPr>
        <b/>
        <sz val="10"/>
        <color theme="1"/>
        <rFont val="Libre Franklin"/>
      </rPr>
      <t>not</t>
    </r>
    <r>
      <rPr>
        <sz val="10"/>
        <color theme="1"/>
        <rFont val="Libre Franklin"/>
      </rPr>
      <t xml:space="preserve"> Selected)</t>
    </r>
  </si>
  <si>
    <t>Driver Pack (17A or 19B  Selected)</t>
  </si>
  <si>
    <t>######</t>
  </si>
  <si>
    <t>Stealth Appearance Package</t>
  </si>
  <si>
    <t>Stealth Appearance Package (19B Selected)</t>
  </si>
  <si>
    <t>19B</t>
  </si>
  <si>
    <t>Stealth Performance Package</t>
  </si>
  <si>
    <t>Platinum Ultimate Package</t>
  </si>
  <si>
    <t>Seats, Second Row Power Folding 40/20/40 with Tip-and-Slide</t>
  </si>
  <si>
    <t>21Y</t>
  </si>
  <si>
    <t>Third Row Flexible Seating</t>
  </si>
  <si>
    <t>Black Painted Roof</t>
  </si>
  <si>
    <t>Floor Liners, Front and Second Rows (Tray Style)</t>
  </si>
  <si>
    <t>Floor Liners, First and Second Rows</t>
  </si>
  <si>
    <t>18 inch Ploice Black Steel Wheels</t>
  </si>
  <si>
    <t>20 inch Carbonized Gray Aluminum Wheels</t>
  </si>
  <si>
    <t>Panoramic Vista Roof</t>
  </si>
  <si>
    <t>96A</t>
  </si>
  <si>
    <t>Power Running Boards</t>
  </si>
  <si>
    <t>Stone Blue Metallic</t>
  </si>
  <si>
    <t xml:space="preserve">Star White Metallic Tri-Coat </t>
  </si>
  <si>
    <t>PR7</t>
  </si>
  <si>
    <t>Glacier Gray Metallic Tri-Coat</t>
  </si>
  <si>
    <t>PHY</t>
  </si>
  <si>
    <t>Dark Matter Metallic</t>
  </si>
  <si>
    <t>PT9</t>
  </si>
  <si>
    <t>Marsh Gray</t>
  </si>
  <si>
    <t>PA3</t>
  </si>
  <si>
    <t>Space Silver</t>
  </si>
  <si>
    <t>Connectivity Package</t>
  </si>
  <si>
    <t>0%</t>
  </si>
  <si>
    <t>BlueCruise Equipped (1-year Plan)</t>
  </si>
  <si>
    <t>55C</t>
  </si>
  <si>
    <t>BlueCruise Equipped (One-Time Purchase)</t>
  </si>
  <si>
    <t>67B</t>
  </si>
  <si>
    <t>SiriusXM with 360L (3-year plan)</t>
  </si>
  <si>
    <t>18E</t>
  </si>
  <si>
    <t>Rear Seat Entertainment</t>
  </si>
  <si>
    <t>61J</t>
  </si>
  <si>
    <t>Console Vault</t>
  </si>
  <si>
    <t>Off Road Underbody Shield</t>
  </si>
  <si>
    <t>41K</t>
  </si>
  <si>
    <t>DEALER INSTALLED OPTIONS</t>
  </si>
  <si>
    <t>A6ZAB</t>
  </si>
  <si>
    <t>Cargo Area Protector-Includes Third Row Seat Back</t>
  </si>
  <si>
    <t>FHBAC</t>
  </si>
  <si>
    <t>Cargo Organizer Soft-Sided Large</t>
  </si>
  <si>
    <t>FISAD</t>
  </si>
  <si>
    <t>Wheel Lock Kit-Exposed Lug Nuts</t>
  </si>
  <si>
    <t>BDIAJ</t>
  </si>
  <si>
    <t>All Weather Cargo Mat-Molded</t>
  </si>
  <si>
    <t>BDCAQ</t>
  </si>
  <si>
    <t>Cargo Area Protector-Includes Second and Third Row Seat Back</t>
  </si>
  <si>
    <t>FHBAB</t>
  </si>
  <si>
    <t>Cargo Tailgate Manager</t>
  </si>
  <si>
    <t>BACAB</t>
  </si>
  <si>
    <t>All Weather Foor Liner (Tray Style)-Third Row Seat</t>
  </si>
  <si>
    <t>BDIAM</t>
  </si>
  <si>
    <t>Load Floor Reversible Mat</t>
  </si>
  <si>
    <t>FIDAC</t>
  </si>
  <si>
    <t>Premium Floor Mats w/Nubuck Edge - Front and Second Rows</t>
  </si>
  <si>
    <t>BMWAD</t>
  </si>
  <si>
    <t>Black Roof-Rail Crossbars</t>
  </si>
  <si>
    <t>HT4AB</t>
  </si>
  <si>
    <t>Battery Jump Starter</t>
  </si>
  <si>
    <t>AHQAD</t>
  </si>
  <si>
    <t>Safety Kit-Off Road Assistance w/Ford Logo</t>
  </si>
  <si>
    <t>AHQAE</t>
  </si>
  <si>
    <t>Safety Kit-On Road Assistance w/Ford Logo</t>
  </si>
  <si>
    <t>AHQAB</t>
  </si>
  <si>
    <t>Safety Kit w/Ford Logo</t>
  </si>
  <si>
    <t>BBVAF</t>
  </si>
  <si>
    <t>Windshield Sunscreen</t>
  </si>
  <si>
    <t>CQBAC</t>
  </si>
  <si>
    <t>Cargo Side Curtain</t>
  </si>
  <si>
    <t>K7D</t>
  </si>
  <si>
    <t>Active RWD (110A)</t>
  </si>
  <si>
    <t>K8D</t>
  </si>
  <si>
    <t xml:space="preserve">Active 4WD (100A) </t>
  </si>
  <si>
    <t xml:space="preserve">Active RWD (200A) </t>
  </si>
  <si>
    <t xml:space="preserve">Active 4WD (200A) </t>
  </si>
  <si>
    <t>K7K</t>
  </si>
  <si>
    <t xml:space="preserve">ST-Line RWD (300A) </t>
  </si>
  <si>
    <t>K8K</t>
  </si>
  <si>
    <t xml:space="preserve">ST-Line 4WD (300A) </t>
  </si>
  <si>
    <t>K7G</t>
  </si>
  <si>
    <t xml:space="preserve">ST RWD (400A) </t>
  </si>
  <si>
    <t>K8G</t>
  </si>
  <si>
    <t xml:space="preserve">ST 4WD (400A) </t>
  </si>
  <si>
    <t>K7H</t>
  </si>
  <si>
    <t xml:space="preserve">Platinum RWD (600A) </t>
  </si>
  <si>
    <t>K8H</t>
  </si>
  <si>
    <t xml:space="preserve">Platinum 4WD (600A) </t>
  </si>
  <si>
    <t>K8J</t>
  </si>
  <si>
    <t xml:space="preserve">Tremor 4WD (800A) </t>
  </si>
  <si>
    <t>64Y</t>
  </si>
  <si>
    <t>20 Inch Carbonized Gray-Painted Aluminum Wheels</t>
  </si>
  <si>
    <t xml:space="preserve">20 Inch Luster Nickel-Painted Aluminum Wheels </t>
  </si>
  <si>
    <t xml:space="preserve">21 inch Bright Machined Aluminum with Tarnish Dark Pockets Wheels </t>
  </si>
  <si>
    <t xml:space="preserve">Platinum Lux Leather Package </t>
  </si>
  <si>
    <t>68A</t>
  </si>
  <si>
    <t xml:space="preserve">Active Comfort Package </t>
  </si>
  <si>
    <t>43H</t>
  </si>
  <si>
    <t xml:space="preserve">Panoramic Fixed Glass Roof with Power Shade </t>
  </si>
  <si>
    <t xml:space="preserve">ST-Line Street Pack </t>
  </si>
  <si>
    <t xml:space="preserve">ST-Line Premium Package </t>
  </si>
  <si>
    <t xml:space="preserve">ST Sun and Sound Package </t>
  </si>
  <si>
    <t xml:space="preserve"> Tremor Convenience Package</t>
  </si>
  <si>
    <t>Tremor Ultimate Package</t>
  </si>
  <si>
    <t>60S</t>
  </si>
  <si>
    <t xml:space="preserve">Black Painted Roof </t>
  </si>
  <si>
    <t>50N</t>
  </si>
  <si>
    <t xml:space="preserve">BlueCruise (Equipment + 1 Year + 90-Day Plan) </t>
  </si>
  <si>
    <t xml:space="preserve">BlueCruise (Equipment + One-Time Purchase) </t>
  </si>
  <si>
    <t>BlueCruise (Equipment + One-Time Purchase) (Platinum)</t>
  </si>
  <si>
    <t>91D</t>
  </si>
  <si>
    <t xml:space="preserve">Ford Connectivity Package (One-time purchase - 7 years) </t>
  </si>
  <si>
    <t>66M</t>
  </si>
  <si>
    <t xml:space="preserve">BlueCruise Hardware </t>
  </si>
  <si>
    <t>17H</t>
  </si>
  <si>
    <t xml:space="preserve">Second Row Captains Chairs with E-Z Entry and Armrest </t>
  </si>
  <si>
    <t xml:space="preserve">License Plate Bracket </t>
  </si>
  <si>
    <t>All-Weather Floor Mats without Carpet Mats</t>
  </si>
  <si>
    <t xml:space="preserve">All-Weather Floor Mats with Carpet Mats </t>
  </si>
  <si>
    <t>PK1</t>
  </si>
  <si>
    <t xml:space="preserve">Vapor Blue Metallic </t>
  </si>
  <si>
    <t xml:space="preserve"> Rapid Red Metallic Tinted Clearcoat </t>
  </si>
  <si>
    <t xml:space="preserve">Marsh Gray </t>
  </si>
  <si>
    <t xml:space="preserve">Securicode Keyless Entry Keypad </t>
  </si>
  <si>
    <t>76U</t>
  </si>
  <si>
    <t>18 Inch Spare Wheel and Jack Kit</t>
  </si>
  <si>
    <t>D5HAB</t>
  </si>
  <si>
    <t xml:space="preserve">Wheel Lock Kit </t>
  </si>
  <si>
    <t>BDCAF</t>
  </si>
  <si>
    <t xml:space="preserve">Cargo Area Management System </t>
  </si>
  <si>
    <t>GAMAB</t>
  </si>
  <si>
    <t xml:space="preserve">Hood Graphics - Matte </t>
  </si>
  <si>
    <t>GAMAD</t>
  </si>
  <si>
    <t xml:space="preserve">Hood Graphics - Ford Performance </t>
  </si>
  <si>
    <t>BMWAB</t>
  </si>
  <si>
    <t xml:space="preserve">Roof-Rail Crossbars </t>
  </si>
  <si>
    <t>A3EAB</t>
  </si>
  <si>
    <t xml:space="preserve">Splash Guards </t>
  </si>
  <si>
    <t>BECAG</t>
  </si>
  <si>
    <t xml:space="preserve">CARGO ORGANIZER SOFT SIDE LRG </t>
  </si>
  <si>
    <t>FHEAC</t>
  </si>
  <si>
    <t xml:space="preserve">All-Weather Floor Liners – Third Row with Second Row Captain’s Chairs </t>
  </si>
  <si>
    <t>FHEAB</t>
  </si>
  <si>
    <t xml:space="preserve">All-Weather Floor Liners – Third Row with Second Row Bench Seats </t>
  </si>
  <si>
    <t>First Aid Kit</t>
  </si>
  <si>
    <t>AHMAB</t>
  </si>
  <si>
    <t xml:space="preserve">Roadside Assistance Kit </t>
  </si>
  <si>
    <t>J4JAE</t>
  </si>
  <si>
    <t xml:space="preserve">Safe Deposit - Console Vault </t>
  </si>
  <si>
    <t>AILDS</t>
  </si>
  <si>
    <t>Side Window Deflectors</t>
  </si>
  <si>
    <t>BBVAB</t>
  </si>
  <si>
    <t xml:space="preserve">Windshield Sunscreen </t>
  </si>
  <si>
    <t>W8A</t>
  </si>
  <si>
    <t>XL FWD</t>
  </si>
  <si>
    <t>W8H</t>
  </si>
  <si>
    <t>XLT FWD</t>
  </si>
  <si>
    <t>W8S</t>
  </si>
  <si>
    <t>Lariat AWD</t>
  </si>
  <si>
    <t>W8N</t>
  </si>
  <si>
    <t>Tremor Advanced 4WD</t>
  </si>
  <si>
    <t>W8P</t>
  </si>
  <si>
    <t>Lobo Advanced 4WD-High</t>
  </si>
  <si>
    <t>W8T</t>
  </si>
  <si>
    <t>Lobo Advanced 4WD-Standard</t>
  </si>
  <si>
    <t>XL w/ FWD  and 2.0L Ecoboost</t>
  </si>
  <si>
    <t xml:space="preserve">XL w/ AWD and 2.5L Hybrid w/ Automatic Continuously Variable Transmission 
</t>
  </si>
  <si>
    <t>XLT w/ FWD and 2.0L Ecoboost w/ Transmission</t>
  </si>
  <si>
    <t xml:space="preserve">XLT w/ AWD and 2.5L Hybrid w/ Automatic Continuously Variable Transmission </t>
  </si>
  <si>
    <t>XLT w/ AWD and 2.0L Ecoboost w/ 8-Spd Auto Trans</t>
  </si>
  <si>
    <t>Lariat w/ AWD and 2.0L Ecoboost w/ 8-Spd Auto Trans</t>
  </si>
  <si>
    <t>Conventional Spare Tire</t>
  </si>
  <si>
    <t>PRR</t>
  </si>
  <si>
    <t xml:space="preserve">Ruby Red Metallic Tinted Clearcoat </t>
  </si>
  <si>
    <t>PNL</t>
  </si>
  <si>
    <t>Orange Fury Metallic Tri-Coat</t>
  </si>
  <si>
    <t>Ford Co-Pilot360</t>
  </si>
  <si>
    <t xml:space="preserve">Power 8-way Driver Seat (XL-XLT) </t>
  </si>
  <si>
    <t xml:space="preserve">Power 8-way Driver Seat (Lariat) </t>
  </si>
  <si>
    <t xml:space="preserve">Black Appearance Package </t>
  </si>
  <si>
    <t>Power Sliding Rear Window ilo Fixed</t>
  </si>
  <si>
    <t xml:space="preserve">Sirius XM Radio (3-year) </t>
  </si>
  <si>
    <t>Connectivity Package (7 year</t>
  </si>
  <si>
    <t>19-inch Black Painted Aluminum Wheels</t>
  </si>
  <si>
    <t>FICAD</t>
  </si>
  <si>
    <t xml:space="preserve">Hood Deflectors -- Smoke </t>
  </si>
  <si>
    <t>FICAE</t>
  </si>
  <si>
    <t>Hood Deflectors -- Textured</t>
  </si>
  <si>
    <t>FIGAC</t>
  </si>
  <si>
    <t>Yakima Bed Rail Cross Bars</t>
  </si>
  <si>
    <t>Cargo Management System Mounted Bed Cross Bars</t>
  </si>
  <si>
    <t>A5CAB</t>
  </si>
  <si>
    <t>Bed Divider Kit</t>
  </si>
  <si>
    <t>Commercial Roadside Assist Kit</t>
  </si>
  <si>
    <t>J4JAD</t>
  </si>
  <si>
    <t>In-vehicle Safe - Center Console</t>
  </si>
  <si>
    <t>J4JAB</t>
  </si>
  <si>
    <t xml:space="preserve">In-vehicle Safe - Under Rear Seat </t>
  </si>
  <si>
    <t>AHNAB</t>
  </si>
  <si>
    <t>CCBAB</t>
  </si>
  <si>
    <t>Tailgate Lock</t>
  </si>
  <si>
    <t>A5DAE</t>
  </si>
  <si>
    <t>Tool Box - Driver Side</t>
  </si>
  <si>
    <t>A5DAF</t>
  </si>
  <si>
    <t xml:space="preserve"> Tool Box - Passenger Side</t>
  </si>
  <si>
    <t>A9KAC</t>
  </si>
  <si>
    <t>TOUCHLINK Truck Bed Lighting</t>
  </si>
  <si>
    <t xml:space="preserve"> Wheel Lock Kit</t>
  </si>
  <si>
    <t xml:space="preserve">Window Air Deflector (4-Piece) </t>
  </si>
  <si>
    <t>F14AD</t>
  </si>
  <si>
    <t>SecuriCode™ Keyless-Entry Keypad — MIC</t>
  </si>
  <si>
    <t>AD8BE</t>
  </si>
  <si>
    <t>Illuminated Ford Logo Badge</t>
  </si>
  <si>
    <t>AHPAB</t>
  </si>
  <si>
    <t>Tool Kit</t>
  </si>
  <si>
    <t>Draft pricing has been used for vehicles highlighted in yellow.</t>
  </si>
  <si>
    <t>43J</t>
  </si>
  <si>
    <t>Modular Hard Top, Shadow Black-Painted</t>
  </si>
  <si>
    <t>Leather-Trimmed/Vinyl Seats - Black Onyx (w/89V)</t>
  </si>
  <si>
    <t>64X</t>
  </si>
  <si>
    <t>17 Black High Gloss-Painted Aluminum, Beadlock Capable Wheels</t>
  </si>
  <si>
    <t>Ruby Red Metallic Tinted Clearcoat</t>
  </si>
  <si>
    <t>PVA</t>
  </si>
  <si>
    <t>Desert Sand</t>
  </si>
  <si>
    <t>PFA</t>
  </si>
  <si>
    <t>PE7</t>
  </si>
  <si>
    <t>Velocity Blue Metallic</t>
  </si>
  <si>
    <t>PDB</t>
  </si>
  <si>
    <t>Shelter Green Metallic</t>
  </si>
  <si>
    <t>Side Step</t>
  </si>
  <si>
    <t xml:space="preserve">2.0L EcoBoost® with Auto Start-Stop Technology (Std. Badlands) </t>
  </si>
  <si>
    <t>Tech Package- Outer Banks</t>
  </si>
  <si>
    <t>Tech Package- Badlands</t>
  </si>
  <si>
    <t>67G</t>
  </si>
  <si>
    <t>Black Appearance Package</t>
  </si>
  <si>
    <t xml:space="preserve">Black Diamond Off-Road Package </t>
  </si>
  <si>
    <t>67A</t>
  </si>
  <si>
    <t xml:space="preserve">Sasquatch Package - Outer Banks </t>
  </si>
  <si>
    <t>Sasquatch Package - Badlands</t>
  </si>
  <si>
    <t>Robin's Egg Blue (Heritage STD)</t>
  </si>
  <si>
    <t xml:space="preserve">Azure Gray Tri-Coat </t>
  </si>
  <si>
    <t>Velocity Blue</t>
  </si>
  <si>
    <t xml:space="preserve">18 inch Black-Painted Wheel on Big Bend </t>
  </si>
  <si>
    <t>64U</t>
  </si>
  <si>
    <t xml:space="preserve">17 inch Carbonized Gray-painted Aluminum 225/65R17 AllTerrain (A/T) Tire </t>
  </si>
  <si>
    <t>Rubberized Seat Back</t>
  </si>
  <si>
    <t>AAMBA</t>
  </si>
  <si>
    <t>Assistance Kit, On-Road</t>
  </si>
  <si>
    <t>AAMBE</t>
  </si>
  <si>
    <t>Assistance Kit, Off-Road</t>
  </si>
  <si>
    <t>Center Console Vault</t>
  </si>
  <si>
    <t>B5BAB</t>
  </si>
  <si>
    <t>Fender Flare Kit 1</t>
  </si>
  <si>
    <t>CQBAB</t>
  </si>
  <si>
    <t>Liftgate Privacy Curtain</t>
  </si>
  <si>
    <t>FIMAC</t>
  </si>
  <si>
    <t>Mudflap Kits Front</t>
  </si>
  <si>
    <t>FIMAD</t>
  </si>
  <si>
    <t>Mudflap Kits Rear</t>
  </si>
  <si>
    <t>FIMAE</t>
  </si>
  <si>
    <t>Mudflaps Kit Front and Rear</t>
  </si>
  <si>
    <t>F150</t>
  </si>
  <si>
    <t>F1K</t>
  </si>
  <si>
    <t>F1L</t>
  </si>
  <si>
    <t xml:space="preserve">122.5 in. Wheelbase, XL 4x2 RC SS 6.5 Box </t>
  </si>
  <si>
    <t>141 in. Wheelbase, XL 4x2 RC SS 8.0 Box</t>
  </si>
  <si>
    <t>122.5 in. Wheelbase, XL 4x4 RC SS 6.5 Box</t>
  </si>
  <si>
    <t>141 in. Wheelbase, XL 4x4 RC SS 8.0 Box</t>
  </si>
  <si>
    <t>X1K</t>
  </si>
  <si>
    <t>X1L</t>
  </si>
  <si>
    <t>X2K</t>
  </si>
  <si>
    <t>X2L</t>
  </si>
  <si>
    <t>145 in. Wheelbase, XL 4x2 SC SS 6.5 Box</t>
  </si>
  <si>
    <t>145 in. Wheelbase, XL 4x4 SC SS 6.5 Box</t>
  </si>
  <si>
    <t>145 in. Wheelbase, STX 4x2 SC SS 6.5 Box</t>
  </si>
  <si>
    <t>145 in. Wheelbase, STX 4x4 SC SS 6.5 Box</t>
  </si>
  <si>
    <t>X3K</t>
  </si>
  <si>
    <t>X3L</t>
  </si>
  <si>
    <t>145 in. Wheelbase, XLT 4x2 SC SS 6.5 Box</t>
  </si>
  <si>
    <t>145 in. Wheelbase, XLT 4x4 SC SS 6.5 Box</t>
  </si>
  <si>
    <t>W1K</t>
  </si>
  <si>
    <t>145 in. Wheelbase, XL 4x2 SCrew SS 5.5 Box</t>
  </si>
  <si>
    <t>W1L</t>
  </si>
  <si>
    <t>145 in. Wheelbase, XL 4x4 SCrew SS 5.5 Box</t>
  </si>
  <si>
    <t>157 in. Wheelbase, XL 4x4 SCrew SS 6.5 Box</t>
  </si>
  <si>
    <t>W2K</t>
  </si>
  <si>
    <t>145 in. Wheelbase, STX 4x2 SCrew SS 5.5 Box</t>
  </si>
  <si>
    <t>W2L</t>
  </si>
  <si>
    <t xml:space="preserve">145 in. Wheelbase, STX 4x4 SCrew SS 5.5 Box </t>
  </si>
  <si>
    <t>W3K</t>
  </si>
  <si>
    <t>145 in. Wheelbase, XLT 4x2 SCrew SS 5.5 Box</t>
  </si>
  <si>
    <t>W3L</t>
  </si>
  <si>
    <t>145 in. Wheelbase, XLT 4x4 SCrew SS 5.5 Box</t>
  </si>
  <si>
    <t>157 in. Wheelbase, XLT 4x4 SCrew SS 6.5 Box</t>
  </si>
  <si>
    <t>W5K</t>
  </si>
  <si>
    <t>145 in. Wheelbase, Lariat 4x2 SCrew SS 5.5 Box</t>
  </si>
  <si>
    <t>W5L</t>
  </si>
  <si>
    <t>145 in. Wheelbase, Lariat 4x4 SCrew SS 5.5 Box</t>
  </si>
  <si>
    <t xml:space="preserve">157 in. Wheelbase, Lariat 4x4 SCrew SS 6.5 Box </t>
  </si>
  <si>
    <t>W6K</t>
  </si>
  <si>
    <t>W6L</t>
  </si>
  <si>
    <t>W7K</t>
  </si>
  <si>
    <t>W7L</t>
  </si>
  <si>
    <t>101A XL</t>
  </si>
  <si>
    <t>200B STX</t>
  </si>
  <si>
    <t>300A XLT</t>
  </si>
  <si>
    <t>500A Lariat</t>
  </si>
  <si>
    <t xml:space="preserve">3.5L EcoBoost ilo 2.7L EcoBoost </t>
  </si>
  <si>
    <t>std</t>
  </si>
  <si>
    <t xml:space="preserve">E-locking 3.31 axle </t>
  </si>
  <si>
    <t xml:space="preserve">E-locking 3.31 axle - XL3 included w/ 55A </t>
  </si>
  <si>
    <t>E-locking 3.55 axle - XL9</t>
  </si>
  <si>
    <t>E-locking 3.55 axle - XL9 included w/ 53T/998 &amp; 55A/99P</t>
  </si>
  <si>
    <t>E-locking 3.73 axle - XL6</t>
  </si>
  <si>
    <t>3.73 E-Locker Axle, Limited Slip w/ 99D, 19S, and 53T&amp;995</t>
  </si>
  <si>
    <t>XL5</t>
  </si>
  <si>
    <t>E-locking 3.55 axle (tow/haul pack)</t>
  </si>
  <si>
    <t>XL7</t>
  </si>
  <si>
    <t>E-locking 3.73 axle (tow/haul pack)</t>
  </si>
  <si>
    <t>103A</t>
  </si>
  <si>
    <t xml:space="preserve">Equipment Group 103A </t>
  </si>
  <si>
    <t>104A</t>
  </si>
  <si>
    <t>Equipment Group 104A</t>
  </si>
  <si>
    <t xml:space="preserve">Equipment Group 200A (STX Mid) </t>
  </si>
  <si>
    <t>Equipment Group 201A (STX FX4)</t>
  </si>
  <si>
    <t>Equipment Group 301A (XLT Low Mid)</t>
  </si>
  <si>
    <t>303A</t>
  </si>
  <si>
    <t>Equipment Group 501A (Lariat Mid)</t>
  </si>
  <si>
    <t xml:space="preserve">Equipment Group 502A (Lariat High) </t>
  </si>
  <si>
    <t>702A</t>
  </si>
  <si>
    <t>Equipment Group 702A (Platinum Mid)</t>
  </si>
  <si>
    <t>64N</t>
  </si>
  <si>
    <t>22" Chrome Wheel without Inserts</t>
  </si>
  <si>
    <t>64Z</t>
  </si>
  <si>
    <t>22" Gloss Gloss Black Wheel without Inserts</t>
  </si>
  <si>
    <t>22 Premium Painted w/ Chrome Inserts Wheel - KR</t>
  </si>
  <si>
    <t>22 Gloss Black Wheel w/ Inserts - Platinum</t>
  </si>
  <si>
    <t>LT265/70R17C BSW all-terrain tires (A/T) – Fleet</t>
  </si>
  <si>
    <t>LT265/70R18C BSW all-terrain tires (A/T)</t>
  </si>
  <si>
    <t>Bed Utility Package - XLT &amp; 500A</t>
  </si>
  <si>
    <t>Bed Utility Package - 501A &amp; 502A</t>
  </si>
  <si>
    <t>Mobile Office Package (STX)</t>
  </si>
  <si>
    <t>Mobile Office Package (XLT 301A)</t>
  </si>
  <si>
    <t>Mobile Office Package (XLT 302, Lariat)</t>
  </si>
  <si>
    <t>Tow/Haul Package (XL, STX, XLT, Lariat)</t>
  </si>
  <si>
    <t>BlueCruise Equipped (Equipment + 1-year Plan)</t>
  </si>
  <si>
    <t>Twin Panel Moonroof</t>
  </si>
  <si>
    <t xml:space="preserve">Pro Power Onboard – 7.2 KW </t>
  </si>
  <si>
    <t>Pwr Tel Pwr Fold Trailer Tow Mirrors Lariat</t>
  </si>
  <si>
    <t>Man Tel Pwr Fold Trailer Tow Mirrors STX and XLT</t>
  </si>
  <si>
    <t>Rear-Window, Fixed Privacy Glass with Defroster</t>
  </si>
  <si>
    <t>88A</t>
  </si>
  <si>
    <t>Vinyl 40/20/40 Front-Seat- XL</t>
  </si>
  <si>
    <t xml:space="preserve">Integrated Trailer Brake Controller </t>
  </si>
  <si>
    <t>XLT Black Appearance Package</t>
  </si>
  <si>
    <t>19P</t>
  </si>
  <si>
    <t>XLT Black Appearance Package Plus</t>
  </si>
  <si>
    <t xml:space="preserve">XLT Black Appearance Package Plus (303A) </t>
  </si>
  <si>
    <t>Lariat Black Appearance Package 500A</t>
  </si>
  <si>
    <t>Lariat Black Appearance Package 501A/502A</t>
  </si>
  <si>
    <t xml:space="preserve">Daytime running lights - Fleet </t>
  </si>
  <si>
    <t xml:space="preserve">POWER 8-WAY DRIVER SEAT ADJUST - Fleet </t>
  </si>
  <si>
    <t xml:space="preserve">All-Weather Rubber Floor Mats </t>
  </si>
  <si>
    <t xml:space="preserve">Bedliner – Plastic drop-in </t>
  </si>
  <si>
    <t>Bedliner – Tough Bed® spray-in</t>
  </si>
  <si>
    <t>Wheel Well Liner</t>
  </si>
  <si>
    <t xml:space="preserve">LED Sideview mirror Spotlights </t>
  </si>
  <si>
    <t xml:space="preserve">Skid Plates (Fleet only) </t>
  </si>
  <si>
    <t>Tailgate Step w/ Work Surface</t>
  </si>
  <si>
    <t>Retractable Rear Center Step</t>
  </si>
  <si>
    <t>PHX</t>
  </si>
  <si>
    <t xml:space="preserve">Antimatter Blue Metallic </t>
  </si>
  <si>
    <t>F150 Lightning</t>
  </si>
  <si>
    <t>W1B</t>
  </si>
  <si>
    <t xml:space="preserve">F-150 BEV PRO CC 4x4 5 5 - Std </t>
  </si>
  <si>
    <t xml:space="preserve">F-150 BEV Lariat 4x4 5 5 - Std </t>
  </si>
  <si>
    <t xml:space="preserve">F-150 BEV Flash 4x4 5 5 - Std </t>
  </si>
  <si>
    <t xml:space="preserve">F-150 BEV Platinum 4x4 5 5 - Std </t>
  </si>
  <si>
    <t>FLASH</t>
  </si>
  <si>
    <t xml:space="preserve">Equipment Group 312A (Std) </t>
  </si>
  <si>
    <t xml:space="preserve">Equipment Group 511A (Std) </t>
  </si>
  <si>
    <t>PLATINUM</t>
  </si>
  <si>
    <t xml:space="preserve">Standard Battery- Lariat, &amp; Platinum </t>
  </si>
  <si>
    <t xml:space="preserve">Extended Range Battery (Dual Onboard Charging) - Fleet - Flash Series </t>
  </si>
  <si>
    <t xml:space="preserve">Tow Tech Package (incl. 360 camera) -- PRO </t>
  </si>
  <si>
    <t xml:space="preserve">Ford BlueCruise 1.2 (1-year Included) </t>
  </si>
  <si>
    <t>Antimatter Blue Metallic</t>
  </si>
  <si>
    <t xml:space="preserve">Spare Wheel &amp; Tire </t>
  </si>
  <si>
    <t>Smart Acceleration Truncation</t>
  </si>
  <si>
    <t xml:space="preserve">Speed Limitation - 65 MPH governed top speed </t>
  </si>
  <si>
    <t>41Y</t>
  </si>
  <si>
    <t>Speed Limitation - 70 MPH governed top speed</t>
  </si>
  <si>
    <t>41Z</t>
  </si>
  <si>
    <t xml:space="preserve">Speed Limitation - 75 MPH governed top speed </t>
  </si>
  <si>
    <t>145 in. Wheelbase-King Ranch, 4x2 SCrew SS 5.5 Box</t>
  </si>
  <si>
    <t xml:space="preserve">145 in. Wheelbase-King Ranch,  4x4 SCrew SS 5.5 Box </t>
  </si>
  <si>
    <t xml:space="preserve">157 in. Wheelbase-King Ranch, t 4x4 SCrew SS 6.5 Box </t>
  </si>
  <si>
    <t xml:space="preserve">145 in. Wheelbase-Platinum, 4x2 SCrew SS 5.5 Box </t>
  </si>
  <si>
    <t>145 in. Wheelbase-Platinum,  4x4 SCrew SS 5.5 Box</t>
  </si>
  <si>
    <t xml:space="preserve">157 in. Wheelbase-Platinum, 4x4 SCrew SS 6.5 Box </t>
  </si>
  <si>
    <t>F150 Responder</t>
  </si>
  <si>
    <t>W1P</t>
  </si>
  <si>
    <t>145" WB</t>
  </si>
  <si>
    <t>$485 </t>
  </si>
  <si>
    <t>Fog Lamps</t>
  </si>
  <si>
    <t xml:space="preserve">Rear Privacy Glass </t>
  </si>
  <si>
    <t>Dual Power Glass/Manual Folding Mirrors w/ Heat/Turn - (Requires Either 59C or 59D; OR 59E/59F/59G/59J)</t>
  </si>
  <si>
    <t xml:space="preserve">Manually Telescoping/Power Glass/Manual-Folding Trailer Tow Mirrors </t>
  </si>
  <si>
    <t>Super Puddle (LED Puddle/Side Mirror Light) (requires 924)</t>
  </si>
  <si>
    <t>Spot Lamp Prep Kit, Driver Only</t>
  </si>
  <si>
    <t xml:space="preserve">Spot Lamp Prep Kit, Dual Driver and Passenger </t>
  </si>
  <si>
    <t>DRIVER LED SPOTLAMP (UNITY)</t>
  </si>
  <si>
    <t>59G</t>
  </si>
  <si>
    <t>DRIVER/PASSENGER LED SPOTLAMP (UNITY)</t>
  </si>
  <si>
    <t>DRIVER LED SPOTLAMP (WHELEN)</t>
  </si>
  <si>
    <t>DRIVER/PASSENGER LED SPOTLAMP (WHELEN)</t>
  </si>
  <si>
    <t>17R</t>
  </si>
  <si>
    <t>2ND-ROW DOOR CONTROLS INOPERABLE (HANDLES, LOCKS, WINDOWS) / CLOSEOUT PANEL</t>
  </si>
  <si>
    <t>REAR CONSOLE PLATE</t>
  </si>
  <si>
    <t>60F</t>
  </si>
  <si>
    <t xml:space="preserve">FRONT CONSOLE MOUNTING PLATE DELETE (RCM COVER INSTALLED AT KCAP) </t>
  </si>
  <si>
    <t>K1R</t>
  </si>
  <si>
    <t>Select RWD Standard Range (100A)</t>
  </si>
  <si>
    <t>K1S</t>
  </si>
  <si>
    <t>Select eAWD Standard Range (100A)</t>
  </si>
  <si>
    <t>K3R</t>
  </si>
  <si>
    <t>Premium RWD Standard Range (300A)</t>
  </si>
  <si>
    <t>K3S</t>
  </si>
  <si>
    <t>Premium eAWD Standard Range (300A)</t>
  </si>
  <si>
    <t>K4S</t>
  </si>
  <si>
    <t xml:space="preserve">GT eAWD Extended Range (400A) </t>
  </si>
  <si>
    <t xml:space="preserve">Extended Range Battery for Select AWD - with K1S </t>
  </si>
  <si>
    <t>Extended Range Battery for Premium AWD</t>
  </si>
  <si>
    <t>Erruption Green</t>
  </si>
  <si>
    <t>18G</t>
  </si>
  <si>
    <t xml:space="preserve">Ford BlueCruise Equipped (1-year Plan) </t>
  </si>
  <si>
    <t>18H</t>
  </si>
  <si>
    <t>Ford BlueCruise Equipped (OTP)</t>
  </si>
  <si>
    <t>BlueCruise One Time Purchase GT</t>
  </si>
  <si>
    <t xml:space="preserve">Panoramic Fixed-Glass Roof with Infrared Reflective (IRR) Windshield </t>
  </si>
  <si>
    <t>19in Bright Machine-Face Aluminum with Sinister Bronze Painted Pockets</t>
  </si>
  <si>
    <t xml:space="preserve">Mobile Power Cord (J2) </t>
  </si>
  <si>
    <t xml:space="preserve">Mobile Power Cord (J1) </t>
  </si>
  <si>
    <t xml:space="preserve">Comfort Package Lite </t>
  </si>
  <si>
    <t>19in Monochromatic Hih Gloss Black Painted Wheels</t>
  </si>
  <si>
    <t>65S</t>
  </si>
  <si>
    <t>Black Painted Steel Roof</t>
  </si>
  <si>
    <t>64B</t>
  </si>
  <si>
    <t>20in Machined-Face Aluminum Wheels with High Gloss Carbonized Gray-Painted Pockets</t>
  </si>
  <si>
    <t>41G</t>
  </si>
  <si>
    <t xml:space="preserve">Mustang Mach-E GT Performance Upgrade </t>
  </si>
  <si>
    <t>Bronze Appearance Package</t>
  </si>
  <si>
    <t xml:space="preserve">Tire Inflator and Sealant Kit (J2) </t>
  </si>
  <si>
    <t xml:space="preserve">Fast Charging Adapter (NACS) (J2) </t>
  </si>
  <si>
    <t>Matte Clear Hood Stripes</t>
  </si>
  <si>
    <t>Sport Appearance Package</t>
  </si>
  <si>
    <t>19 High Gloss Dark Carbonized Gray with White Printed Graphics</t>
  </si>
  <si>
    <t>PDT</t>
  </si>
  <si>
    <t>Molten Magenta Metallic Tinted Clearcoat</t>
  </si>
  <si>
    <t>Ford Connectivity Package (One Time Purchase)</t>
  </si>
  <si>
    <t>Police Interceptor Utility</t>
  </si>
  <si>
    <t>K8A</t>
  </si>
  <si>
    <t>Utility Police Interceptor AWD</t>
  </si>
  <si>
    <t>65L</t>
  </si>
  <si>
    <t>Wheel Covers (18 in. Full Face Wheel Cover)</t>
  </si>
  <si>
    <t>87M</t>
  </si>
  <si>
    <t>1/4 Sixe Picture in Picture</t>
  </si>
  <si>
    <t>N/C 
$80.00</t>
  </si>
  <si>
    <t>N/C
$78.40</t>
  </si>
  <si>
    <t>$70.00
Incl</t>
  </si>
  <si>
    <t>$68.60
Incl.</t>
  </si>
  <si>
    <t>64E</t>
  </si>
  <si>
    <t xml:space="preserve">8 inch Painted Aluminum Wheel </t>
  </si>
  <si>
    <t xml:space="preserve">18 inch Painted Aluminum Wheel  (with 65U) </t>
  </si>
  <si>
    <t xml:space="preserve">Manual Passenger Seat 4-way </t>
  </si>
  <si>
    <t xml:space="preserve">Less Rear Aux A/C System </t>
  </si>
  <si>
    <t>91Y</t>
  </si>
  <si>
    <t>Speed Limiter 121MPH</t>
  </si>
  <si>
    <t>91Z</t>
  </si>
  <si>
    <t xml:space="preserve">Speed Limiter 131MPH </t>
  </si>
  <si>
    <t>E1Y</t>
  </si>
  <si>
    <t>Transit 150 Cargo Van Low Roof 130 WB.Regular RWD</t>
  </si>
  <si>
    <t>E2Y</t>
  </si>
  <si>
    <t xml:space="preserve">Transit 150 Cargo Van Low Roof 130 WB.Regular AWD </t>
  </si>
  <si>
    <t>Transit 150 Cargo Van Low Roof 148 WB.long RWD</t>
  </si>
  <si>
    <t xml:space="preserve">Transit 150 Cargo Van Low Roof 148 WB.long AWD </t>
  </si>
  <si>
    <t>R1Y</t>
  </si>
  <si>
    <t xml:space="preserve">Transit 250 Cargo Van Low Roof 130 WB.Regular RWD </t>
  </si>
  <si>
    <t>R2Y</t>
  </si>
  <si>
    <t>Transit 250 Cargo Van Low Roof 148 WB.long AWD</t>
  </si>
  <si>
    <t>Transit 250 Cargo Van Low Roof 148 WB.long RWD</t>
  </si>
  <si>
    <t xml:space="preserve">Transit 250 Cargo Van Low Roof 148 WB.long AWD </t>
  </si>
  <si>
    <t>W1Y</t>
  </si>
  <si>
    <t xml:space="preserve">Transit 350 Cargo Van Low Roof 130 WB.Regular RWD </t>
  </si>
  <si>
    <t>W2Y</t>
  </si>
  <si>
    <t xml:space="preserve">Transit 350 Cargo Van Low Roof 130 WB.Regular AWD </t>
  </si>
  <si>
    <t>Transit 350 Cargo Van Low Roof 148 WB.long RWD</t>
  </si>
  <si>
    <t>Transit 350 Cargo Van Low Roof 148 WB.long AWD</t>
  </si>
  <si>
    <t>F1Y</t>
  </si>
  <si>
    <t xml:space="preserve">Transit 350 Cargo Van Low Roof 148 WB.long RWD 9,950 GVWR </t>
  </si>
  <si>
    <t>F2Y</t>
  </si>
  <si>
    <t xml:space="preserve">Transit 350 Cargo Van Low Roof 148 WB.long AWD 9,950 GVWR </t>
  </si>
  <si>
    <t>E1C</t>
  </si>
  <si>
    <t xml:space="preserve">Transit 150 Cargo Van Medium Roof 148 WB.long RWD </t>
  </si>
  <si>
    <t>E2C</t>
  </si>
  <si>
    <t xml:space="preserve">Transit 150 Cargo Van Medium Roof 148 WB.long AWD </t>
  </si>
  <si>
    <t>R1C</t>
  </si>
  <si>
    <t xml:space="preserve">Transit 250 Cargo Van Medium Roof 148 WB.long RWD </t>
  </si>
  <si>
    <t>R2C</t>
  </si>
  <si>
    <t xml:space="preserve">Transit 250 Cargo Van Medium Roof 148 WB.long AWD </t>
  </si>
  <si>
    <t>W9C</t>
  </si>
  <si>
    <t xml:space="preserve">Transit 350 Cargo Van Medium Roof 148 WB.long RWD </t>
  </si>
  <si>
    <t>W2C</t>
  </si>
  <si>
    <t xml:space="preserve">Transit 350 Cargo Van Medium Roof 148 WB.long AWD </t>
  </si>
  <si>
    <t>F7C</t>
  </si>
  <si>
    <t xml:space="preserve">Transit 350 Cargo Van Medium Roof 148 WB.long RWD 9,950 GVWR </t>
  </si>
  <si>
    <t>F8C</t>
  </si>
  <si>
    <t xml:space="preserve">Transit 350 Cargo Van Medium Roof 148 WB.long AWD 9,950 GVWR </t>
  </si>
  <si>
    <t>R1X</t>
  </si>
  <si>
    <t>Transit 250 Cargo Van High Roof 148 WB.long RWD</t>
  </si>
  <si>
    <t>R2X</t>
  </si>
  <si>
    <t xml:space="preserve">Transit 250 Cargo Van High Roof 148 WB.long AWD </t>
  </si>
  <si>
    <t>R3X</t>
  </si>
  <si>
    <t>Transit 250 Cargo Van High Roof 148 WB.EL RWD</t>
  </si>
  <si>
    <t>R3U</t>
  </si>
  <si>
    <t xml:space="preserve">Transit 250 Cargo Van High Roof 148 WB.EL AWD </t>
  </si>
  <si>
    <t>W1X</t>
  </si>
  <si>
    <t xml:space="preserve">Transit 350 Cargo Van High Roof 148 WB.long RWD </t>
  </si>
  <si>
    <t>W2X</t>
  </si>
  <si>
    <t>Transit 350 Cargo Van High Roof 148 WB.long AWD</t>
  </si>
  <si>
    <t>F5X</t>
  </si>
  <si>
    <t xml:space="preserve">Transit 350 Cargo Van High Roof 148 WB.long RWD 9,950 GVWR </t>
  </si>
  <si>
    <t>F6X</t>
  </si>
  <si>
    <t xml:space="preserve">Transit 350 Cargo Van High Roof 148 WB.long AWD 9,950 GVWR </t>
  </si>
  <si>
    <t>W3X</t>
  </si>
  <si>
    <t xml:space="preserve">Transit 350 Cargo Van High Roof 148 WB.EL RWD </t>
  </si>
  <si>
    <t>W3U</t>
  </si>
  <si>
    <t>Transit 350 Cargo Van High Roof 148 WB.EL AWD</t>
  </si>
  <si>
    <t>F7X</t>
  </si>
  <si>
    <t xml:space="preserve">Transit 350 Cargo Van High Roof 148 WB.EL RWD 9,950 GVWR </t>
  </si>
  <si>
    <t>F8X</t>
  </si>
  <si>
    <t>Transit 350 Cargo Van High Roof 148 WB.EL AWD 9,950 GVWR</t>
  </si>
  <si>
    <t>F4X</t>
  </si>
  <si>
    <t xml:space="preserve">Transit 350 HD DRW Cargo Van High Roof 148 WB.EL RWD </t>
  </si>
  <si>
    <t>F4U</t>
  </si>
  <si>
    <t>Transit 350 HD DRW Cargo Van High Roof 148 WB.EL AWD</t>
  </si>
  <si>
    <t>U8X</t>
  </si>
  <si>
    <t>U8U</t>
  </si>
  <si>
    <t xml:space="preserve">Transit 350 HD DRW Cargo Van High Roof 148 WB.EL AWD </t>
  </si>
  <si>
    <t>$2,800.00
$2,500.00
Std</t>
  </si>
  <si>
    <t>$2,744.00
$2,450.00 
Std.</t>
  </si>
  <si>
    <t xml:space="preserve">3.5L EcoBoost V6	
3.5L EcoBoost V6 - Use with 47B	
3.5L EcoBoost V6 w/U8X &amp; U8U	</t>
  </si>
  <si>
    <t xml:space="preserve">$325
N/C </t>
  </si>
  <si>
    <t>$325
N/C
N/C</t>
  </si>
  <si>
    <t>$525
$490</t>
  </si>
  <si>
    <t>$395
$360</t>
  </si>
  <si>
    <t>$35
Incl.</t>
  </si>
  <si>
    <t xml:space="preserve">Seat Pack 8 - Dark Palazoo Gray Vinyl, 2-way manual Driver seat </t>
  </si>
  <si>
    <t xml:space="preserve">Seat Pack 13 - Dark Palazoo Gray Vinyl, 2-way manual Driver and 2-way manual Passenger seats </t>
  </si>
  <si>
    <t>$1,025
$675
Incl.</t>
  </si>
  <si>
    <t>$385
Incl.
Incl.</t>
  </si>
  <si>
    <t>Auxiliary Fuse Panel
Auxiliary Fuse Panel -- Use with 67C, 47B, 21J, 21K 
Auxiliary Fuse Panel -- Use with 63C</t>
  </si>
  <si>
    <t>$295
Incl.</t>
  </si>
  <si>
    <t xml:space="preserve">Dual AGM Batteries. (70 amp-hr each)
Dual AGM Batteries. (70 amp-hr each) w/ 47B, 87E, 90D,218 </t>
  </si>
  <si>
    <t>$315
N/C
N/C</t>
  </si>
  <si>
    <t>Heavy-Duty Front Axle
Heavy-Duty Front Axle (Standard)
Heavy-Duty Front Axle - Incl w/65C,47T, 47U, 21T</t>
  </si>
  <si>
    <t xml:space="preserve">Long Arm Non Telescoping, Power Glass Adjust Heated Mirrors w/Turn Signals </t>
  </si>
  <si>
    <t>$405
$230</t>
  </si>
  <si>
    <t>Fixed rear-door glass incl. Rear-Window Defrost- Low Roof</t>
  </si>
  <si>
    <t>Fixed rear-door glass with fixed passenger-side door glass incl. Rear-Window Defrost- Low Roof</t>
  </si>
  <si>
    <t>Windows-All-Around, fixed incl. Rear-Window Defrost- Low Roof</t>
  </si>
  <si>
    <t xml:space="preserve">Fixed rear-door glass incl. Rear-Window Defrost - Medium/High Roof </t>
  </si>
  <si>
    <t xml:space="preserve">Fixed rear-door glass with fixed passenger-side door glass incl. Rear-Window Defrost - Medium/High Roof </t>
  </si>
  <si>
    <t xml:space="preserve">Windows-All-Around, fixed incl. Rear-Window Defrost - Medium/High Roof </t>
  </si>
  <si>
    <t xml:space="preserve">Privacy Tint (Rear Glass Only - w/ 17A) Low Roof </t>
  </si>
  <si>
    <t xml:space="preserve">Privacy Tint (Rear + 2nd Row Pass - w/17B) Low Roof </t>
  </si>
  <si>
    <t xml:space="preserve">Privacy Tint (All Around - w/17F) Low Roof </t>
  </si>
  <si>
    <t>Privacy Tint (Rear Glass Only) - Use with Cargo Vans with 17A - Med/High Roo</t>
  </si>
  <si>
    <t xml:space="preserve">Privacy Tint (Rear + 2nd Row Pass) - Use with Cargo Vans with 17B - Med/High Roof </t>
  </si>
  <si>
    <t xml:space="preserve"> Privacy Tint (All Around) - Use with Cargo Vans with 17F - Med/High Roof </t>
  </si>
  <si>
    <t>$395
$485
$575</t>
  </si>
  <si>
    <t>$475
$215
Incl.</t>
  </si>
  <si>
    <t xml:space="preserve">Dark Plazzo Gray Cloth, 2-way manual Driver heated (w/ lumbar), 2 way manual passenger heated seats </t>
  </si>
  <si>
    <t>$195
N/C</t>
  </si>
  <si>
    <t>$1,920.00
$1,815.00</t>
  </si>
  <si>
    <t>$1,881.60
$1,778.70</t>
  </si>
  <si>
    <t>$1,350
$1,210</t>
  </si>
  <si>
    <t>$1,323
$1,185.80</t>
  </si>
  <si>
    <t>Vehicle Integration System (VIS) 2.0</t>
  </si>
  <si>
    <t>$610
$260</t>
  </si>
  <si>
    <t>$75
Incl.</t>
  </si>
  <si>
    <t>Manual Parking Brake Lever</t>
  </si>
  <si>
    <t>$60
$30</t>
  </si>
  <si>
    <t>$360.00
N/C</t>
  </si>
  <si>
    <t>$352.80
N/C</t>
  </si>
  <si>
    <t>$1,025.00
$1,130.00
$1,230.00</t>
  </si>
  <si>
    <t>$1,004.50 
$1,107.40
$1,205.40</t>
  </si>
  <si>
    <t xml:space="preserve">Front Bumper - Painted </t>
  </si>
  <si>
    <t>B-Pillar Assist Handle - Cargo Van MR/HR Passenger side</t>
  </si>
  <si>
    <t xml:space="preserve">
$1,760
$1,950
$2,225</t>
  </si>
  <si>
    <t xml:space="preserve">
$1,724.80
$1,911.00
$2,180.50</t>
  </si>
  <si>
    <t xml:space="preserve">Rearview Mirror with 17A/ 17B/ 17F </t>
  </si>
  <si>
    <t xml:space="preserve">Foldable Aluminum Shelving </t>
  </si>
  <si>
    <t>66K</t>
  </si>
  <si>
    <t xml:space="preserve">Electrician Trade Package - 130 Regular Length LR </t>
  </si>
  <si>
    <t xml:space="preserve">Electrical Trade Package - 148 Long Length LR </t>
  </si>
  <si>
    <t xml:space="preserve">Electrical Trade Package - 148 Long Length MR or HR </t>
  </si>
  <si>
    <t>66L</t>
  </si>
  <si>
    <t xml:space="preserve">HVAC Trade Package - 130 Regular Length LR </t>
  </si>
  <si>
    <t xml:space="preserve">HVAC Trade Package - 148 Long Length LR </t>
  </si>
  <si>
    <t xml:space="preserve">HVAC Trade Package - 148 Long Length MR/HR </t>
  </si>
  <si>
    <t>General Contractor Trade Package - 130 Regular Length LR</t>
  </si>
  <si>
    <t xml:space="preserve">General Contractor Trade Package - 148 Long Length LR </t>
  </si>
  <si>
    <t xml:space="preserve">General Contractor Trade Package - 148 Long Length MR or HR </t>
  </si>
  <si>
    <t>96E</t>
  </si>
  <si>
    <t>Heavy Duty Wall Liner Kit (Walls, Roof, Doors, Motion Lighting, Wheel Well Covers) - 130 Regular Length LR</t>
  </si>
  <si>
    <t xml:space="preserve">Heavy Duty Wall Liner Kit (Walls, Roof, Doors, Motion Lighting, Wheel Well Covers) - 148 Long Length LR </t>
  </si>
  <si>
    <t xml:space="preserve">Heavy Duty Wall Liner Kit (Walls, Roof, Doors, Motion Lighting, Wheel Well Covers) - 148 Long Length MR </t>
  </si>
  <si>
    <t>Heavy Duty Wall Liner Kit (Walls, Roof, Doors, Motion Lighting, Wheel Well Covers) - 148 Long Length HR</t>
  </si>
  <si>
    <t xml:space="preserve">Heavy Duty Wall Liner Kit (Walls, Roof, Doors, Motion Lighting, Wheel Well Covers) - 148 Long Length HR EL </t>
  </si>
  <si>
    <t xml:space="preserve">Grab Handle Kit (2-D Pillar Handles) 130 Regular Length, 148 Long Length LR, Ext Legnth, MR or HR </t>
  </si>
  <si>
    <t xml:space="preserve">253-Degree Hinge Opening - Cargo Van LR or MR </t>
  </si>
  <si>
    <t>PFC</t>
  </si>
  <si>
    <t>Wild Green (Metallic) Paint</t>
  </si>
  <si>
    <t xml:space="preserve">Close Assist for Medium/High Roof Cargo Vans </t>
  </si>
  <si>
    <t>61M</t>
  </si>
  <si>
    <t xml:space="preserve">Ford Co-Pilot36® Assist 2.0 </t>
  </si>
  <si>
    <t>58M</t>
  </si>
  <si>
    <t xml:space="preserve">Automatic Engine Idle Shutdown Timer (3 mins) </t>
  </si>
  <si>
    <t>Automatic Engine Idle Shutdown Timer (5 mins)</t>
  </si>
  <si>
    <t>57A</t>
  </si>
  <si>
    <t xml:space="preserve">Tire Mobility Kit Delete </t>
  </si>
  <si>
    <t>Exterior Upgrade Package - SRW</t>
  </si>
  <si>
    <t>Exterior Upgrade Package - DRW</t>
  </si>
  <si>
    <t xml:space="preserve">Ford Connectivity Package (one time puchase - 7 years) </t>
  </si>
  <si>
    <t xml:space="preserve">Smart Acceleration Truncation </t>
  </si>
  <si>
    <t>Smart Acceleration Truncation  w/96B</t>
  </si>
  <si>
    <t>Transit Cargo</t>
  </si>
  <si>
    <t>Transit Cutaway</t>
  </si>
  <si>
    <t>R5P</t>
  </si>
  <si>
    <t xml:space="preserve">Cutaway-250 SRW-138 wb-XL </t>
  </si>
  <si>
    <t>R7P</t>
  </si>
  <si>
    <t xml:space="preserve">Cutaway-250 SRW-138 wb-XL AWD </t>
  </si>
  <si>
    <t xml:space="preserve">Cutaway-250 SRW-156 wb-XL </t>
  </si>
  <si>
    <t xml:space="preserve">Cutaway-250 SRW-156 wb-XL AWD </t>
  </si>
  <si>
    <t>W5P</t>
  </si>
  <si>
    <t xml:space="preserve">Cutaway-350 SRW-138 wb-XL </t>
  </si>
  <si>
    <t>W7P</t>
  </si>
  <si>
    <t xml:space="preserve">Cutaway-350 SRW-138 wb-XL AWD </t>
  </si>
  <si>
    <t xml:space="preserve">Cutaway-350 SRW-156 wb-XL </t>
  </si>
  <si>
    <t xml:space="preserve">Cutaway-350 SRW-156 wb-XL AWD </t>
  </si>
  <si>
    <t xml:space="preserve">Cutaway-350 SRW-178 wb-XL </t>
  </si>
  <si>
    <t xml:space="preserve">Cutaway-350 SRW-178 wb-XL AWD </t>
  </si>
  <si>
    <t>F6P</t>
  </si>
  <si>
    <t xml:space="preserve">Cutaway-350 HD DRW-138 wb-XL 9,950 </t>
  </si>
  <si>
    <t>F8P</t>
  </si>
  <si>
    <t xml:space="preserve">Cutaway-350 HD DRW-138 wb-XL 9,950 AWD </t>
  </si>
  <si>
    <t xml:space="preserve">Cutaway-350 HD DRW-156 wb-XL 9,950 </t>
  </si>
  <si>
    <t xml:space="preserve">Cutaway-350 HD DRW-156 wb-XL 9,950 AWD </t>
  </si>
  <si>
    <t>Cutaway-350 HD DRW-178 wb-XL 9,950</t>
  </si>
  <si>
    <t xml:space="preserve">Cutaway-350 HD DRW-178 wb-XL 9,950 AWD </t>
  </si>
  <si>
    <t>U6P</t>
  </si>
  <si>
    <t>Cutaway-350 HD 138 Dual Rear Wheel 11,000</t>
  </si>
  <si>
    <t>U8P</t>
  </si>
  <si>
    <t>Cutaway-350 HD 138 Dual Rear Wheel 11,000 AWD</t>
  </si>
  <si>
    <t xml:space="preserve">Cutaway-350 HD 156 Dual Rear Wheel 11,000 </t>
  </si>
  <si>
    <t>Cutaway-350 HD 156 Dual Rear Wheel 11,000 AWD</t>
  </si>
  <si>
    <t xml:space="preserve">Cutaway-350 HD 178 Dual Rear Wheel 11,000 </t>
  </si>
  <si>
    <t>Cutaway-350 HD 178 Dual Rear Wheel 11,000 AWD</t>
  </si>
  <si>
    <t>R5Z</t>
  </si>
  <si>
    <t xml:space="preserve">Cab-250 SRW-138 wb-XL </t>
  </si>
  <si>
    <t>R7Z</t>
  </si>
  <si>
    <t xml:space="preserve">Cab-250 SRW-138 wb-XL AWD </t>
  </si>
  <si>
    <t xml:space="preserve">Cab-250 SRW-156 wb-XL </t>
  </si>
  <si>
    <t xml:space="preserve">Cab-250 SRW-156 wb-XL AWD </t>
  </si>
  <si>
    <t>W5Z</t>
  </si>
  <si>
    <t xml:space="preserve">Cab-350 SRW-138 wb-XL </t>
  </si>
  <si>
    <t>W7Z</t>
  </si>
  <si>
    <t>Cab-350 SRW-138 wb-XL AWD</t>
  </si>
  <si>
    <t xml:space="preserve">Cab-350 SRW-156 wb-XL </t>
  </si>
  <si>
    <t xml:space="preserve">Cab-350 SRW-156 wb-XL AWD </t>
  </si>
  <si>
    <t xml:space="preserve">Cab-350 SRW-178 wb-XL </t>
  </si>
  <si>
    <t xml:space="preserve">Cab-350 SRW-178 wb-XL AWD </t>
  </si>
  <si>
    <t>F6Z</t>
  </si>
  <si>
    <t>Cab-350 HD DRW-138 wb-XL 9,950</t>
  </si>
  <si>
    <t>F8Z</t>
  </si>
  <si>
    <t xml:space="preserve">Cab-350 HD DRW-138 wb-XL 9,950 AWD </t>
  </si>
  <si>
    <t xml:space="preserve">Cab-350 HD DRW-156 wb-XL 9,950 </t>
  </si>
  <si>
    <t xml:space="preserve">Cab-350 HD DRW-156 wb-XL 9,950 AWD </t>
  </si>
  <si>
    <t xml:space="preserve">Cab-350 HD DRW-178 wb-XL 9,950 </t>
  </si>
  <si>
    <t xml:space="preserve">Cab-350 HD DRW-178 wb-XL 9,950 AWD </t>
  </si>
  <si>
    <t>U6Z</t>
  </si>
  <si>
    <t xml:space="preserve">Cab-350 HD 138 Dual Rear Wheel 11,000 </t>
  </si>
  <si>
    <t>U8Z</t>
  </si>
  <si>
    <t>Cab-350 HD 138 Dual Rear Wheel 11,000 AWD</t>
  </si>
  <si>
    <t>Cab-350 HD 156 Dual Rear Wheel 11,000</t>
  </si>
  <si>
    <t xml:space="preserve">Cab-350 HD 156 Dual Rear Wheel 11,000 AWD </t>
  </si>
  <si>
    <t xml:space="preserve">Cab-350 HD 178 Dual Rear Wheel 11,000 </t>
  </si>
  <si>
    <t xml:space="preserve">Cab-350 HD 178 Dual Rear Wheel 11,000AWD </t>
  </si>
  <si>
    <t xml:space="preserve">3.5L EcoBoost V6 </t>
  </si>
  <si>
    <t xml:space="preserve">3.5L EcoBoost® V6. Standard on Cutaway (U6P/U8P) and Chassis Cab (U6Z/U8Z) </t>
  </si>
  <si>
    <t xml:space="preserve">Limited Slip Axle - 3.73 Ratio </t>
  </si>
  <si>
    <t xml:space="preserve">Limited Slip Axle - Included with Heavy-Duty Front Axle (41E) </t>
  </si>
  <si>
    <t>Inc.</t>
  </si>
  <si>
    <t>$35
N/C</t>
  </si>
  <si>
    <t>$300
$250</t>
  </si>
  <si>
    <t xml:space="preserve">Dual Alternator - 250A each (incl Aux Fuse Panel w/ High Spec Interface Connector (87E)) </t>
  </si>
  <si>
    <t xml:space="preserve">$385
N/C </t>
  </si>
  <si>
    <t>Auxiliary Fuse Panel
Auxiliary Fuse Panel -- Use with 67C, 63C, 21J, 21K, 211</t>
  </si>
  <si>
    <t xml:space="preserve">$295
N/C 
N/C 
N/C </t>
  </si>
  <si>
    <t xml:space="preserve">Short Arm Power Adjusting, Manual Folding Mirrors </t>
  </si>
  <si>
    <t>($200) 
NC</t>
  </si>
  <si>
    <t>$295
NC</t>
  </si>
  <si>
    <t xml:space="preserve">Heavy Duty Front Axle </t>
  </si>
  <si>
    <t>$475
$215
N/C</t>
  </si>
  <si>
    <t xml:space="preserve">Long Arm Non Telescoping, Power Glass Adjust Heated Mirrors w/Turn Signals  - CA/CC </t>
  </si>
  <si>
    <t>$930
$820</t>
  </si>
  <si>
    <t xml:space="preserve">Upfitter Package - Incl High Capacity Upfitter Switches, 67E, 87E - use without Package 47C, 47M, 47Q or 47S 
Upfitter Package - Incl High Capacity Upfitter Switches, 67E, 87E - use with Package 47C, 47M, 47Q or 47S </t>
  </si>
  <si>
    <t xml:space="preserve">Wheel Well Liner- Black (Front only) </t>
  </si>
  <si>
    <t>$195
NC</t>
  </si>
  <si>
    <t>85L</t>
  </si>
  <si>
    <t xml:space="preserve">Intelligent Access with push-button start </t>
  </si>
  <si>
    <t xml:space="preserve">Passenger Seat Delete Dark Palazzo Gray Cloth, 2-way manual driver seat w/o armrest (CA) </t>
  </si>
  <si>
    <t>Black HID Headlamps w/60X</t>
  </si>
  <si>
    <t xml:space="preserve">Cloth, 2-way manual Driver and Passenger heated seats Cargo, CC/CA </t>
  </si>
  <si>
    <t>61L</t>
  </si>
  <si>
    <t xml:space="preserve">Ford Co-Pilot36® Assist 2.0 CC/CA </t>
  </si>
  <si>
    <t xml:space="preserve">Exterior Upgrade Package -- SRW </t>
  </si>
  <si>
    <t xml:space="preserve">Exterior Upgrade Package -- DRW </t>
  </si>
  <si>
    <t>Exterior Upgrade Package -- SRW w/ 47S</t>
  </si>
  <si>
    <t xml:space="preserve">Exterior Upgrade Package -- DRW w/ 47S </t>
  </si>
  <si>
    <t>Smart Acceleration Truncation w/ 98B</t>
  </si>
  <si>
    <t xml:space="preserve">Wild Green (Metallic) Paint </t>
  </si>
  <si>
    <t>Transit Passenger Van</t>
  </si>
  <si>
    <t>X2Y</t>
  </si>
  <si>
    <t xml:space="preserve">Transit 350 XL Passenger Van Low Roof 148 WB RWD </t>
  </si>
  <si>
    <t>X9Y</t>
  </si>
  <si>
    <t>Transit 350 XL Passenger Van Low Roof 148 WB AWD</t>
  </si>
  <si>
    <t>X2C</t>
  </si>
  <si>
    <t xml:space="preserve">Transit 350 XL Passenger Van Med Roof 148 WB RWD </t>
  </si>
  <si>
    <t>X9C</t>
  </si>
  <si>
    <t xml:space="preserve">Transit 350 XL Passenger Van Med Roof 148 WB AWD </t>
  </si>
  <si>
    <t>U4X</t>
  </si>
  <si>
    <t xml:space="preserve">Transit 350 XL Passenger Van High Roof 148EL RWD </t>
  </si>
  <si>
    <t>U5X</t>
  </si>
  <si>
    <t xml:space="preserve">Transit 350 XL Passenger Van High Roof 148EL AWD </t>
  </si>
  <si>
    <t xml:space="preserve">Transit 350 XLT Passenger Van Low Roof 148 WB RWD </t>
  </si>
  <si>
    <t xml:space="preserve">Transit 350 XLT Passenger Van Low Roof 148 WB AWD </t>
  </si>
  <si>
    <t>Transit 350 XLT Passenger Van Med Roof 148 WB RWD</t>
  </si>
  <si>
    <t>Transit 350 XLT Passenger Van Med Roof 148 WB AWD</t>
  </si>
  <si>
    <t>X2Y 302A</t>
  </si>
  <si>
    <t>X9Y 302A</t>
  </si>
  <si>
    <t>X2C 302A</t>
  </si>
  <si>
    <t>X9C 302A</t>
  </si>
  <si>
    <t>U4X 302A</t>
  </si>
  <si>
    <t xml:space="preserve">Transit 350 XLT Passenger Van High Roof 148EL RWD </t>
  </si>
  <si>
    <t>U5X 302A</t>
  </si>
  <si>
    <t xml:space="preserve">Transit 350 XLT Passenger Van High Roof 148EL AWD </t>
  </si>
  <si>
    <t xml:space="preserve">3.5L EcoBoost V6  over Base 3.5L PFDi </t>
  </si>
  <si>
    <t xml:space="preserve">3.5L EcoBoost V6 (Std w/ U4x and U5X) </t>
  </si>
  <si>
    <t xml:space="preserve">Dark Palazzo Gray Cloth, 2-way man (fore/aft/recline) drv &amp; frt pass, drv &amp; frt-pass-side airbags, inboard armrest &amp; drv-side manual lumbar -- Use w/ XLT Passenger Vans </t>
  </si>
  <si>
    <t xml:space="preserve">Dark Palazzo Gray Vinyl, 2-way manual (fore/aft/recline) driver and front-passenger, driver and passenger-side armrest </t>
  </si>
  <si>
    <t xml:space="preserve">Dark Palazzo Gray Cloth 10-way power driver and frontpassenger seats with front airbags and inboard armrests </t>
  </si>
  <si>
    <t xml:space="preserve">15-Passenger Seats, Second row triple seat, Third row single/double seat, Fourth row single/double seat and Fifth row bench seat. Use with LWB </t>
  </si>
  <si>
    <t>$385
Incl.</t>
  </si>
  <si>
    <t>Battery - Dual Heavy-Duty Batteries
Battery - Dual Heavy-Duty Batteries - Inc w/ 87E, 47E, &amp; with the combination of of X9C,  or X9Y and 15-Passenger Seating (96P)</t>
  </si>
  <si>
    <t xml:space="preserve">Long Arm Non Telescoping, Power Glass Adjust Heated Mirrors w/Turn Signals  - Passenger Van </t>
  </si>
  <si>
    <t>$195
Incl.</t>
  </si>
  <si>
    <t>PBY</t>
  </si>
  <si>
    <t>School Bus Yellow</t>
  </si>
  <si>
    <t>Std
$250</t>
  </si>
  <si>
    <t xml:space="preserve">Front Fog Lamps-Included in Ford Co-Pilot 360 Assist or 2.0 Packages </t>
  </si>
  <si>
    <t xml:space="preserve">Vehicle Integration System (VIS) 2.0 </t>
  </si>
  <si>
    <t>$3,185.00
$4,025.00</t>
  </si>
  <si>
    <t>$3,121.30
$3,944.50</t>
  </si>
  <si>
    <t>253-Degree Hinge Opening</t>
  </si>
  <si>
    <t xml:space="preserve">Extended Length Running Boards </t>
  </si>
  <si>
    <t xml:space="preserve">Ford Connectivity Package (one time purchase - 7 years) </t>
  </si>
  <si>
    <t>Automatic Engine Idle Shutdown Timer (3 mins)</t>
  </si>
  <si>
    <t>(AC) Decal #2 – Up to 30 ft2 </t>
  </si>
  <si>
    <t>Close Assist for Medium/High Roof Passenger Vans</t>
  </si>
  <si>
    <t xml:space="preserve">Transit 350 Cutaway SRW-178 WB BEV </t>
  </si>
  <si>
    <t xml:space="preserve">Transit 350 Cab SRW-178 WB BEV </t>
  </si>
  <si>
    <t xml:space="preserve">Transit 350 Cutaway SRW-156 WB BEV </t>
  </si>
  <si>
    <t xml:space="preserve">Transit 350 Cab SRW-156 WB BEV </t>
  </si>
  <si>
    <t xml:space="preserve">Transit 350 Cargo Van Low Roof 148 WB.long RWD BEV </t>
  </si>
  <si>
    <t xml:space="preserve">Transit 350 Cargo Van Medium Roof 148 WB.long RWD BEV </t>
  </si>
  <si>
    <t xml:space="preserve">Transit 350 Cargo Van High Roof 148 WB.long RWD BEV </t>
  </si>
  <si>
    <t xml:space="preserve">Transit 350 Cargo Van High Roof 148 WB.EL RWD BEV </t>
  </si>
  <si>
    <t xml:space="preserve">Enhanced Range Battery </t>
  </si>
  <si>
    <t xml:space="preserve">Spare Tire and Wheel </t>
  </si>
  <si>
    <t xml:space="preserve">Dark Palazoo Gray Cloth, 2-way manual heated Driver and 2-way manual heated Passenger seats </t>
  </si>
  <si>
    <t>$300
$235</t>
  </si>
  <si>
    <t>Short Arm - Power, Manual-Folding - CA/CC
Short Arm - Power, Manual-Folding - Cargo Van</t>
  </si>
  <si>
    <t>$270
Std</t>
  </si>
  <si>
    <t>$275
$60</t>
  </si>
  <si>
    <t xml:space="preserve">Long Arm Non Telescoping, Power Glass Adjust Heated Mirrors w/Turn Signals - CA/CC
Long Arm Non Telescoping, Power Glass Adjust Heated Mirrors w/Turn Signals - Cargo Van
</t>
  </si>
  <si>
    <t xml:space="preserve">$370
$205
</t>
  </si>
  <si>
    <t xml:space="preserve">$362.60 
$200.90 
</t>
  </si>
  <si>
    <t xml:space="preserve"> Fixed rear-door glass with fixed passenger-side door glass incl. Rear-Window Defrost - Medium/High Roof </t>
  </si>
  <si>
    <t>Privacy Tint (Rear Glass Only - w/ 17A) Low Roof
Privacy Tint (Rear + 2nd Row Pass - w/17B) Low Roof
Privacy Tint (All Around - w/17F) Low Roof</t>
  </si>
  <si>
    <t>$115
$210
$465</t>
  </si>
  <si>
    <t>N/C
N/C
N/C</t>
  </si>
  <si>
    <t xml:space="preserve">Privacy Tint (Rear Glass Only - w/ 17A) Med Roof/High Roof 
Privacy Tint (Rear + 2nd Row Pass - w/17B) Med Roof/High Roof 
Privacy Tint (All Around - w/17F) Med Roof/High Roof </t>
  </si>
  <si>
    <t xml:space="preserve">
Load Area Protection - LWB 
Load Area Protection - EL-LWB</t>
  </si>
  <si>
    <t xml:space="preserve">
$441.00 
$524.30 </t>
  </si>
  <si>
    <t xml:space="preserve">
$450
$535</t>
  </si>
  <si>
    <t>$1,920
$1,815</t>
  </si>
  <si>
    <t xml:space="preserve">Front Fog Lamps - Use Ford Co-Pilot Assist+ or 2.0 </t>
  </si>
  <si>
    <t xml:space="preserve">Modified Vehicle Wiring System and Kit -- Use w CA / CC </t>
  </si>
  <si>
    <t>$25
N/C</t>
  </si>
  <si>
    <t xml:space="preserve">
Heavy-Duty Cargo Flooring and Heavy-Duty Scuff Plate Kit - LWB
Heavy-Duty Cargo Flooring and Heavy-Duty Scuff Plate Kit - LWB EL</t>
  </si>
  <si>
    <t xml:space="preserve">
$1,130
$1,230</t>
  </si>
  <si>
    <t xml:space="preserve">
$1,107.40
$1,205.40</t>
  </si>
  <si>
    <t>$125
N/C</t>
  </si>
  <si>
    <t xml:space="preserve">Auxiliary Fuse Panel </t>
  </si>
  <si>
    <t xml:space="preserve">
Fixed Shelving -- Both sides -- 130WB MR / HR 
Fixed Shelving -- Both sides -- 148WB MR / HR</t>
  </si>
  <si>
    <t xml:space="preserve">
$1,950
$2,225</t>
  </si>
  <si>
    <t xml:space="preserve">
$1,911
$2,180.50</t>
  </si>
  <si>
    <t>Fixed Shelving – Passenger side only – 148WB LR</t>
  </si>
  <si>
    <t xml:space="preserve">Fixed Shelving – Driver side only – 148WB LR </t>
  </si>
  <si>
    <t>Fixed Shelving – Passenger side only – 148WB MR / HR</t>
  </si>
  <si>
    <t xml:space="preserve">Fixed Shelving – Driver side only – 148WB MR / HR </t>
  </si>
  <si>
    <t xml:space="preserve">Passive Entry / Passive Start (PEPS) - incl Push Button Start/Stop </t>
  </si>
  <si>
    <t xml:space="preserve">Mobile Power Cord </t>
  </si>
  <si>
    <t>98A</t>
  </si>
  <si>
    <t xml:space="preserve">HVAC Trade Package - 148 Long Length MR or HR </t>
  </si>
  <si>
    <t>General Contractor Trade Package - 148 Long Length MR or HR</t>
  </si>
  <si>
    <t xml:space="preserve">Wall Liner Kit (Walls, Roof, Doors, Motion Lighting, Wheel Well Covers) - 148 Long Length LR </t>
  </si>
  <si>
    <t xml:space="preserve">Wall Liner Kit (Walls, Roof, Doors, Motion Lighting, Wheel Well Covers) - 148 Long Length MR </t>
  </si>
  <si>
    <t>Wall Liner Kit (Walls, Roof, Doors, Motion Lighting, Wheel Well Covers) - 148 Long Length HR</t>
  </si>
  <si>
    <t>Wall Liner Kit (Walls, Roof, Doors, Motion Lighting, Wheel Well Covers) - 148 HR EL</t>
  </si>
  <si>
    <t xml:space="preserve">Grab Handle Kit (2-D Pillar Handles) 148 Long Length LR or MR or HR </t>
  </si>
  <si>
    <t>65C</t>
  </si>
  <si>
    <t xml:space="preserve">Dual Onboard Charger </t>
  </si>
  <si>
    <t xml:space="preserve">Automatic Engine Idle Shutdown Timer (5 mins) </t>
  </si>
  <si>
    <t>Door Close Assist - MR/HR Cargo</t>
  </si>
  <si>
    <t>Upfitter Integration Module</t>
  </si>
  <si>
    <t>Tire Inflator and Sealant Kit Delete</t>
  </si>
  <si>
    <t>Speed Limitation - 65 mph Fixed governed top speed - Fleet only
Speed Limitation - 65 mph Fixed governed top speed - Fleet only Cutaway and Chassis Cab</t>
  </si>
  <si>
    <t>R4B</t>
  </si>
  <si>
    <t xml:space="preserve">XL CC 4x2 - Standard </t>
  </si>
  <si>
    <t>R4P</t>
  </si>
  <si>
    <t>XL CC 4x4 - Standard</t>
  </si>
  <si>
    <t>R4G</t>
  </si>
  <si>
    <t>XLT CC 4x2 - Standard</t>
  </si>
  <si>
    <t>R4H</t>
  </si>
  <si>
    <t xml:space="preserve">XLT CC 4x4 - Standard </t>
  </si>
  <si>
    <t>R4J</t>
  </si>
  <si>
    <t xml:space="preserve">LARIAT CC 4x2 - Standard </t>
  </si>
  <si>
    <t>R4K</t>
  </si>
  <si>
    <t>LARIAT CC 4x4 - Standard</t>
  </si>
  <si>
    <t>Optional 2.7L Powertrain</t>
  </si>
  <si>
    <t>2.3L EcoBoost® Engine with Auto Start-Stop Technology</t>
  </si>
  <si>
    <t>3.0L EcoBoost® V6 Engine with Auto Start-Stop Technology</t>
  </si>
  <si>
    <t xml:space="preserve">Electronic 10-Speed Automatic Transmission </t>
  </si>
  <si>
    <t>Equipment Group -301A XLT</t>
  </si>
  <si>
    <t xml:space="preserve">Bedliner – Modular Drop-In </t>
  </si>
  <si>
    <t>Carpet Flooring with Floor Mats</t>
  </si>
  <si>
    <t xml:space="preserve">Engine Block Heater </t>
  </si>
  <si>
    <t>53R</t>
  </si>
  <si>
    <t>Trailer Tow Package (No Charge with 60H)</t>
  </si>
  <si>
    <t>Advanced Towing Package</t>
  </si>
  <si>
    <t>67W</t>
  </si>
  <si>
    <t>67Y</t>
  </si>
  <si>
    <t>XLT Technology Package</t>
  </si>
  <si>
    <t>Chrome Accent Pack</t>
  </si>
  <si>
    <t>76J</t>
  </si>
  <si>
    <t>Trailer Tow Advanced Package - Tech and Towing</t>
  </si>
  <si>
    <t xml:space="preserve">Black Appearance Pack </t>
  </si>
  <si>
    <t xml:space="preserve">Running Boards – Black </t>
  </si>
  <si>
    <t>TGX</t>
  </si>
  <si>
    <t xml:space="preserve">LT 255/70 R17 A/T OWL Tires </t>
  </si>
  <si>
    <t>55J</t>
  </si>
  <si>
    <t xml:space="preserve">120V/400W In-Cab and In-Bed Power Outlets and LED Bed Lighting </t>
  </si>
  <si>
    <t>65D</t>
  </si>
  <si>
    <t>Daytime Running Lamps (DRL) (non-controllable)</t>
  </si>
  <si>
    <t xml:space="preserve">Integrated Box Side Step </t>
  </si>
  <si>
    <t>64S</t>
  </si>
  <si>
    <t xml:space="preserve">Forged Beadlock Capable Wheel </t>
  </si>
  <si>
    <t xml:space="preserve">Floor Liner – Tray Style (includes Carpet Floor mats) </t>
  </si>
  <si>
    <t>86S</t>
  </si>
  <si>
    <t xml:space="preserve">Bedliner – Tough Bed® Spray-in </t>
  </si>
  <si>
    <t xml:space="preserve">Splash Guards/Mud Flaps Front and Rear </t>
  </si>
  <si>
    <t xml:space="preserve">Exterior Backup Alarm (Includes 53R) 
Exterior Backup Alarm (when ordered with 67P, 67G) </t>
  </si>
  <si>
    <t>$ 680
$185</t>
  </si>
  <si>
    <t>$666.40
$181.30</t>
  </si>
  <si>
    <t xml:space="preserve">Floor Liner – Tray Style (Less Carpet Floor Mats) </t>
  </si>
  <si>
    <t>In-Vehicle Safe – Center Console</t>
  </si>
  <si>
    <t xml:space="preserve">In-vehicle Safe – Under Rear Seat </t>
  </si>
  <si>
    <t>94E</t>
  </si>
  <si>
    <t xml:space="preserve">Tonneau Pickup Box Cover – Hard Folding </t>
  </si>
  <si>
    <t xml:space="preserve">Velocity Blue Metallic </t>
  </si>
  <si>
    <t xml:space="preserve">Desert Sand </t>
  </si>
  <si>
    <t xml:space="preserve">Shelter Green Metallic </t>
  </si>
  <si>
    <t xml:space="preserve">Power sliding rear window, on XLT </t>
  </si>
  <si>
    <t xml:space="preserve">Trailer Brake Controller </t>
  </si>
  <si>
    <t>61B</t>
  </si>
  <si>
    <t xml:space="preserve">Convenience Package, on XLT &amp; Lariat </t>
  </si>
  <si>
    <t>67J</t>
  </si>
  <si>
    <t xml:space="preserve">Ford Co-Pilot360™ </t>
  </si>
  <si>
    <t>F3E</t>
  </si>
  <si>
    <t xml:space="preserve">Regular Cab 4x2 145 in. Wheelbase - SRW XL </t>
  </si>
  <si>
    <t xml:space="preserve">Regular Cab 4x2 145 in. Wheelbase - SRW XLT </t>
  </si>
  <si>
    <t>F3F</t>
  </si>
  <si>
    <t xml:space="preserve">Regular Cab 4x4 145 in. Wheelbase - SRW XL </t>
  </si>
  <si>
    <t xml:space="preserve">Regular Cab 4x4 145 in. Wheelbase - SRW XLT </t>
  </si>
  <si>
    <t>X3E</t>
  </si>
  <si>
    <t xml:space="preserve">SuperCab 4x2 168 in. Wheelbase - SRW XL </t>
  </si>
  <si>
    <t>SuperCab 4x2 X3E 168 in. Wheelbase - SRW XLT</t>
  </si>
  <si>
    <t>X3F</t>
  </si>
  <si>
    <t xml:space="preserve">SuperCab 4x4 168 in. Wheelbase - SRW XL </t>
  </si>
  <si>
    <t xml:space="preserve">SuperCab 4x4 168 in. Wheelbase - SRW XLT </t>
  </si>
  <si>
    <t>W3E</t>
  </si>
  <si>
    <t>Super Duty F350 Chassis</t>
  </si>
  <si>
    <t xml:space="preserve">Crew Cab 4x2 179 in. Wheelbase - SRW XL </t>
  </si>
  <si>
    <t xml:space="preserve">Crew Cab 4x2 179 in. Wheelbase - SRW XLT </t>
  </si>
  <si>
    <t>W3F</t>
  </si>
  <si>
    <t xml:space="preserve">Crew Cab 4x4 179 in. Wheelbase - SRW XL </t>
  </si>
  <si>
    <t>Crew Cab 4x4 179 in. Wheelbase - SRW XLT</t>
  </si>
  <si>
    <t xml:space="preserve">Crew Cab 4x4 179 in. Wheelbase - SRW LARIAT </t>
  </si>
  <si>
    <t>F350 (CHASSIS CAB SRW)</t>
  </si>
  <si>
    <t>99T</t>
  </si>
  <si>
    <t>6.7L Diesel F350 P/U and Chassis Cab</t>
  </si>
  <si>
    <t>TDX</t>
  </si>
  <si>
    <t xml:space="preserve">LT275/70Rx18E BSW A/T 4X4 </t>
  </si>
  <si>
    <t>Spare Tire, Jack and Wheel</t>
  </si>
  <si>
    <t>L</t>
  </si>
  <si>
    <t>Vinyl High Back Bucket  XL</t>
  </si>
  <si>
    <t xml:space="preserve">Cloth 40/20/40 Split Bench - Regular Cab (XL Only) </t>
  </si>
  <si>
    <t xml:space="preserve">Cloth 40/20/40 Split Bench - Super Cab (XL Only) </t>
  </si>
  <si>
    <t xml:space="preserve">Cloth 40/20/40 Split Bench - Crew Cab (XL Only) </t>
  </si>
  <si>
    <t>Cloth Luxury Captains Chairs w/ Console (XLT)</t>
  </si>
  <si>
    <t>Cloth High Back Bucket - Regular  XL</t>
  </si>
  <si>
    <t>Cloth High Back Bucket - Super XL</t>
  </si>
  <si>
    <t xml:space="preserve">Cloth High Back Bucket - Crew </t>
  </si>
  <si>
    <t xml:space="preserve">Platform Running Boards (w/ Regular Cab)
Platform Running Boards (w/ Super/Crew Cab) </t>
  </si>
  <si>
    <t>$320.00
$445.00</t>
  </si>
  <si>
    <t>$313.60
$436.10</t>
  </si>
  <si>
    <t xml:space="preserve">Carpet Delete </t>
  </si>
  <si>
    <t>16T</t>
  </si>
  <si>
    <t>Floor Mats, All-Weather (Excludes Carpet Floor Mats)</t>
  </si>
  <si>
    <t>65M</t>
  </si>
  <si>
    <t>Fuel Tank, 26.5 Gal. Midship</t>
  </si>
  <si>
    <t xml:space="preserve">Heater, Engine Block </t>
  </si>
  <si>
    <t>Window, Power Sliding Rear (Lariat)</t>
  </si>
  <si>
    <t xml:space="preserve">Mirrors, PowerScope® Power Glass T-Tow (w/XLT) </t>
  </si>
  <si>
    <t xml:space="preserve">Snow Plow Package </t>
  </si>
  <si>
    <t xml:space="preserve">Front Wheel Well Liners </t>
  </si>
  <si>
    <t>41P</t>
  </si>
  <si>
    <t xml:space="preserve">Skid Plate Package </t>
  </si>
  <si>
    <t>67X</t>
  </si>
  <si>
    <t>Suspension Package, Extra Heavy Service</t>
  </si>
  <si>
    <t xml:space="preserve">Suspension Package, Heavy Service </t>
  </si>
  <si>
    <t>52B</t>
  </si>
  <si>
    <t>TowCommand™ Integrated Trailer Brake Controller</t>
  </si>
  <si>
    <t xml:space="preserve">Tire Jack </t>
  </si>
  <si>
    <t>Rapid-Heat Supplemental Cab Heater</t>
  </si>
  <si>
    <t>59H</t>
  </si>
  <si>
    <t>Center High Mount Stop Lamp (CHMSL)</t>
  </si>
  <si>
    <t>Rear View Camera &amp; Prep Kit</t>
  </si>
  <si>
    <t>Exterior Back-up Chime</t>
  </si>
  <si>
    <t>96V</t>
  </si>
  <si>
    <t>XL Chrome Package</t>
  </si>
  <si>
    <t xml:space="preserve">XLT Value Package (Super &amp; Crew Cabs) - Chassis Cab Only </t>
  </si>
  <si>
    <t xml:space="preserve">XLT Value Package (Reg Cab) - Chassis Cab Only </t>
  </si>
  <si>
    <t>Interior Work Surface</t>
  </si>
  <si>
    <t>43K</t>
  </si>
  <si>
    <t xml:space="preserve">2kW  Pro Power </t>
  </si>
  <si>
    <t xml:space="preserve">SecuriCode™ Keyless Entry Keypad </t>
  </si>
  <si>
    <t xml:space="preserve">Ford Connectivity Package (One Time Purchase - 7 year) </t>
  </si>
  <si>
    <t>52E</t>
  </si>
  <si>
    <t xml:space="preserve">SiriusXM with 360L (3-year plan) </t>
  </si>
  <si>
    <t>61S</t>
  </si>
  <si>
    <t xml:space="preserve">Splash Guards/Mud Flaps (Front only) </t>
  </si>
  <si>
    <t>43C</t>
  </si>
  <si>
    <t xml:space="preserve">120V/400W Outlet </t>
  </si>
  <si>
    <t xml:space="preserve">120V/400W Outlet with XLT/Lariat </t>
  </si>
  <si>
    <t xml:space="preserve">Automated Emergency Braking (AEB) Removal – XL only </t>
  </si>
  <si>
    <t>86K</t>
  </si>
  <si>
    <t>Programmable Engine Idle Shutdown Timer</t>
  </si>
  <si>
    <t>86M</t>
  </si>
  <si>
    <t xml:space="preserve">Dual Batteries (68 Amp.) </t>
  </si>
  <si>
    <t xml:space="preserve">Dual Batteries (68 Amp.) (XLT &amp; Lariat) </t>
  </si>
  <si>
    <t>Dual Batteries (68 Amp.) CC w/ 99T</t>
  </si>
  <si>
    <t xml:space="preserve">Dual Batteries (68 Amp.) 43C or 47A or 47L </t>
  </si>
  <si>
    <t>Dual Extra Heavy-Duty Alternator</t>
  </si>
  <si>
    <t xml:space="preserve">Dual Extra Heavy-Duty Alternator w/ 43C &amp; 473 (XL) </t>
  </si>
  <si>
    <t xml:space="preserve">Dual Extra Heavy-Duty Alternator w/ 7.3L Gas engine (XLT &amp; Lariat) </t>
  </si>
  <si>
    <t xml:space="preserve">Dual Extra Heavy-Duty Alternator w/ 47A, 47L, 47J </t>
  </si>
  <si>
    <t>21X</t>
  </si>
  <si>
    <t>Vehicle Safe by Console Vault</t>
  </si>
  <si>
    <t>PE9</t>
  </si>
  <si>
    <t>Paint, Argon Blue</t>
  </si>
  <si>
    <t>PDR</t>
  </si>
  <si>
    <t xml:space="preserve">Paint, Avalanche </t>
  </si>
  <si>
    <t>PPQ</t>
  </si>
  <si>
    <t xml:space="preserve">Paint, Race Red </t>
  </si>
  <si>
    <t xml:space="preserve">Paint, Marsh Gray </t>
  </si>
  <si>
    <t xml:space="preserve">Paint, Ruby Red Metallic Tinted Clearcoat </t>
  </si>
  <si>
    <t xml:space="preserve">Paint, Star White Metallic Tri-Coat </t>
  </si>
  <si>
    <t xml:space="preserve">Paint, Glacier Grey Metallic Tri-Coat </t>
  </si>
  <si>
    <t>Customizable Speed Limit (75 mph)</t>
  </si>
  <si>
    <t xml:space="preserve">Vehicle Integration System 2.0 </t>
  </si>
  <si>
    <t>91G</t>
  </si>
  <si>
    <t xml:space="preserve">360-Degree Dual Beacon LED Warning Strobes – Amber/White </t>
  </si>
  <si>
    <t>91S</t>
  </si>
  <si>
    <t>360-Degree Dual Beacon LED Warning Strobes – Amber</t>
  </si>
  <si>
    <t xml:space="preserve">Ambulance Prep. Package </t>
  </si>
  <si>
    <t xml:space="preserve">Ambulance Prep. Pkg. (Special Emissions) </t>
  </si>
  <si>
    <t xml:space="preserve">Fire Rescue Prep. Pkg. (Special Emissions) </t>
  </si>
  <si>
    <t>Paint, School Bus Yellow (Fleet Only)</t>
  </si>
  <si>
    <t xml:space="preserve">Paint, Vermillion Red (Fleet Only) </t>
  </si>
  <si>
    <t>Paint, Iconic Silver Metallic (Fleet Only)</t>
  </si>
  <si>
    <t>PW6</t>
  </si>
  <si>
    <t xml:space="preserve">Paint, Green Gem (Fleet Only) </t>
  </si>
  <si>
    <t xml:space="preserve">Paint, Orange (Fleet Only) </t>
  </si>
  <si>
    <t>Paint, School Bus Yellow w/ Agate Black Hood (Fleet Only)</t>
  </si>
  <si>
    <t>F3G</t>
  </si>
  <si>
    <t>Regular Cab 4x2 145 in. Wheelbase - DRW XL</t>
  </si>
  <si>
    <t xml:space="preserve">Regular Cab 4x2 145 in. Wheelbase - DRW XLT </t>
  </si>
  <si>
    <t xml:space="preserve">Regular Cab 4x2 169 in. Wheelbase - DRW XL </t>
  </si>
  <si>
    <t xml:space="preserve"> Regular Cab 4x2 169 in. Wheelbase - DRW XLT</t>
  </si>
  <si>
    <t>F3H</t>
  </si>
  <si>
    <t xml:space="preserve"> Regular Cab 4x4 145 in. Wheelbase - DRW XL</t>
  </si>
  <si>
    <t xml:space="preserve"> Regular Cab 4x4 145 in. Wheelbase - DRW XLT</t>
  </si>
  <si>
    <t xml:space="preserve"> Regular Cab 4x4 169 in. Wheelbase - DRW XL</t>
  </si>
  <si>
    <t xml:space="preserve"> Regular Cab 4x4 169 in. Wheelbase - DRW XLT</t>
  </si>
  <si>
    <t>X3G</t>
  </si>
  <si>
    <t>SuperCab 4X2 168 in. Wheelbase - DRW XL</t>
  </si>
  <si>
    <t>X3H</t>
  </si>
  <si>
    <t>SuperCab 4X2 168 in. Wheelbase - DRW XLT</t>
  </si>
  <si>
    <t>SuperCab 4x4 168 in. Wheelbase - DRW XL</t>
  </si>
  <si>
    <t>SuperCab 4x4 168 in. Wheelbase - DRW XLT</t>
  </si>
  <si>
    <t>W3G</t>
  </si>
  <si>
    <t>W3H</t>
  </si>
  <si>
    <t>Crew Cab 4x2 179 in. Wheelbase - DRW XL</t>
  </si>
  <si>
    <t>Crew Cab 4x2 179 in. Wheelbase - DRW XLT</t>
  </si>
  <si>
    <t>Crew Cab 4x4 179 in. Wheelbase - DRW XL</t>
  </si>
  <si>
    <t>Crew Cab 4x4 179 in. Wheelbase - DRW XLT</t>
  </si>
  <si>
    <t xml:space="preserve">Crew Cab 4x4 179 in. Wheelbase - DRW LARIAT </t>
  </si>
  <si>
    <t>F350 (CHASSIS CAB DRW)</t>
  </si>
  <si>
    <t>TBM</t>
  </si>
  <si>
    <t>LT245/75Rx17E BSW AT (Six) (XL/XLT/Lariat)  4x2</t>
  </si>
  <si>
    <t>X4N</t>
  </si>
  <si>
    <t xml:space="preserve">Axle, Limited Slip  (Ratio 4.10) </t>
  </si>
  <si>
    <t>Axle, Limited Slip  (Ratio 4.30)</t>
  </si>
  <si>
    <t>64J</t>
  </si>
  <si>
    <t xml:space="preserve">Wheels, Forged Polished Aluminum </t>
  </si>
  <si>
    <t>Window, Power Sliding Rear</t>
  </si>
  <si>
    <t>Super Duty F450 Chassis</t>
  </si>
  <si>
    <t>F4G</t>
  </si>
  <si>
    <t xml:space="preserve"> Regular Cab 4x4 193 in. Wheelbase - DRW XL</t>
  </si>
  <si>
    <t xml:space="preserve"> Regular Cab 4x4 205 in. Wheelbase - DRW XL</t>
  </si>
  <si>
    <t xml:space="preserve"> Regular Cab 4x4 205 in. Wheelbase - DRW XLT</t>
  </si>
  <si>
    <t>F4H</t>
  </si>
  <si>
    <t xml:space="preserve"> Regular Cab 4x2 145 in. Wheelbase - DRW XL</t>
  </si>
  <si>
    <t xml:space="preserve"> Regular Cab 4x2 145 in. Wheelbase - DRW XLT </t>
  </si>
  <si>
    <t xml:space="preserve"> Regular Cab 4x2 169 in. Wheelbase - DRW XL</t>
  </si>
  <si>
    <t xml:space="preserve"> Regular Cab 4x2 193 in. Wheelbase - DRW XL</t>
  </si>
  <si>
    <t xml:space="preserve"> Regular Cab 4x2 193 in. Wheelbase - DRW XLT </t>
  </si>
  <si>
    <t xml:space="preserve"> Regular Cab 4x2 205 in. Wheelbase - DRW XL</t>
  </si>
  <si>
    <t xml:space="preserve"> Regular Cab 4x2 205 in. Wheelbase - DRW XLT</t>
  </si>
  <si>
    <t xml:space="preserve"> Regular Cab 4x4 145 in. Wheelbase - DRW XL </t>
  </si>
  <si>
    <t xml:space="preserve"> Regular Cab 4x4 169 in. Wheelbase - DRW XL </t>
  </si>
  <si>
    <t xml:space="preserve"> Regular Cab 4x4 169 in. Wheelbase - DRW XLT </t>
  </si>
  <si>
    <t xml:space="preserve"> Regular Cab 4x4 193 in. Wheelbase - DRW XLT</t>
  </si>
  <si>
    <t>X4G</t>
  </si>
  <si>
    <t xml:space="preserve">SuperCab 4X2 192 in. Wheelbase - DRW XL </t>
  </si>
  <si>
    <t>SuperCab 4X2 192 in. Wheelbase - DRW XLT</t>
  </si>
  <si>
    <t>X4H</t>
  </si>
  <si>
    <t xml:space="preserve">SuperCab 4x4 168 in. Wheelbase - DRW XL </t>
  </si>
  <si>
    <t xml:space="preserve">SuperCab 4x4 192 in. Wheelbase - DRW XL </t>
  </si>
  <si>
    <t>SuperCab 4x4 192 in. Wheelbase - DRW XLT</t>
  </si>
  <si>
    <t>W4G</t>
  </si>
  <si>
    <t>Crew Cab 4x2 203 in. Wheelbase - DRW XL</t>
  </si>
  <si>
    <t xml:space="preserve">Crew Cab 4x2 203 in. Wheelbase - DRW XLT </t>
  </si>
  <si>
    <t>W4H</t>
  </si>
  <si>
    <t xml:space="preserve">Crew Cab 4x4 179 in. Wheelbase - DRW XL </t>
  </si>
  <si>
    <t xml:space="preserve">Crew Cab 4x4  179 in. Wheelbase - DRW XLT </t>
  </si>
  <si>
    <t>Crew Cab 4x4 179 in. Wheelbase - DRW LARIAT</t>
  </si>
  <si>
    <t xml:space="preserve">Crew Cab 4x4 203 in. Wheelbase - DRW XL </t>
  </si>
  <si>
    <t xml:space="preserve">Crew Cab 4x4 203 in. Wheelbase - DRW XLT </t>
  </si>
  <si>
    <t xml:space="preserve">Crew Cab 4x4 203 in. Wheelbase - DRW LARIAT </t>
  </si>
  <si>
    <t>F450 (CHASSIS CAB DRW)</t>
  </si>
  <si>
    <t xml:space="preserve">6.7L Diesel (X4G w/ 192 wheelbase) </t>
  </si>
  <si>
    <t>Axle, Limited Slip 4.10 Ratio (6.7L)</t>
  </si>
  <si>
    <t>Axle, Limited Slip 4.30 Ratio (6.7L)</t>
  </si>
  <si>
    <t xml:space="preserve">Axle, Limited Slip 4.30 Ratio (6.7L) (w/ 67P) </t>
  </si>
  <si>
    <t>X8L</t>
  </si>
  <si>
    <t>Axle, Limited-Slip 4.88 Ratio (7.3L)</t>
  </si>
  <si>
    <t>TGM</t>
  </si>
  <si>
    <t xml:space="preserve">LT225/70Rx19.5G BSW Traction (4) A/P (2) </t>
  </si>
  <si>
    <t>TGK</t>
  </si>
  <si>
    <t xml:space="preserve">LT225/70Rx19.5G BSW Traction (Six) (4x4) </t>
  </si>
  <si>
    <t xml:space="preserve">Wheels, Forged Polished Aluminum (w/ XLT) </t>
  </si>
  <si>
    <t>98G</t>
  </si>
  <si>
    <t>CNG/LPG Fuel Capable Engine (w/ 7.3L only)</t>
  </si>
  <si>
    <t xml:space="preserve">Fuel Tank, Dual Diesel (26.5 Gal.&amp; 40 Gal.) </t>
  </si>
  <si>
    <t>68D</t>
  </si>
  <si>
    <t>15K  GVWR Package</t>
  </si>
  <si>
    <t xml:space="preserve">16K  GVWR Package </t>
  </si>
  <si>
    <t xml:space="preserve">Low Deflection Package </t>
  </si>
  <si>
    <t>High Capacity Trailer Tow</t>
  </si>
  <si>
    <t xml:space="preserve">Extra HD Front End Suspension - GAWR 7,500 lbs. </t>
  </si>
  <si>
    <t xml:space="preserve">Aft-Axle Frame Extension (beyond wheel base) </t>
  </si>
  <si>
    <t xml:space="preserve">Stainless Steel Wheel Cover (requires 64Z) </t>
  </si>
  <si>
    <t>Super Duty F550 Chassis</t>
  </si>
  <si>
    <t>F5G</t>
  </si>
  <si>
    <t xml:space="preserve"> Regular Cab 4x2 145 in. Wheelbase - DRW XL </t>
  </si>
  <si>
    <t xml:space="preserve"> Regular Cab 4x2 145 in. Wheelbase - DRW XLT</t>
  </si>
  <si>
    <t xml:space="preserve"> Regular Cab 4x2 169 in. Wheelbase - DRW XL </t>
  </si>
  <si>
    <t xml:space="preserve"> Regular Cab 4x2 169 in. Wheelbase - DRW XLT </t>
  </si>
  <si>
    <t xml:space="preserve"> Regular Cab 4x2 193 in. Wheelbase - DRW XL </t>
  </si>
  <si>
    <t xml:space="preserve"> Regular Cab 4x2 193 in. Wheelbase - DRW XLT</t>
  </si>
  <si>
    <t xml:space="preserve"> Regular Cab 4x2 205 in. Wheelbase - DRW XL </t>
  </si>
  <si>
    <t>F5H</t>
  </si>
  <si>
    <t xml:space="preserve"> Regular Cab 4x4 145 in. Wheelbase - DRW XLT </t>
  </si>
  <si>
    <t xml:space="preserve"> Regular Cab 4x4 193 in. Wheelbase - DRW XL </t>
  </si>
  <si>
    <t xml:space="preserve"> Regular Cab 4x4 193 in. Wheelbase - DRW XLT </t>
  </si>
  <si>
    <t xml:space="preserve"> Regular Cab 4x4 205 in. Wheelbase - DRW XL </t>
  </si>
  <si>
    <t xml:space="preserve"> Regular Cab 4x4 205 in. Wheelbase - DRW XLT </t>
  </si>
  <si>
    <t>X5G</t>
  </si>
  <si>
    <t xml:space="preserve">SuperCab 4X2 168 in. Wheelbase - DRW XL </t>
  </si>
  <si>
    <t xml:space="preserve">SuperCab 4X2 168 in. Wheelbase - DRW XLT </t>
  </si>
  <si>
    <t xml:space="preserve">SuperCab 4X2 192 in. Wheelbase - DRW XLT </t>
  </si>
  <si>
    <t>X5H</t>
  </si>
  <si>
    <t xml:space="preserve">SuperCab 4x4 168 in. Wheelbase - DRW XLT </t>
  </si>
  <si>
    <t>SuperCab 4x4 192 in. Wheelbase - DRW XL</t>
  </si>
  <si>
    <t xml:space="preserve">SuperCab 4x4 192 in. Wheelbase - DRW XLT </t>
  </si>
  <si>
    <t>W5G</t>
  </si>
  <si>
    <t>Crew Cab 4x2  179 in. Wheelbase - DRW XL</t>
  </si>
  <si>
    <t xml:space="preserve">Crew Cab 4x2 179 in. Wheelbase - DRW XLT </t>
  </si>
  <si>
    <t xml:space="preserve">Crew Cab 4x2  203 in. Wheelbase - DRW XL </t>
  </si>
  <si>
    <t>W5H</t>
  </si>
  <si>
    <t xml:space="preserve">Crew Cab 4x4 179 in. Wheelbase - DRW XLT </t>
  </si>
  <si>
    <t>F550 (CHASSIS CAB DRW)</t>
  </si>
  <si>
    <t xml:space="preserve">6.7L Diesel (X5G w/ 192 wheelbase) </t>
  </si>
  <si>
    <t xml:space="preserve">Payload Upgrade Package </t>
  </si>
  <si>
    <t>68M</t>
  </si>
  <si>
    <t xml:space="preserve">Payload Plus Upgrade Package 1 </t>
  </si>
  <si>
    <t xml:space="preserve">Payload Plus Upgrade Package 2 </t>
  </si>
  <si>
    <t xml:space="preserve">Payload Downgrade Package </t>
  </si>
  <si>
    <t>F6K</t>
  </si>
  <si>
    <t xml:space="preserve">F600 RC CHAS 4x2 145 DRW XL </t>
  </si>
  <si>
    <t>F600 RC CHAS 4x2 169 DRW XL</t>
  </si>
  <si>
    <t xml:space="preserve">F600 RC CHAS 4x2 193 DRW XL </t>
  </si>
  <si>
    <t xml:space="preserve">F600 RC CHAS 4x2 205 DRW XL </t>
  </si>
  <si>
    <t>F6L</t>
  </si>
  <si>
    <t xml:space="preserve">F600 RC CHAS 4x4 145 DRW XL </t>
  </si>
  <si>
    <t xml:space="preserve">F600 RC CHAS 4x4 169 DRW XL </t>
  </si>
  <si>
    <t xml:space="preserve">F600 RC CHAS 4x4 193 DRW XL </t>
  </si>
  <si>
    <t xml:space="preserve">F600 RC CHAS 4x4 205 DRW XL </t>
  </si>
  <si>
    <t>F600 RC CHAS 4x2 145 DRW XLT</t>
  </si>
  <si>
    <t xml:space="preserve">F600 RC CHAS 4x2 169 DRW XLT </t>
  </si>
  <si>
    <t xml:space="preserve">F600 RC CHAS 4x2 193 DRW XLT </t>
  </si>
  <si>
    <t xml:space="preserve">F600 RC CHAS 4x2 205 DRW XLT </t>
  </si>
  <si>
    <t xml:space="preserve">F600 RC CHAS 4x4 145 DRW XLT </t>
  </si>
  <si>
    <t xml:space="preserve">F600 RC CHAS 4x4 169 DRW XLT </t>
  </si>
  <si>
    <t xml:space="preserve">F600 RC CHAS 4x4 193 DRW XLT </t>
  </si>
  <si>
    <t xml:space="preserve">F600 RC CHAS 4x4 205 DRW XLT </t>
  </si>
  <si>
    <t xml:space="preserve">Super Duty F600 Chassis </t>
  </si>
  <si>
    <t>F600 (CHASSIS CAB DRW)</t>
  </si>
  <si>
    <t>6.7L Diesel</t>
  </si>
  <si>
    <t xml:space="preserve">6.7L Diesel </t>
  </si>
  <si>
    <t>TGT</t>
  </si>
  <si>
    <t xml:space="preserve">LT245/70Rx19.5 BSW Traction (6) </t>
  </si>
  <si>
    <t>TGU</t>
  </si>
  <si>
    <t xml:space="preserve">LT245/70Rx19.5 BSW Traction (4) A/P (2) </t>
  </si>
  <si>
    <t xml:space="preserve">Cloth High Back Bucket - Regular  </t>
  </si>
  <si>
    <t xml:space="preserve">Wheels, 19.5 Inch Forged Polished Aluminum </t>
  </si>
  <si>
    <t>Cab Steps (w/ Regular Chassis Cab)</t>
  </si>
  <si>
    <t xml:space="preserve">Dual Batteries (68 Amp.) (XLT) </t>
  </si>
  <si>
    <t xml:space="preserve">Dual Extra Heavy-Duty Alternator </t>
  </si>
  <si>
    <t>Dual Extra Heavy-Duty Alternator w/ 43C (XL</t>
  </si>
  <si>
    <t xml:space="preserve">Dual Extra Heavy-Duty Alternator w/ 7.3L Gas engine (XLT) </t>
  </si>
  <si>
    <t xml:space="preserve">360-Degree Dual Beacon LED Warning Strobes – Amber </t>
  </si>
  <si>
    <t>F250 Pickup</t>
  </si>
  <si>
    <t>F2A</t>
  </si>
  <si>
    <t xml:space="preserve">Regular Cab 4x2 142 in. Wheelbase - XL </t>
  </si>
  <si>
    <t>F2B</t>
  </si>
  <si>
    <t xml:space="preserve">Regular Cab 4x4 142 in. Wheelbase - XL </t>
  </si>
  <si>
    <t xml:space="preserve">Regular Cab 4x4 142 in. Wheelbase - XLT </t>
  </si>
  <si>
    <t>X2B</t>
  </si>
  <si>
    <t xml:space="preserve">Regular Cab 4x2 142 in. Wheelbase - XLT </t>
  </si>
  <si>
    <t>SuperCab 4x4 148 in. Wheelbase - XLT</t>
  </si>
  <si>
    <t>X2A</t>
  </si>
  <si>
    <t xml:space="preserve">SuperCab 4x2 148 in. Wheelbase - XL </t>
  </si>
  <si>
    <t xml:space="preserve">SuperCab 4x4 148 in. Wheelbase - XL </t>
  </si>
  <si>
    <t xml:space="preserve">SuperCab 4x2 164 in. Wheelbase - XL </t>
  </si>
  <si>
    <t xml:space="preserve">SuperCab 4x4 164 in. Wheelbase - XL </t>
  </si>
  <si>
    <t xml:space="preserve">SuperCab 4x4 164 in. Wheelbase - XLT </t>
  </si>
  <si>
    <t xml:space="preserve">SuperCab 4x2 164 in. Wheelbase - XLT </t>
  </si>
  <si>
    <t>W2A</t>
  </si>
  <si>
    <t xml:space="preserve">Crew Cab 4x2 160 in. Wheelbase - XL </t>
  </si>
  <si>
    <t>Crew Cab 4x2 176 in. Wheelbase - XL</t>
  </si>
  <si>
    <t>W2B</t>
  </si>
  <si>
    <t xml:space="preserve">Crew Cab 4x4 160 in. Wheelbase - XL </t>
  </si>
  <si>
    <t xml:space="preserve">Crew Cab 4x4 160 in. Wheelbase - XLT </t>
  </si>
  <si>
    <t>Crew Cab 4x2 160 in. Wheelbase - XLT</t>
  </si>
  <si>
    <t xml:space="preserve">Crew Cab 4x4 160 in. Wheelbase - Lariat </t>
  </si>
  <si>
    <t xml:space="preserve">Crew Cab 4x2 160 in. Wheelbase - Lariat </t>
  </si>
  <si>
    <t xml:space="preserve">Crew Cab 4x4 160 in. Wheelbase - King Ranch </t>
  </si>
  <si>
    <t xml:space="preserve">Crew Cab 4x4 176 in. Wheelbase - XL </t>
  </si>
  <si>
    <t>Crew Cab 4x4 176 in. Wheelbase - XLT</t>
  </si>
  <si>
    <t xml:space="preserve">Crew Cab 4x2 176 in. Wheelbase - XLT </t>
  </si>
  <si>
    <t>Crew Cab 4x4 176 in. Wheelbase - Lariat</t>
  </si>
  <si>
    <t>Crew Cab 4x2 176 in. Wheelbase - Lariat</t>
  </si>
  <si>
    <t xml:space="preserve">Crew Cab 4x4 176 in. Wheelbase - King Ranch  </t>
  </si>
  <si>
    <t>Crew Cab 4x4 160 in. Wheelbase - Platinum</t>
  </si>
  <si>
    <t xml:space="preserve">Crew Cab 4x4 176 in. Wheelbase - Platinum </t>
  </si>
  <si>
    <t>F250 (PICKUP SRW)</t>
  </si>
  <si>
    <t xml:space="preserve">6.7L Powerstroke Diesel V-8 </t>
  </si>
  <si>
    <t>6.7L HO Powerstroke Diesel V-8</t>
  </si>
  <si>
    <t xml:space="preserve">7.3L Engine Option on F250 Pick-up </t>
  </si>
  <si>
    <t>Axle, Electronic-Locking  (Ratio 3.31)</t>
  </si>
  <si>
    <t>Axle, Electronic-Locking  (Ratio 3.31) W/ 17Z</t>
  </si>
  <si>
    <t>X3J</t>
  </si>
  <si>
    <t>Axle, Electronic-Locking  (Ratio 3.55) W/ 17Y</t>
  </si>
  <si>
    <t xml:space="preserve">Axle, Electronic Locking  (Ratio 3.55) W/ 17Z </t>
  </si>
  <si>
    <t xml:space="preserve">Axle, Electronic-Locking  (Ratio 3.55) W/ 4x2 Super Cab </t>
  </si>
  <si>
    <t xml:space="preserve">Axle, Electronic-Locking  (Ratio 3.73) </t>
  </si>
  <si>
    <t xml:space="preserve">Axle, Electronic Locking  (Ratio 3.55) </t>
  </si>
  <si>
    <t>Axle, Electronic Locking  (Ratio 3.73) W/ 17Z</t>
  </si>
  <si>
    <t>X4M</t>
  </si>
  <si>
    <t>Axle, Electronic-Locking  (Ratio 4.30)</t>
  </si>
  <si>
    <t xml:space="preserve">Axle, Electronic Locking  (Ratio 4.30) W/ 17Z </t>
  </si>
  <si>
    <t>Axle, Electronic-Locking  (Ratio 4.30) W/ 17Y</t>
  </si>
  <si>
    <t xml:space="preserve">LT245/75Rx17E BSW AT (XL) </t>
  </si>
  <si>
    <t>TCH</t>
  </si>
  <si>
    <t xml:space="preserve">LT275/65Rx18E BSW AS </t>
  </si>
  <si>
    <t xml:space="preserve">LT275/70Rx18E BSW AT </t>
  </si>
  <si>
    <t>TCW</t>
  </si>
  <si>
    <t xml:space="preserve">LT275/65Rx20E OWL AT </t>
  </si>
  <si>
    <t>TD8</t>
  </si>
  <si>
    <t>LT245/75Rx17E BSW A/S PLUS</t>
  </si>
  <si>
    <t xml:space="preserve">Vinyl High Back Bucket  </t>
  </si>
  <si>
    <t xml:space="preserve">Leather 40/20/40 Split Bench (Lariat Monotone) </t>
  </si>
  <si>
    <t>Wheels, 20in Dark Carbonized Grey High-Gloss Painted Aluminum (STX, XL)</t>
  </si>
  <si>
    <t>Wheels, 20 Inch Premium Cast Aluminum (KR)</t>
  </si>
  <si>
    <t>17L</t>
  </si>
  <si>
    <t xml:space="preserve">Lariat Black Appearance Package </t>
  </si>
  <si>
    <t xml:space="preserve">XLT Black Appearance Package </t>
  </si>
  <si>
    <t xml:space="preserve">6 inch Angular Bright Anodized Step Bar (XLT/Lariat, CC) </t>
  </si>
  <si>
    <t>Camper Package</t>
  </si>
  <si>
    <t>Clearance Lights, Roof</t>
  </si>
  <si>
    <t>Chrome Package</t>
  </si>
  <si>
    <t>17X</t>
  </si>
  <si>
    <t>4X4 Off-Road Package</t>
  </si>
  <si>
    <t xml:space="preserve">Upfitter Switches (6) </t>
  </si>
  <si>
    <t>62R</t>
  </si>
  <si>
    <t xml:space="preserve">Transmission Power Take-Off Provision </t>
  </si>
  <si>
    <t xml:space="preserve">Window, Power Sliding Rear </t>
  </si>
  <si>
    <t xml:space="preserve">Defrost w/ Fixed &amp; Privacy Glass (Included w/ 435 only) </t>
  </si>
  <si>
    <t>85G</t>
  </si>
  <si>
    <t xml:space="preserve">Tailgate Step </t>
  </si>
  <si>
    <t>Tailgate Step  w/ 96U</t>
  </si>
  <si>
    <t xml:space="preserve">Rapid-Heat Supplemental Cab Heater </t>
  </si>
  <si>
    <t>85S</t>
  </si>
  <si>
    <t xml:space="preserve">Tough Bed® Spray-in bedliner </t>
  </si>
  <si>
    <t>Tough Bed® Spray-in bedliner (Lariat w/ 17L)</t>
  </si>
  <si>
    <t xml:space="preserve">Drop-in Bedliner </t>
  </si>
  <si>
    <t xml:space="preserve">Wheel Well Liner </t>
  </si>
  <si>
    <t xml:space="preserve">Lariat Premium Package </t>
  </si>
  <si>
    <t>96U</t>
  </si>
  <si>
    <t>Lariat Ultimate Package</t>
  </si>
  <si>
    <t xml:space="preserve">Trailer Tow Package - High Capacity </t>
  </si>
  <si>
    <t xml:space="preserve">Trailer Tow Package - High Capacity (std w/99M) </t>
  </si>
  <si>
    <t>76S</t>
  </si>
  <si>
    <t xml:space="preserve">Remote Start System </t>
  </si>
  <si>
    <t xml:space="preserve">Remote Start System (w/Lariat Ultimate/Value) </t>
  </si>
  <si>
    <t>85M</t>
  </si>
  <si>
    <t xml:space="preserve">Bed Mat </t>
  </si>
  <si>
    <t xml:space="preserve">Splash Guards/Mud Flaps (Front &amp; Rear) </t>
  </si>
  <si>
    <t>62S</t>
  </si>
  <si>
    <t xml:space="preserve">Splash Guards/Mud Flaps (Rear) </t>
  </si>
  <si>
    <t>15J</t>
  </si>
  <si>
    <t xml:space="preserve">Gooseneck Hitch Kit </t>
  </si>
  <si>
    <t>15L</t>
  </si>
  <si>
    <t xml:space="preserve">5th Wheel Hitch Kit (20K) </t>
  </si>
  <si>
    <t>53W</t>
  </si>
  <si>
    <t>5th Wheel/Gooseneck Hitch Prep Package</t>
  </si>
  <si>
    <t>61N</t>
  </si>
  <si>
    <t>Front &amp; Rear Wheel Well Liners</t>
  </si>
  <si>
    <t>90M</t>
  </si>
  <si>
    <t xml:space="preserve">Max Recline Seat </t>
  </si>
  <si>
    <t>17Z</t>
  </si>
  <si>
    <t>XL Off Road Package</t>
  </si>
  <si>
    <t>360 Camera Package</t>
  </si>
  <si>
    <t xml:space="preserve">XL Driver Assist Package </t>
  </si>
  <si>
    <t xml:space="preserve">XLT Premium Package </t>
  </si>
  <si>
    <t>F-250 &gt;10K GVWR PACKAGE</t>
  </si>
  <si>
    <t xml:space="preserve">F-250 &gt;10K GVWR PACKAGE (std w/99M) </t>
  </si>
  <si>
    <t>98F</t>
  </si>
  <si>
    <t xml:space="preserve">CNG/Propane Gaseous Engine Prep Package (6.8L only) </t>
  </si>
  <si>
    <t xml:space="preserve">Box Rail Lighting, LED Lighting system </t>
  </si>
  <si>
    <t>63V</t>
  </si>
  <si>
    <t>Moonroof, Power</t>
  </si>
  <si>
    <t xml:space="preserve">Power Running Boards (LAR) </t>
  </si>
  <si>
    <t>Power Running Boards (KR - PL)</t>
  </si>
  <si>
    <t xml:space="preserve">Defrost w/ Fixed &amp; Privacy Glass </t>
  </si>
  <si>
    <t xml:space="preserve">Extra-Extra Heavy Duty Alternator </t>
  </si>
  <si>
    <t xml:space="preserve">Extra-Extra Heavy Duty Alternator w/ 43C &amp; 66S &amp; 473 or 47B </t>
  </si>
  <si>
    <t xml:space="preserve">190 Amp Alternator on Gas engines and 250 Amp Alternator on Diesel engines </t>
  </si>
  <si>
    <t xml:space="preserve">Dual Batteries (68 Amp.) (w/ 99M or 99T) </t>
  </si>
  <si>
    <t>16P</t>
  </si>
  <si>
    <t>Vinyl Floor Covering - KR/PL</t>
  </si>
  <si>
    <t xml:space="preserve">STX Package </t>
  </si>
  <si>
    <t xml:space="preserve">SNOWPLOW/CAMPER PACKAGE </t>
  </si>
  <si>
    <t xml:space="preserve">Dual Extra Heavy-Duty Alternator w/ 43C &amp; 66S &amp; 47B </t>
  </si>
  <si>
    <t>Dual Extra Heavy-Duty Alternator w/ 41A &amp; 473</t>
  </si>
  <si>
    <t xml:space="preserve">Dual Extra Heavy-Duty Alternator w/ 7.3L Engine (King Ranch &amp; Platinum) </t>
  </si>
  <si>
    <t xml:space="preserve">Privacy Glass </t>
  </si>
  <si>
    <t>Wheels, 20 Inch Polished Aluminum</t>
  </si>
  <si>
    <t xml:space="preserve">On-Board Scales &amp; Smart Hitch </t>
  </si>
  <si>
    <t>19J</t>
  </si>
  <si>
    <t>Aluminum Cross Bed Tool Box - Matte Black</t>
  </si>
  <si>
    <t>19K</t>
  </si>
  <si>
    <t>Aluminum Cross Bed Tool Box - Bright</t>
  </si>
  <si>
    <t>19H</t>
  </si>
  <si>
    <t xml:space="preserve">Pickup Box Bed Side Storage  </t>
  </si>
  <si>
    <t>Pickup Box Delete (XL/XLT w/ 8 ft. Box only)</t>
  </si>
  <si>
    <t xml:space="preserve">Spare Tire and Wheel w/ 66D </t>
  </si>
  <si>
    <t>51X</t>
  </si>
  <si>
    <t xml:space="preserve">Spare Tire Delete (XL and XLT Only) </t>
  </si>
  <si>
    <t>17Y</t>
  </si>
  <si>
    <t xml:space="preserve">Tremor Package </t>
  </si>
  <si>
    <t xml:space="preserve">Tonneau  Pickup Box Cover - Soft Folding </t>
  </si>
  <si>
    <t>21E</t>
  </si>
  <si>
    <t>Tonneau  Pickup Box Cover - Hard Folding</t>
  </si>
  <si>
    <t>Tonneau  Pickup Box Cover - Retractable</t>
  </si>
  <si>
    <t>17W</t>
  </si>
  <si>
    <t xml:space="preserve">Platinum Plus Package </t>
  </si>
  <si>
    <t xml:space="preserve">Retractable Bed Step (Corner) </t>
  </si>
  <si>
    <t>87S</t>
  </si>
  <si>
    <t>Retractable Bed Step (Side)</t>
  </si>
  <si>
    <t xml:space="preserve">Fleet Commercial Graphics (Up to 6 Sq Ft) </t>
  </si>
  <si>
    <t>Fleet Commercial Graphics (Up to 12 Sq Ft)</t>
  </si>
  <si>
    <t xml:space="preserve">Fleet Commercial Graphics (Up to 20 Sq Ft) </t>
  </si>
  <si>
    <t>F350 SRW Pickup</t>
  </si>
  <si>
    <t>F3A</t>
  </si>
  <si>
    <t xml:space="preserve">Regular Cab 4x2 142 in. Wheelbase - SRW XL </t>
  </si>
  <si>
    <t>F3B</t>
  </si>
  <si>
    <t xml:space="preserve">Regular Cab 4x4 142 in. Wheelbase - SRW XL </t>
  </si>
  <si>
    <t xml:space="preserve">Regular Cab 4x2 142 in. Wheelbase - SRW XLT </t>
  </si>
  <si>
    <t>Regular Cab 4x4 142 in. Wheelbase - SRW XLT</t>
  </si>
  <si>
    <t>X3A</t>
  </si>
  <si>
    <t>X3B</t>
  </si>
  <si>
    <t xml:space="preserve">SuperCab 4x2 148 in. Wheelbase - SRW XL </t>
  </si>
  <si>
    <t>SuperCab 4x4 148 in. Wheelbase - SRW XL</t>
  </si>
  <si>
    <t xml:space="preserve">SuperCab 4x4 148 in. Wheelbase - SRW XLT </t>
  </si>
  <si>
    <t xml:space="preserve"> SuperCab 4x2 164 in. Wheelbase - SRW XL </t>
  </si>
  <si>
    <t>SuperCab 4x4 164 in. Wheelbase - SRW XL</t>
  </si>
  <si>
    <t xml:space="preserve">SuperCab 4x4 164 in. Wheelbase - SRW XLT </t>
  </si>
  <si>
    <t xml:space="preserve"> SuperCab 4x2 164 in. Wheelbase - SRW XLT  </t>
  </si>
  <si>
    <t>W3A</t>
  </si>
  <si>
    <t>Crew Cab 4x2 160 in. Wheelbase - SRW XL</t>
  </si>
  <si>
    <t>Crew Cab 4x2 176 in. Wheelbase - SRW XL</t>
  </si>
  <si>
    <t>W3B</t>
  </si>
  <si>
    <t xml:space="preserve">Crew Cab 4x4 160 in. Wheelbase - SRW XL </t>
  </si>
  <si>
    <t>Crew Cab 4x4 160 in. Wheelbase - SRW XLT</t>
  </si>
  <si>
    <t>Crew Cab 4x2 160 in. Wheelbase - SRW XLT</t>
  </si>
  <si>
    <t xml:space="preserve">Crew Cab 4x4 160 in. Wheelbase - SRW Lariat </t>
  </si>
  <si>
    <t>Crew Cab 4x2 160 in. Wheelbase - SRW Lariat</t>
  </si>
  <si>
    <t xml:space="preserve">Crew Cab 4x4 160 in. Wheelbase - SRW King Ranch </t>
  </si>
  <si>
    <t>Crew Cab 4x4 176 in. Wheelbase - SRW XL</t>
  </si>
  <si>
    <t>Crew Cab 4x4 176 in. Wheelbase - SRW XLT</t>
  </si>
  <si>
    <t>Crew Cab 4x2 176 in. Wheelbase - SRW XLT</t>
  </si>
  <si>
    <t>Crew Cab 4x4 176 in. Wheelbase - SRW Lariat</t>
  </si>
  <si>
    <t>Crew Cab 4x2 176 in. Wheelbase - SRW Lariat</t>
  </si>
  <si>
    <t xml:space="preserve">Crew Cab 4x4 176 in. Wheelbase - SRW King Ranch </t>
  </si>
  <si>
    <t xml:space="preserve">Crew Cab 4x4 160 in. Wheelbase - SRW Platinum </t>
  </si>
  <si>
    <t xml:space="preserve">Crew Cab 4x4 176 in. Wheelbase - SRW Platinum </t>
  </si>
  <si>
    <t>F350 (PICKUP SRW)</t>
  </si>
  <si>
    <t>Axle, Electronic Locking  (Ratio 3.73) (7.3)</t>
  </si>
  <si>
    <t>64F</t>
  </si>
  <si>
    <t xml:space="preserve">Wheels, 18 Inch Argent Painted Steel w/XL </t>
  </si>
  <si>
    <t xml:space="preserve">Wheels, 20in Dark Carbonized Grey High-Gloss Painted Aluminum (STX, XL) </t>
  </si>
  <si>
    <t>68F</t>
  </si>
  <si>
    <t>F-350 Gas Heavy Duty Payload Package</t>
  </si>
  <si>
    <t>Paint, Race Red</t>
  </si>
  <si>
    <t>F350 DRW Pickup</t>
  </si>
  <si>
    <t>F3C</t>
  </si>
  <si>
    <t xml:space="preserve">Regular Cab 4x2 142 in. Wheelbase - DRW XL </t>
  </si>
  <si>
    <t>F3D</t>
  </si>
  <si>
    <t xml:space="preserve">Regular Cab 4x4 142 in. Wheelbase - DRW XL </t>
  </si>
  <si>
    <t xml:space="preserve">Regular Cab 4x4 142 in. Wheelbase - DRW XLT </t>
  </si>
  <si>
    <t xml:space="preserve">Regular Cab 4x2 142 in. Wheelbase - DRW XLT </t>
  </si>
  <si>
    <t>W3C</t>
  </si>
  <si>
    <t>W3D</t>
  </si>
  <si>
    <t>Crew Cab 4x2 176 in. Wheelbase - DRW XL (Diesel is Standard)</t>
  </si>
  <si>
    <t xml:space="preserve">Crew Cab 4x4 176 in. Wheelbase - DRW XL </t>
  </si>
  <si>
    <t xml:space="preserve">Crew Cab 4x4 176 in. Wheelbase - DRW XLT </t>
  </si>
  <si>
    <t>Crew Cab 4x2 176 in. Wheelbase - DRW XLT</t>
  </si>
  <si>
    <t>Crew Cab 4x2 176 in. Wheelbase - DRW XLT (Diesel is Standard)</t>
  </si>
  <si>
    <t xml:space="preserve">Crew Cab 4x4 176 in. Wheelbase - DRW Lariat </t>
  </si>
  <si>
    <t>Crew Cab 4x2 176 in. Wheelbase - DRW Lariat</t>
  </si>
  <si>
    <t>Crew Cab 4x2 176 in. Wheelbase - DRW Lariat  (Diesel is Standard)</t>
  </si>
  <si>
    <t>Crew Cab 4x4 176 in. Wheelbase - DRW King Ranch</t>
  </si>
  <si>
    <t xml:space="preserve">Crew Cab 4x4 176 in. Wheelbase - DRW Platinum </t>
  </si>
  <si>
    <t>F350 (PICKUP DRW)</t>
  </si>
  <si>
    <t>6.7L Powerstroke Diesel V-8 (W3C)</t>
  </si>
  <si>
    <t>6.7L HO Powerstroke Diesel V-8 (W3C)</t>
  </si>
  <si>
    <t xml:space="preserve">Axle, Limited Slip  (Ratio 4.30) w/ 6.8L </t>
  </si>
  <si>
    <t>Axle, Limited Slip  (Ratio 4.30) w/ 7.3L</t>
  </si>
  <si>
    <t xml:space="preserve">Axle, Limited Slip  (Ratio 3.73) w/ 7.3L </t>
  </si>
  <si>
    <t>Axle, Limited Slip  (Ratio 4.10)</t>
  </si>
  <si>
    <t xml:space="preserve">Axle, Limited Slip  (Ratio 3.55) </t>
  </si>
  <si>
    <t>LT245/75Rx17E BSW AT</t>
  </si>
  <si>
    <t>Cloth Luxury Captains Chairs w/ Console</t>
  </si>
  <si>
    <t xml:space="preserve">Remote Start System (w/Lariat Ultimate/Interior) </t>
  </si>
  <si>
    <t xml:space="preserve">Stainless Steel Wheel Cover (requires 64K) </t>
  </si>
  <si>
    <t>15K</t>
  </si>
  <si>
    <t xml:space="preserve">5th Wheel Hitch Kit (35K) </t>
  </si>
  <si>
    <t xml:space="preserve">Platform Running Boards (w/ Regular Cab XL &amp; XLT DRW Pick-Up) 
Platform Running Boards (w/ Crew Cab XL &amp; XLT DRW PickUp) </t>
  </si>
  <si>
    <t>Privacy Glass</t>
  </si>
  <si>
    <t xml:space="preserve">Power Running Boards (LAR) w/ 96U </t>
  </si>
  <si>
    <t>Power Running Boards (KR - PL+)</t>
  </si>
  <si>
    <t>Pickup Box Bed Side Storage</t>
  </si>
  <si>
    <t>F450 DRW Pickup</t>
  </si>
  <si>
    <t>W4D</t>
  </si>
  <si>
    <t>Crew Cab 4x4 176 in. Wheelbase - DRW XL</t>
  </si>
  <si>
    <t>W4C</t>
  </si>
  <si>
    <t>Crew Cab 4x2  176 in. Wheelbase - DRW XL</t>
  </si>
  <si>
    <t>Crew Cab 4x4 176 in. Wheelbase - DRW Lariat</t>
  </si>
  <si>
    <t xml:space="preserve">Crew Cab 4x4 176 in. Wheelbase - DRW King Ranch </t>
  </si>
  <si>
    <t>F4D</t>
  </si>
  <si>
    <t>F4C</t>
  </si>
  <si>
    <t>Regular Cab 4x2 142 in. Wheelbase - DRW XLT</t>
  </si>
  <si>
    <t xml:space="preserve">F4C </t>
  </si>
  <si>
    <t>F450 (PICKUP DRW)</t>
  </si>
  <si>
    <t>6.7L HO Powerstroke Diesel V-8 (450 Pickup)</t>
  </si>
  <si>
    <t>Vinyl High Back Bucket  (XL)</t>
  </si>
  <si>
    <t>Cloth High Back Bucket - Regular  (XL)</t>
  </si>
  <si>
    <t>Cloth High Back Bucket - Crew (XL)</t>
  </si>
  <si>
    <t xml:space="preserve">6 inch Angular Bright Anodized Step Bar </t>
  </si>
  <si>
    <t>15E</t>
  </si>
  <si>
    <t xml:space="preserve">Gooseneck Dual Hitch Kit </t>
  </si>
  <si>
    <t xml:space="preserve">40K Gooseneck Hitch Kit (F450 Pickup) </t>
  </si>
  <si>
    <t>6 inch Angular Bright Anodized Step Bar (Lariat)</t>
  </si>
  <si>
    <t>Medium Duty</t>
  </si>
  <si>
    <t>F6A</t>
  </si>
  <si>
    <t>2026 F-650 Gas Regular Cab Base</t>
  </si>
  <si>
    <t>F650 AND F750 GAS</t>
  </si>
  <si>
    <t>X6A</t>
  </si>
  <si>
    <t>2026 F-650 Gas SuperCab Base</t>
  </si>
  <si>
    <t>W6A</t>
  </si>
  <si>
    <t>2026 F-650 Gas Crew Cab Base</t>
  </si>
  <si>
    <t>F6D</t>
  </si>
  <si>
    <t>2026 F-650 Diesel Regular Cab Base</t>
  </si>
  <si>
    <t>X6D</t>
  </si>
  <si>
    <t>2026 F-650 Diesel SuperCab Base</t>
  </si>
  <si>
    <t>W6D</t>
  </si>
  <si>
    <t>2026 F-650 Diesel Crew Cab Base</t>
  </si>
  <si>
    <t>F7A</t>
  </si>
  <si>
    <t>2026 F-750 Gas Regular Cab Base</t>
  </si>
  <si>
    <t>X7A</t>
  </si>
  <si>
    <t>2026 F-750 Gas SuperCab Base</t>
  </si>
  <si>
    <t>W7A</t>
  </si>
  <si>
    <t>2026 F-750 Gas Crew Cab Base</t>
  </si>
  <si>
    <t>F7D</t>
  </si>
  <si>
    <t>2026 F-750 Diesel Regular Cab Base</t>
  </si>
  <si>
    <t>X7D</t>
  </si>
  <si>
    <t>2026 F-750 Diesel SuperCab Base</t>
  </si>
  <si>
    <t>W7D</t>
  </si>
  <si>
    <t>2026 F-750 Diesel Crew Cab Base</t>
  </si>
  <si>
    <t>7.3L 2V DEVCT NA PFI V8 Gas - 335 HP @ 3750 rpm Torque: 468 ft.lbs. @ 3750 rpm.</t>
  </si>
  <si>
    <t xml:space="preserve"> 8,500 lb. Cap. Non-Driving - Dana D-850F</t>
  </si>
  <si>
    <t>43N</t>
  </si>
  <si>
    <t xml:space="preserve"> Taper-Leaf Springs, Parabolic - 8,500 lb. Cap</t>
  </si>
  <si>
    <t>61C</t>
  </si>
  <si>
    <t>Taper-Leaf Springs, Parabolic - 12,000 lb. Cap</t>
  </si>
  <si>
    <t>Front Stabilizer Bar</t>
  </si>
  <si>
    <t>60A</t>
  </si>
  <si>
    <t>Lube, Front Axle, EmGard 50W, Synthetic Oil</t>
  </si>
  <si>
    <t>ENGINES</t>
  </si>
  <si>
    <t>Engine Block Heater, Phillips, 120 Volt/750 Watt</t>
  </si>
  <si>
    <t>$60.00.</t>
  </si>
  <si>
    <t>Gaseous Fuel Prep Pack</t>
  </si>
  <si>
    <t>Speed Limit - 65mph</t>
  </si>
  <si>
    <t>Speed Limit - 70mph</t>
  </si>
  <si>
    <t>94A</t>
  </si>
  <si>
    <t>Engine Idle Shutdown Timer - 5 Minutes</t>
  </si>
  <si>
    <t>Engine Idle Shutdown Timer - 10 Minutes</t>
  </si>
  <si>
    <t>94C</t>
  </si>
  <si>
    <t xml:space="preserve"> Engine Idle Shutdown Timer - 15 Minutes</t>
  </si>
  <si>
    <t xml:space="preserve"> Engine Idle Shutdown Timer - 20 Minutes</t>
  </si>
  <si>
    <t xml:space="preserve"> 50-State Emissions</t>
  </si>
  <si>
    <t>TRANSMISSIONS</t>
  </si>
  <si>
    <t>44P</t>
  </si>
  <si>
    <t>Ford TorqShift HD 6-Speed Automatic - Double Overdrive, LESS PTO Provision and Tow/Haul</t>
  </si>
  <si>
    <t>Transmission Power Take-Off Provision w/LiveDrive Capability and Tow/Haul</t>
  </si>
  <si>
    <t>EXTERIOR COLOR</t>
  </si>
  <si>
    <t>UM</t>
  </si>
  <si>
    <t xml:space="preserve"> Agate Black</t>
  </si>
  <si>
    <t>YZ</t>
  </si>
  <si>
    <t>Oxford White</t>
  </si>
  <si>
    <t>PQ</t>
  </si>
  <si>
    <t>Race Red</t>
  </si>
  <si>
    <t>B1</t>
  </si>
  <si>
    <t xml:space="preserve"> School Bus Yellow</t>
  </si>
  <si>
    <t>JS</t>
  </si>
  <si>
    <t xml:space="preserve"> Iconic Silver</t>
  </si>
  <si>
    <t>FRONT WHEELS AND TIRES</t>
  </si>
  <si>
    <t>Wheels, Front 22.5" x 8.25" White Powder Coated Steel, 10-Hole</t>
  </si>
  <si>
    <t xml:space="preserve"> Wheels, Front 22.5" x 8.25" Aluminum, 10-Hole Alcoa Bright Polished w/Dura-Bright Seal on Both Sides</t>
  </si>
  <si>
    <t>Wheels, Front 22.5" x 8.25" Black Wheel</t>
  </si>
  <si>
    <t>T2A</t>
  </si>
  <si>
    <t>Tires, Front Two 11R22.5H Goodyear Fuel Max RSA (497 rev/mile)</t>
  </si>
  <si>
    <t>T2E</t>
  </si>
  <si>
    <t xml:space="preserve"> Tires, Front Two 11R22.5H Michelin X Multi Energy Z (501 rev/mile)</t>
  </si>
  <si>
    <t>TRA</t>
  </si>
  <si>
    <t>Tires, Front Two 295/75R22.5H Continental HSR3 (514 rev/mile)</t>
  </si>
  <si>
    <t>Tires, Front Two 255/70R22.5H Goodyear Endurance RSA (566 rev/mile)</t>
  </si>
  <si>
    <t>$39,20</t>
  </si>
  <si>
    <t>T2M</t>
  </si>
  <si>
    <t>Tires, Front Two 275/80R22.5H Michelin X Multi Energy Z (515 rev/mile)</t>
  </si>
  <si>
    <t>Wheels, Front 19.5" x 6.75" White Powder Coated Steel, 8-Hole</t>
  </si>
  <si>
    <t>Wheels, Front 19.5" x 6.75" Aluminum, 8-Hole Alcoa Clean Buff w/Dura-Bright Seal on Both Sides</t>
  </si>
  <si>
    <t>T9A</t>
  </si>
  <si>
    <t>Tires, Front Two 245/70R19.5G Hankook AH35 (628 rev/mile)</t>
  </si>
  <si>
    <t>Tires, Front Two 245/70R19.5H Michelin AGILIS HDZ (619 rev/mile)</t>
  </si>
  <si>
    <t>T9F</t>
  </si>
  <si>
    <t>Tires, Front Two 245/70R19.5H Hankook AH35 (628 rev/mile)</t>
  </si>
  <si>
    <t>T9B</t>
  </si>
  <si>
    <t>Tires, Front Two 265/70R19.5G Hankook AH35 (613 rev/mile)</t>
  </si>
  <si>
    <t>REAR WHEELS AND TIRES</t>
  </si>
  <si>
    <t xml:space="preserve"> Wheels, Rear 22.5" x 8.25" White Powder Coated Steel, 10-Hole</t>
  </si>
  <si>
    <t>Wheels, Rear 22.5" x 8.25" Aluminum, 10-Hole Alcoa Bright Polished w/Dura-Bright Seal on Both Sides</t>
  </si>
  <si>
    <t xml:space="preserve"> Wheels, Rear 22.5" x 8.25" Aluminum, 10-Hole Alcoa Bright Polished w/Dura-Bright Seal on Both Sides</t>
  </si>
  <si>
    <t xml:space="preserve"> Wheels, Rear 22.5" x 8.25" Black Wheel</t>
  </si>
  <si>
    <t>60Z</t>
  </si>
  <si>
    <t xml:space="preserve"> Wheel, Spare 22.5" x 8.25" White Powder Coated Steel, 10-Hole - Quantity (One only)</t>
  </si>
  <si>
    <t>R2A</t>
  </si>
  <si>
    <t xml:space="preserve"> Tires, Rear Four 11R22.5H Goodyear Fuel Max RSA (497 rev/mile)</t>
  </si>
  <si>
    <t>R2H</t>
  </si>
  <si>
    <t>Tires, Rear Four 11R22.5H Goodyear Fuel Max RTD (493 rev/mile)</t>
  </si>
  <si>
    <t>R2E</t>
  </si>
  <si>
    <t>Tires, Rear Four 11R22.5H Michelin X Multi Energy Z (501 rev/mile)</t>
  </si>
  <si>
    <t>RMB</t>
  </si>
  <si>
    <t>Tires, Rear Four 11R22.5H Michelin X Multi D (494 rev/mile)</t>
  </si>
  <si>
    <t>R2K</t>
  </si>
  <si>
    <t>Tires, Rear Four 255/70R22.5H Goodyear Fuel Max RTD (563 rev/mile)</t>
  </si>
  <si>
    <t>RCH</t>
  </si>
  <si>
    <t>Tires, Rear Four 255/70R22.5H Goodyear Fuel Max RSA (563 rev/mile)</t>
  </si>
  <si>
    <t>R2J</t>
  </si>
  <si>
    <t xml:space="preserve"> Tires, Rear Four 275/80R22.5H Michelin X Multi Energy D (514 rev/mile)</t>
  </si>
  <si>
    <t>R2M</t>
  </si>
  <si>
    <t xml:space="preserve"> Tires, Rear Four 275/80R22.5H Michelin X Multi Energy Z (515 rev/mile)</t>
  </si>
  <si>
    <t>RRD</t>
  </si>
  <si>
    <t>Tires, Rear Four 295/75R22.5H Continental HDR2 ECO PLUS (514 rev/mile)</t>
  </si>
  <si>
    <t>RRA</t>
  </si>
  <si>
    <t>Tires, Rear Four 295/75R22.5H Continental HSR3 (514 rev/mile)</t>
  </si>
  <si>
    <t>Wheels, Rear 19.5" x 6.75" White Powder Coated Steel, 8-Hole</t>
  </si>
  <si>
    <t>Wheels, Rear 19.5" x 6.75" Aluminum, 8-Hole Alcoa Clean Buff w/Dura-Bright Seal on Both Sides</t>
  </si>
  <si>
    <t>Wheels, Rear 19.5" x 6.75" DRW Aluminum, 8-Hole Alcoa Clean Buff w/Dura-Bright Seal on Both Sides</t>
  </si>
  <si>
    <t>60W</t>
  </si>
  <si>
    <t>Wheel, Spare 19.5" x 6.75", 8-Hole - Quantity (One only)</t>
  </si>
  <si>
    <t>R9A</t>
  </si>
  <si>
    <t>Tires, Rear Four 245/70R19.5G Hankook AH35 (621 rev/mile)</t>
  </si>
  <si>
    <t>Tires, Rear Four 245/70R19.5G Hankook DH35 (632 rev/mile)</t>
  </si>
  <si>
    <t>Tires, Rear Four 265/70R19.5G Hankook AH35 (613 rev/mile)</t>
  </si>
  <si>
    <t xml:space="preserve"> Tires, Rear Four 265/70R19.5G Hankook DH35 (614 rev/mile)</t>
  </si>
  <si>
    <t>R9F</t>
  </si>
  <si>
    <t>Tires, Rear Four 245/70R19.5H Hankook AH35 (621 rev/mile)</t>
  </si>
  <si>
    <t>Tires, Rear Four 245/70R19.5H Hankook DH35 (632 rev/mile)</t>
  </si>
  <si>
    <t>R9E</t>
  </si>
  <si>
    <t>RGK</t>
  </si>
  <si>
    <t xml:space="preserve"> Tires, Rear Four 245/70R19.5H Michelin AGILIS HDZ (619 rev/mile)</t>
  </si>
  <si>
    <t>BRAKES</t>
  </si>
  <si>
    <t xml:space="preserve"> Hydraulic Brake System - Bosch HydroMax w/Traction Control</t>
  </si>
  <si>
    <t>Electronic Stability Control DELETE</t>
  </si>
  <si>
    <t>Trailer Connection Socket - 7-Way, Wired for Turn Signals Combined with Stop</t>
  </si>
  <si>
    <t>Trailer Connection Socket - 7-Way, Wired for Turn Signals, Separate of Stop</t>
  </si>
  <si>
    <t>FRONT AXLE AND SUSPENSION</t>
  </si>
  <si>
    <t>REAR AXLE AND SUSPENSION</t>
  </si>
  <si>
    <t xml:space="preserve"> Multi-Leaf Springs - 19,000 lb. Cap</t>
  </si>
  <si>
    <t>Shock Absorbers, Rear - Double Acting</t>
  </si>
  <si>
    <t xml:space="preserve"> Lube, Rear Axle, EmGard 75W-90, Synthetic Oil</t>
  </si>
  <si>
    <t>X5B</t>
  </si>
  <si>
    <t>X5D</t>
  </si>
  <si>
    <t>158WB</t>
  </si>
  <si>
    <t>176WB</t>
  </si>
  <si>
    <t>182WB</t>
  </si>
  <si>
    <t>194WB</t>
  </si>
  <si>
    <t>200WB</t>
  </si>
  <si>
    <t>212WB</t>
  </si>
  <si>
    <t>218WB</t>
  </si>
  <si>
    <t>224WB</t>
  </si>
  <si>
    <t>230WB</t>
  </si>
  <si>
    <t>242WB</t>
  </si>
  <si>
    <t>260WB</t>
  </si>
  <si>
    <t>281WB</t>
  </si>
  <si>
    <t>WHEELBASE</t>
  </si>
  <si>
    <t>FRAME</t>
  </si>
  <si>
    <t>Single Channel - Straight 'C' 14.18 SM, 120,000 PSI</t>
  </si>
  <si>
    <t>Single Channel - Straight 'C' 16.98 SM, 120,000 PSI</t>
  </si>
  <si>
    <t>19C</t>
  </si>
  <si>
    <t>Frame Rail Drilling - Factory Pre-Drilled Holes in Frame Rails</t>
  </si>
  <si>
    <t xml:space="preserve"> Frame Extension, Front - Integral 20" In Front of Grille</t>
  </si>
  <si>
    <t xml:space="preserve"> Bumper, Front - Full Width, Chrome Plated Steel - (Included in (90E) Exterior Appearance Group)</t>
  </si>
  <si>
    <t>76X</t>
  </si>
  <si>
    <t xml:space="preserve"> Bumper, Front - Delete - Also Deletes Mounting Brackets</t>
  </si>
  <si>
    <t>76F</t>
  </si>
  <si>
    <t xml:space="preserve"> 3" Front Bumper Extension</t>
  </si>
  <si>
    <t>76Y</t>
  </si>
  <si>
    <t>Tow Hooks - Delete</t>
  </si>
  <si>
    <t>Special Rating GVWR - Limited to 25,999 lb. GVWR Only available to GAWR combinations that EXCEED 26,000 lbs.</t>
  </si>
  <si>
    <t>18R</t>
  </si>
  <si>
    <t>86C</t>
  </si>
  <si>
    <t xml:space="preserve"> Chrome Grille Surround</t>
  </si>
  <si>
    <t>EXHAUST</t>
  </si>
  <si>
    <t>91H</t>
  </si>
  <si>
    <t>Single, Horizontal Muffler - Frame Mounted Right Side Back of Cab w/Catalytic Converter</t>
  </si>
  <si>
    <t>FUEL TANKS</t>
  </si>
  <si>
    <t>65A</t>
  </si>
  <si>
    <t>Fuel Tank - LH 50 Gallon - Steel</t>
  </si>
  <si>
    <t>Fuel Tank - LH 60 Gallon - Steel</t>
  </si>
  <si>
    <t>Electrical / Alternator / Battery</t>
  </si>
  <si>
    <t>STDALT</t>
  </si>
  <si>
    <t>Extra Heavy Duty Alternator - 12-Volt, 210 Amp Mitsubishi</t>
  </si>
  <si>
    <t xml:space="preserve"> Dual Heavy Duty Alternators - 397 Amp Capacity - 240 &amp; 157 amp</t>
  </si>
  <si>
    <t>17E</t>
  </si>
  <si>
    <t>240 Amp Alternator</t>
  </si>
  <si>
    <t>55M</t>
  </si>
  <si>
    <t xml:space="preserve"> Jump Start Stud - Remote Mounted</t>
  </si>
  <si>
    <t>STDBAT</t>
  </si>
  <si>
    <t>Battery - One 900 CCA, Includes Steel Battery Box</t>
  </si>
  <si>
    <t>Battery - Two 900 CCA, 1800 Total, Includes Steel Battery Box</t>
  </si>
  <si>
    <t>Roof Marker/Clearance Lights - Clear Lenses, 5 Lights (Replaces Standard Amber Lenses)</t>
  </si>
  <si>
    <t>Body Builder Wiring - At End of Frame, Combined - (ILO Standard - Back of Cab Combined)</t>
  </si>
  <si>
    <t>Body Builder Wiring - At Back of Cab, Separate - (ILO Standard - Back of Cab Combined)</t>
  </si>
  <si>
    <t xml:space="preserve"> Body Builder Wiring - At End of Frame, Separate - (ILO Standard - Back of Cab Combined)</t>
  </si>
  <si>
    <t>17M</t>
  </si>
  <si>
    <t>Back-Up Alarm - Electric, 102 Dba</t>
  </si>
  <si>
    <t xml:space="preserve"> Daytime Running Lamps (Not Configurable)</t>
  </si>
  <si>
    <t>55X</t>
  </si>
  <si>
    <t xml:space="preserve"> Tail Light Delete</t>
  </si>
  <si>
    <t>16V</t>
  </si>
  <si>
    <t xml:space="preserve"> Voltmeter</t>
  </si>
  <si>
    <t xml:space="preserve"> Vehicle Integration System 1.0</t>
  </si>
  <si>
    <t>61A</t>
  </si>
  <si>
    <t xml:space="preserve"> Embedded Modem Delete This will be a forced option on all vehicles built on or after July 7, 2025.</t>
  </si>
  <si>
    <t>30/0/30 Fixed Driver &amp; Fixed Passenger w/Consolette - Vinyl</t>
  </si>
  <si>
    <t>88B</t>
  </si>
  <si>
    <t>30/0/30 Fixed Driver &amp; Fixed Passenger w/Consolette - Cloth</t>
  </si>
  <si>
    <t>30/70 Fixed Driver &amp; Fixed 2-Passenger Bench - Vinyl</t>
  </si>
  <si>
    <t>30/70 Fixed Driver &amp; Fixed 2-Passenger Bench - Cloth</t>
  </si>
  <si>
    <t>88R</t>
  </si>
  <si>
    <t>30/0/30 Air Ride Driver (Integral Air Pump) &amp; Fixed Passenger w/Consolette - Vinyl</t>
  </si>
  <si>
    <t>88S</t>
  </si>
  <si>
    <t xml:space="preserve"> 30/0/30 Air Ride Driver (Integral Air Pump) &amp; Fixed Passenger w/Consolette - Cloth</t>
  </si>
  <si>
    <t>30/0/30 Air Ride Driver (Integral Air Pump) &amp; Air Ride Passenger (Integral Air Pump) w/Consolette - Vinyl</t>
  </si>
  <si>
    <t>88K</t>
  </si>
  <si>
    <t>30/0/30 Air Ride Driver (Integral Air Pump) &amp; Air Ride Passenger (Integral Air Pump) w/Consolette - Cloth</t>
  </si>
  <si>
    <t>88L</t>
  </si>
  <si>
    <t xml:space="preserve"> 30/70 Air Ride Driver (Integral Air Pump) &amp; Fixed 2-Passenger Bench - Vinyl</t>
  </si>
  <si>
    <t>88M</t>
  </si>
  <si>
    <t>30/70 Air Ride Driver (Integral Air Pump) &amp; Fixed 2-Passenger Bench - Cloth</t>
  </si>
  <si>
    <t>88Y</t>
  </si>
  <si>
    <t>40/20/40 Fixed Driver &amp; Fixed Passenger w/Unique 20% Fold-Down Console - Vinyl</t>
  </si>
  <si>
    <t>88Z</t>
  </si>
  <si>
    <t>40/20/40 Fixed Driver &amp; Fixed Passenger w/Unique 20% Fold-Down Console - Cloth</t>
  </si>
  <si>
    <t>CAB INTERIOR</t>
  </si>
  <si>
    <t>Preferred Equipment Package 600A</t>
  </si>
  <si>
    <t>87H</t>
  </si>
  <si>
    <t xml:space="preserve"> Driver Assist Technology Package. Hydraulic Brake</t>
  </si>
  <si>
    <t>92K</t>
  </si>
  <si>
    <t>Enhanced Cluster w/High-Level 8-Inch Display</t>
  </si>
  <si>
    <t xml:space="preserve"> Power Equipment Group - (Included in (90A) Appearance Group)</t>
  </si>
  <si>
    <t>Four Body Builder Switches - Mounted in Center Instrument Panel</t>
  </si>
  <si>
    <t>96C</t>
  </si>
  <si>
    <t>Pull Out Cup Holder For Two Cups - Instrument Panel Mounted</t>
  </si>
  <si>
    <t>55P</t>
  </si>
  <si>
    <t>110 A/C Outlet - in Lower Center Finish Panel</t>
  </si>
  <si>
    <t>4 Speaker Option for 588 Radio</t>
  </si>
  <si>
    <t>Radio: AM/FM Stereo w/2 Speakers, USB input, Clock Display and Bluetooth</t>
  </si>
  <si>
    <t>Keyed Alike - Not Available with Anti-Theft System, Requires Multiple-Unit Order</t>
  </si>
  <si>
    <t xml:space="preserve"> Keyed Alike - Option 1 - Not Available with Anti-Theft System, Requires Multiple-Unit Order</t>
  </si>
  <si>
    <t>Keyed Alike - Option 2 - Not Available with Anti-Theft System, Requires Multiple-Unit Order</t>
  </si>
  <si>
    <t>85N</t>
  </si>
  <si>
    <t>Keyed Alike - Option 3 - Not Available with Anti-Theft System, Requires Multiple-Unit Order</t>
  </si>
  <si>
    <t>85P</t>
  </si>
  <si>
    <t>Keyed Alike - Option 4 - Not Available with Anti-Theft System, Requires Multiple-Unit Order</t>
  </si>
  <si>
    <t>Interior Rear View Mirror</t>
  </si>
  <si>
    <t>CAB EXTERIOR</t>
  </si>
  <si>
    <t>Exterior Appearance Group</t>
  </si>
  <si>
    <t>94T</t>
  </si>
  <si>
    <t>Tamper-Proof Odometer</t>
  </si>
  <si>
    <t>54M</t>
  </si>
  <si>
    <t>Mirrors, Dual - Heated Rectangular, XL2020 - 96" Width</t>
  </si>
  <si>
    <t>54P</t>
  </si>
  <si>
    <t xml:space="preserve"> Mirrors, Dual - Heated &amp; Motorized Rectangular, XL2020 - 96" Width</t>
  </si>
  <si>
    <t>54A</t>
  </si>
  <si>
    <t>Mirrors, Dual - Heated &amp; Motorized Rectangular, XL2020 - 96" Width w/Chrome Cap</t>
  </si>
  <si>
    <t>54C</t>
  </si>
  <si>
    <t xml:space="preserve"> Mirrors, Dual - Heated Rectangular, XL2020 - 102" Width</t>
  </si>
  <si>
    <t>Mirrors, Dual - Heated &amp; Motorized Rectangular, XL2020 - 102" Width</t>
  </si>
  <si>
    <t>54K</t>
  </si>
  <si>
    <t>Mirrors, Dual - Heated &amp; Motorized Rectangular, XL2020 - 102" Width w/Chrome Cap</t>
  </si>
  <si>
    <t xml:space="preserve"> Mirrors, Trailer Tow, Powered - Sail Mount - w/Power Telescoping &amp; Power Folding</t>
  </si>
  <si>
    <t>Aux Spot Mirrors - Front Fender Mounted - (2) Driver Side and Passenger Side</t>
  </si>
  <si>
    <t>Aux Spot Mirror - Front Fender Mounted - (1) Passenger Side Only</t>
  </si>
  <si>
    <t>Mud Flap Holder Without Flaps</t>
  </si>
  <si>
    <t>Mud Flap Holder With Flaps</t>
  </si>
  <si>
    <t>VSO OPTIONS</t>
  </si>
  <si>
    <t>SP101</t>
  </si>
  <si>
    <t>VSO - Monotone Special Paint (Minimum Quantity 5)</t>
  </si>
  <si>
    <t>SPF</t>
  </si>
  <si>
    <t xml:space="preserve"> VSO - Special Paint Formulation (Minimum Quantity 5)</t>
  </si>
  <si>
    <t>FCF</t>
  </si>
  <si>
    <t>VSO - 100 AF 230 WB w/TT F7A 026</t>
  </si>
  <si>
    <t>FCK</t>
  </si>
  <si>
    <t>VSO - 100 AF 230 WB w/TT NO ESC 026</t>
  </si>
  <si>
    <t>FBZ</t>
  </si>
  <si>
    <t xml:space="preserve"> VSO - 100 IN AF 200 WB F7D 026</t>
  </si>
  <si>
    <t>FBX</t>
  </si>
  <si>
    <t xml:space="preserve"> VSO - 112 AF 260 WB 026 MD</t>
  </si>
  <si>
    <t>HGB</t>
  </si>
  <si>
    <t>VSO - ORG BELTS 30 70 AIR SEAT 26 MD</t>
  </si>
  <si>
    <t>HGC</t>
  </si>
  <si>
    <t xml:space="preserve"> VSO - ORG BELTS AIR D FXD PASS 026 M</t>
  </si>
  <si>
    <t>HFZ</t>
  </si>
  <si>
    <t xml:space="preserve"> VSO - ORG BELTS OUTBRD RC 26 MD</t>
  </si>
  <si>
    <t>HFY</t>
  </si>
  <si>
    <t>VSO - ORG SEAT BELTS FXD OTR 026 MD</t>
  </si>
  <si>
    <t>158" Wheelbase/84" CA/49" AF/246" OAL (REGULAR CAB)</t>
  </si>
  <si>
    <t>176" Wheelbase/102" CA/70" AF/285" OAL (REGULAR CAB)</t>
  </si>
  <si>
    <t>182" Wheelbase/108" CA/70" AF/291" OAL (REGULAR CAB)</t>
  </si>
  <si>
    <t xml:space="preserve"> 194" Wheelbase/120" CA/75" AF/308" OAL (REGULAR CAB)</t>
  </si>
  <si>
    <t>200" Wheelbase/126" CA/75" AF/314" OAL (REGULAR CAB)</t>
  </si>
  <si>
    <t xml:space="preserve"> 212" Wheelbase/138" CA/81" AF/332" OAL (REGULAR CAB)</t>
  </si>
  <si>
    <t xml:space="preserve"> 218" Wheelbase/144" CA/81" AF/338" OAL (REGULAR CAB)</t>
  </si>
  <si>
    <t>224" Wheelbase/150" CA/87" AF/350" OAL (REGULAR CAB)</t>
  </si>
  <si>
    <t xml:space="preserve"> 230" Wheelbase/156" CA/87" AF/356" OAL (REGULAR CAB)</t>
  </si>
  <si>
    <t xml:space="preserve"> 242" Wheelbase/168" CA/100" AF/381" OAL (REGULAR CAB)</t>
  </si>
  <si>
    <t xml:space="preserve"> 260" Wheelbase/186" CA/120" AF/419" OAL (REGULAR CAB)</t>
  </si>
  <si>
    <t xml:space="preserve"> 281" Wheelbase/207" CA/120" AF/440" OAL (REGULAR CAB)</t>
  </si>
  <si>
    <t>179WB</t>
  </si>
  <si>
    <t>203WB</t>
  </si>
  <si>
    <t>215WB</t>
  </si>
  <si>
    <t>221WB</t>
  </si>
  <si>
    <t>239WB</t>
  </si>
  <si>
    <t>245WB</t>
  </si>
  <si>
    <t>251WB</t>
  </si>
  <si>
    <t>179" Wheelbase/84" CA/49" AF/267" OAL (SUPER CAB)</t>
  </si>
  <si>
    <t>203" Wheelbase/108" CA/70" AF/312" OAL  (SUPER CAB)</t>
  </si>
  <si>
    <t xml:space="preserve"> 215" Wheelbase/120" CA/75" AF/329" OAL  (SUPER CAB)</t>
  </si>
  <si>
    <t>221" Wheelbase/126" CA/75" AF/335" OAL  (SUPER CAB)</t>
  </si>
  <si>
    <t>239" Wheelbase/144" CA/81" AF/359" OAL  (SUPER CAB)</t>
  </si>
  <si>
    <t>245" Wheelbase/150" CA/87" AF/371" OAL  (SUPER CAB)</t>
  </si>
  <si>
    <t>251" Wheelbase/156" CA/87" AF/377" OAL  (SUPER CAB)</t>
  </si>
  <si>
    <t>281" Wheelbase/186" CA/120" AF/440" OAL  (SUPER CAB)</t>
  </si>
  <si>
    <t xml:space="preserve"> Grille, Fixed - Black/Gray</t>
  </si>
  <si>
    <t>60/40 Rear Bench Seat w/Bolster and Flip-Up Cushion (SUPER CAB)</t>
  </si>
  <si>
    <t xml:space="preserve">Rear View Camera w/Mirror Display </t>
  </si>
  <si>
    <t xml:space="preserve"> Appearance Group (REGULAR CAB)</t>
  </si>
  <si>
    <t>Fleet Safety Kit</t>
  </si>
  <si>
    <t>236WB</t>
  </si>
  <si>
    <t>248WB</t>
  </si>
  <si>
    <t>266WB</t>
  </si>
  <si>
    <t>278WB</t>
  </si>
  <si>
    <t>194" Wheelbase/84" CA/49" AF/282" OAL (CREW CAB)</t>
  </si>
  <si>
    <t>212" Wheelbase/102" CA/70" AF/321" OAL (CREW CAB)</t>
  </si>
  <si>
    <t xml:space="preserve"> 218" Wheelbase/108" CA/70" AF/327" OAL (CREW CAB)</t>
  </si>
  <si>
    <t xml:space="preserve"> 230" Wheelbase/120" CA/75" AF/344" OAL (CREW CAB)</t>
  </si>
  <si>
    <t>236" Wheelbase/126" CA/75" AF/350" OAL (CREW CAB)</t>
  </si>
  <si>
    <t xml:space="preserve"> 248" Wheelbase/136" CA/81" AF/368" OAL (CREW CAB)</t>
  </si>
  <si>
    <t>260" Wheelbase/150" CA/87" AF/386" OAL (CREW CAB)</t>
  </si>
  <si>
    <t>266" Wheelbase/156" CA/87" AF/392" OAL (CREW CAB)</t>
  </si>
  <si>
    <t>278" Wheelbase/168" CA/100" AF/417" OAL (CREW CAB)</t>
  </si>
  <si>
    <t>Fuel Tank - LH 60 Gallon - Steel (CREW CAB)</t>
  </si>
  <si>
    <t>87C</t>
  </si>
  <si>
    <t>60/40 Rear Bench Seat w/Flip-Up Cushion and Fold-Down Back (CREW CAB)</t>
  </si>
  <si>
    <t xml:space="preserve"> Appearance Group (SUPER CAB AND CREW CAB)</t>
  </si>
  <si>
    <t>10,000 lb. Cap. Non-Driving - Dana E-1002l - I-Beam Type (F750)</t>
  </si>
  <si>
    <t>10,000 lb. Cap. Non-Driving - Dana E-1002l - I-Beam Type (F650)</t>
  </si>
  <si>
    <t>Taper-Leaf Springs, Parabolic - 10,000 lb. Cap (F650)</t>
  </si>
  <si>
    <t>Taper-Leaf Springs, Parabolic - 10,000 lb. Cap (F750)</t>
  </si>
  <si>
    <t>Taper-Leaf Springs, Parabolic - 13,200 lb. Cap (F750)</t>
  </si>
  <si>
    <t>15S</t>
  </si>
  <si>
    <t>17,500 lb. Single-Speed - Dana S17-140 (F650)</t>
  </si>
  <si>
    <t>21,000 lb. Single Reduction - Open - Dana / Spicer 21060S (F750)</t>
  </si>
  <si>
    <t>19,000 lb. Single-Speed - Dana S19-140 WARNING! The selection of this Axle may cause the GVWR to exceed 26,000 lbs., with CDL Implications. (F650)</t>
  </si>
  <si>
    <t>Multi-Leaf Springs - 21,000 lb. Cap (F650)</t>
  </si>
  <si>
    <t>Multi-Leaf Springs - 21,000 lb. Cap  (F750)</t>
  </si>
  <si>
    <t xml:space="preserve"> 5.29 Axle Ratio (F650)</t>
  </si>
  <si>
    <t>5.57 Axle Ratio (F650)</t>
  </si>
  <si>
    <t>6.14 Axle Ratio (F650)</t>
  </si>
  <si>
    <t>6.50 Axle Ratio (F650 AND F750)</t>
  </si>
  <si>
    <t>X6B</t>
  </si>
  <si>
    <t xml:space="preserve"> 6.17 Axle Ratio (F750)</t>
  </si>
  <si>
    <t>7.17 Axle Ratio (F750)</t>
  </si>
  <si>
    <t>Single Channel - Straight 'C' 15.14 SM, 80,000 PSI (F650)</t>
  </si>
  <si>
    <t>Single Channel - Straight 'C' 15.14 SM, 80,000 PSI (F750)</t>
  </si>
  <si>
    <t>Single Channel - Straight 'C' 12.64 SM, 50,000 PSI (F650)</t>
  </si>
  <si>
    <t>Single Channel - Straight 'C' 10.75 SM, 80,000 PSI  (F650)</t>
  </si>
  <si>
    <t xml:space="preserve"> Single Channel - Straight 'C' 20.11 SM, 120,000 PSI (F750)</t>
  </si>
  <si>
    <t>41R</t>
  </si>
  <si>
    <t>Outer "C" Channel Reinforcement - 120,000 PSI (F750)</t>
  </si>
  <si>
    <t>Special Rating GVWR - Limited to 22,000 lb. GVWR (F650)</t>
  </si>
  <si>
    <t xml:space="preserve"> Special Rating GVWR - Limited to 24,000 lb. GVWR (F650)</t>
  </si>
  <si>
    <t>88J</t>
  </si>
  <si>
    <t>85J</t>
  </si>
  <si>
    <t>30/0/30 Air Ride Driver (Integral Air Pump) &amp; Air Ride Passenger (Integral Air Pump) w/Consolette - Vinyl (F750)</t>
  </si>
  <si>
    <t>30/0/30 Air Ride Driver (Integral Air Pump) &amp; Air Ride Passenger (Integral Air Pump) w/Consolette - Vinyl (F650)</t>
  </si>
  <si>
    <t>F650 AND F750 DIESEL</t>
  </si>
  <si>
    <t>6.7L Power Stroke V8 Turbo Diesel - 270 HP @ 2400 RPM Torque: 800 ft.lbs. @ 1500 rpm.</t>
  </si>
  <si>
    <t>99E</t>
  </si>
  <si>
    <t>6.7L Power Stroke V8 Turbo Diesel - 300 HP @ 2500 RPM Torque: 825 ft.lbs. @ 1500 rpm.</t>
  </si>
  <si>
    <t>99X</t>
  </si>
  <si>
    <t>6.7L Power Stroke V8 Turbo Diesel - 330 HP @ 2600 RPM Torque: 850 ft.lbs. @ 1500 rpm.</t>
  </si>
  <si>
    <t>98R</t>
  </si>
  <si>
    <t>Active Regen Control</t>
  </si>
  <si>
    <t xml:space="preserve"> Air Compressor, Bendix, 13.2 CFM Capacity - Includes Direct Reading Air Pressure Gauge For use as an Air Source when Air Brakes are not selected</t>
  </si>
  <si>
    <t>44D</t>
  </si>
  <si>
    <t>Ford TorqShift HD 10-Speed Automatic - with PTO Provision</t>
  </si>
  <si>
    <t xml:space="preserve"> Wheels, Front 19.5" x 7.5" White Powder Coated Steel, 10-Hole</t>
  </si>
  <si>
    <t>Wheels, Front 19.5" x 7.5" Aluminum, 10-Hole Alcoa Bright Polished w/Dura-Bright Seal on Both Sides</t>
  </si>
  <si>
    <t xml:space="preserve"> Wheels, Rear 19.5" x 7.5" White Powder Coated Steel, 10-Hole</t>
  </si>
  <si>
    <t xml:space="preserve"> Wheels, Rear 19.5" x 7.5" Aluminum, 10-Hole Alcoa Bright Polished w/Dura-Bright Seal on Both Sides</t>
  </si>
  <si>
    <t>Wheels, Rear 19.5" x 7.5" DRW Aluminum, 10-Hole Alcoa Bright Polished w/Dura-Bright Seal on Both Sides</t>
  </si>
  <si>
    <t>Wheel, Spare 19.5" x 7.5", 10-Hole - Quantity (One only)</t>
  </si>
  <si>
    <t>Air Brakes (4 WHEEL DRUM) - Straight Truck w/Traction Control</t>
  </si>
  <si>
    <t>Variable</t>
  </si>
  <si>
    <t>Air Brakes (FRONT DISC / REAR DRUM) - Straight Truck w/Traction Control</t>
  </si>
  <si>
    <t>Brake Chamber Spring Relocated - Required</t>
  </si>
  <si>
    <t>Brake Chamber Spring Relocated - Optional</t>
  </si>
  <si>
    <t>Air Dryer, Bendix AD/IS w/Heater</t>
  </si>
  <si>
    <t>Trailer Air Brake Package</t>
  </si>
  <si>
    <t>10,000 lb. Cap. Non-Driving - Dana E-1002l - I-Beam Type (F650) WARNING! The selection of this Axle may cause the GVWR to exceed 26,000 lbs., with CDL Implications.</t>
  </si>
  <si>
    <t>10,000 lb. Cap. Non-Driving - Dana E-1002l - I-Beam Type (F750) WARNING! The selection of this Axle may cause the GVWR to exceed 26,000 lbs., with CDL Implications.</t>
  </si>
  <si>
    <t xml:space="preserve">4.88 Axle Ratio PRNDM/RNDM </t>
  </si>
  <si>
    <t>19D</t>
  </si>
  <si>
    <t>19E</t>
  </si>
  <si>
    <t>Frame Rail Drill #2</t>
  </si>
  <si>
    <t xml:space="preserve"> Under Cab, Right Side Outlet, Switchback-Style</t>
  </si>
  <si>
    <t>Under Cab, Vertical Outlet, Right Side, Switchback-Style - Intrudes 2" into clean CA WARNING! The selection of this Exhaust could reduce the available CA dimension.</t>
  </si>
  <si>
    <t>65E</t>
  </si>
  <si>
    <t>Fuel Tank - LH 65 Gallon Rectangular - Aluminum</t>
  </si>
  <si>
    <t>65F</t>
  </si>
  <si>
    <t>Fuel Tank - 115 Gallon Rectangular - Aluminum - LH 65-gal, RH 50-gal</t>
  </si>
  <si>
    <t>17D</t>
  </si>
  <si>
    <t>Dual Heavy Duty Alternators - 357 Amp Capacity - 200 &amp; 157 Amp</t>
  </si>
  <si>
    <t>Extra Heavy Duty Alternator - 12-Volt, 240 Amps</t>
  </si>
  <si>
    <t>63D</t>
  </si>
  <si>
    <t xml:space="preserve"> Battery - Three 900 CCA, 2700 Total, Includes Steel Battery Box</t>
  </si>
  <si>
    <t>88G</t>
  </si>
  <si>
    <t>30/70 Air Ride Driver (External Air Source) &amp; Fixed 2-Passenger Bench - Vinyl</t>
  </si>
  <si>
    <t>88H</t>
  </si>
  <si>
    <t>30/70 Air Ride Driver (External Air Source) &amp; Fixed 2-Passenger Bench - Cloth</t>
  </si>
  <si>
    <t xml:space="preserve"> 30/0/30 Air Ride Driver (External Air Source) &amp; Fixed Passenger w/Consolette - Vinyl</t>
  </si>
  <si>
    <t>88P</t>
  </si>
  <si>
    <t>30/0/30 Air Ride Driver (External Air Source) &amp; Fixed Passenger w/Consolette - Cloth</t>
  </si>
  <si>
    <t>88E</t>
  </si>
  <si>
    <t xml:space="preserve"> 30/0/30 Air Ride Driver (External Air Source) &amp; Air Ride Passenger (External Air Source) w/Consolette - Vinyl</t>
  </si>
  <si>
    <t>88F</t>
  </si>
  <si>
    <t>30/0/30 Air Ride Driver (External Air Source) &amp; Air Ride Passenger (External Air Source) w/Consolette - Cloth</t>
  </si>
  <si>
    <t>Driver Assist Technology Package (w/Bendix Wingman Advanced). Air Brake</t>
  </si>
  <si>
    <t>92J</t>
  </si>
  <si>
    <t>86H</t>
  </si>
  <si>
    <t xml:space="preserve"> Rapid-Heat Supplemental Cab Heater</t>
  </si>
  <si>
    <t>Back of Cab, Right Side Outlet, Torpedo-Style (REGULAR CAB)</t>
  </si>
  <si>
    <t xml:space="preserve"> Fuel Tank - LH 50 Gallon Rectangular - Aluminum (REGULAR CAB)</t>
  </si>
  <si>
    <t>Ambulance Prep Pkg w/Special Emissions</t>
  </si>
  <si>
    <t>19F</t>
  </si>
  <si>
    <t>Fire/Rescue Prep Pkg w/EPA Special Emissions</t>
  </si>
  <si>
    <t>Fuel Tank - LH 65 Gallon Rectangular - Aluminum (SUPER CAB and CREW CAB)</t>
  </si>
  <si>
    <t>59A</t>
  </si>
  <si>
    <t>Horn, Air - Black, Single Trumpet</t>
  </si>
  <si>
    <t>43P</t>
  </si>
  <si>
    <t xml:space="preserve"> 12,000 lb. Cap. Non-Driving - Dana E-1202I - I-Beam Type (F750)</t>
  </si>
  <si>
    <t>14,000 lb. Cap. Non-Driving - Dana (F750)</t>
  </si>
  <si>
    <t>61F</t>
  </si>
  <si>
    <t>Taper-Leaf Springs, Parabolic - 14,000 lb. Cap (F750)</t>
  </si>
  <si>
    <t>21,000 lb. Single Reduction - Locking - Dana / Spicer 21060D (F750)</t>
  </si>
  <si>
    <t xml:space="preserve"> 23,000 lb. Single Reduction - Open - Dana / Spicer S23-172 (F750)</t>
  </si>
  <si>
    <t>47P</t>
  </si>
  <si>
    <t>47X</t>
  </si>
  <si>
    <t>23,000 lb. Single Reduction - Locking - Dana / Spicer S23-172D (F750)</t>
  </si>
  <si>
    <t>26,000 lb. Single Reduction - Open - Dana / Spicer S26-190 (F750)</t>
  </si>
  <si>
    <t>68R</t>
  </si>
  <si>
    <t>Multi-Leaf Springs - 23,000 lb. Cap (F750)</t>
  </si>
  <si>
    <t>68T</t>
  </si>
  <si>
    <t>Multi-Leaf Springs - 31,000 lb. Cap (F750)</t>
  </si>
  <si>
    <t>X6E</t>
  </si>
  <si>
    <t>6.83 Axle Ratio (F750)</t>
  </si>
  <si>
    <t>Special De-Rating GVWR - Limited to 33,000 lb. GVWR Only available to GAWR combinations that EXCEED 33,000 lbs (F750)</t>
  </si>
  <si>
    <t>Air Brakes (4 WHEEL DISC) w/Traction Control</t>
  </si>
  <si>
    <t>Multi-Leaf Springs - 21,000 lb. Cap (F750)</t>
  </si>
  <si>
    <t>278" Wheelbase/168" CA/100" AF/417" OAL (CREW CAB) (F650 Only)</t>
  </si>
  <si>
    <t>Frame Rail Drill #3</t>
  </si>
  <si>
    <t>4x4 XL 102A SSV</t>
  </si>
  <si>
    <t>4x4 MAX XL 102A SSV</t>
  </si>
  <si>
    <t>Equipment Group 102A SSV</t>
  </si>
  <si>
    <t>W1F</t>
  </si>
  <si>
    <t>700A Plat</t>
  </si>
  <si>
    <t>600A King</t>
  </si>
  <si>
    <t xml:space="preserve">3.5L EcoBoost -King ranch and Platinum (701A &amp; 702A), XL,XLT w/157WB, Lariat </t>
  </si>
  <si>
    <t>5.0L V8 -- XL</t>
  </si>
  <si>
    <t xml:space="preserve">5.0L ilo 2.7L EcoBoost </t>
  </si>
  <si>
    <t xml:space="preserve">3.5L GTDI HEV ilo 2.7L Ecoboost </t>
  </si>
  <si>
    <t xml:space="preserve">5.0L ilo 3.5L EcoBoost </t>
  </si>
  <si>
    <t>3.5L GTDI HEV - 104A, 703A</t>
  </si>
  <si>
    <t xml:space="preserve">2.7L V6 EcoBoost -- XL, STX, XLT </t>
  </si>
  <si>
    <t>3.5L V6 EcoBoost -- Raptor 801A, 802A</t>
  </si>
  <si>
    <t>Equipment Group 104A 157 in.</t>
  </si>
  <si>
    <t>Equipment Group 302A (XLT Mid) Net</t>
  </si>
  <si>
    <t>Equipment Group 303A (XLT High) Net</t>
  </si>
  <si>
    <t xml:space="preserve">Equipment Group 601A (King Ranch High) </t>
  </si>
  <si>
    <t>601A</t>
  </si>
  <si>
    <t>701A</t>
  </si>
  <si>
    <t>Equipment Group 701A (Platinum Mid)</t>
  </si>
  <si>
    <t>703A</t>
  </si>
  <si>
    <t>Equipment Group 703A (Platinum Plus)</t>
  </si>
  <si>
    <t xml:space="preserve">FX4 Off-Road Package - XLT, Lariat, King Ranch® and Platinum (700A,701A/702A) </t>
  </si>
  <si>
    <t>Bed Utility Package - 401A &amp; 402B</t>
  </si>
  <si>
    <t>BlueCruise OTP KR, Platinum</t>
  </si>
  <si>
    <t xml:space="preserve">BlueCruise OTP Tremor, Lariat </t>
  </si>
  <si>
    <t>BlueCruise Equipment + OTP (302A/303A)</t>
  </si>
  <si>
    <t>Connectivity Package OTP</t>
  </si>
  <si>
    <t xml:space="preserve">Sirius XM 3-year </t>
  </si>
  <si>
    <t>76E</t>
  </si>
  <si>
    <t>67Q</t>
  </si>
  <si>
    <t>SecuriCode® Keyless-Entry Keypad, Driver's Side - CBGAE</t>
  </si>
  <si>
    <t xml:space="preserve">SecuriCode® Keyless-Entry Keypad, Driver's Side - CBGAQ </t>
  </si>
  <si>
    <t xml:space="preserve">Head-Up Display </t>
  </si>
  <si>
    <t>47K</t>
  </si>
  <si>
    <t>Pro Power Onboard – 2 KW</t>
  </si>
  <si>
    <t xml:space="preserve">Bumpers, Front and Rear – Chrome </t>
  </si>
  <si>
    <t xml:space="preserve">6 Angular Bright Anodized Step Bar With 104A &amp; 68L </t>
  </si>
  <si>
    <t xml:space="preserve">6 Angular Bright Anodized Step Bar - 500A </t>
  </si>
  <si>
    <t xml:space="preserve">XLT Chrome Appearance Package </t>
  </si>
  <si>
    <t>19G</t>
  </si>
  <si>
    <t xml:space="preserve">Platinum Satin Appearance Package </t>
  </si>
  <si>
    <t xml:space="preserve">Vinyl Flooring – Black - Fleet </t>
  </si>
  <si>
    <t xml:space="preserve">Aluminum Crossbed Toolbox by Weather Guard – Matte Black </t>
  </si>
  <si>
    <t xml:space="preserve">Aluminum Crossbed Toolbox by Weather Guard – Bright </t>
  </si>
  <si>
    <t xml:space="preserve">Exterior Backup Alarm </t>
  </si>
  <si>
    <t xml:space="preserve">360° LED Warning Beacons – Amber – Fleet Only </t>
  </si>
  <si>
    <t>360° LED Warning Beacons – Amber / White – Fleet Only</t>
  </si>
  <si>
    <t xml:space="preserve">Avalanche </t>
  </si>
  <si>
    <t xml:space="preserve">Argon Blue Metallic </t>
  </si>
  <si>
    <t>310A</t>
  </si>
  <si>
    <t>Equipment Group 310A (Std)</t>
  </si>
  <si>
    <t xml:space="preserve">Standard Battery- Pro, STX, Flash </t>
  </si>
  <si>
    <t xml:space="preserve">Extended Range Battery (Dual Onboard Charging) - Retail &amp; Fleet - Pro Series </t>
  </si>
  <si>
    <t xml:space="preserve">18 Alloy Gloss Black Wheels (When ordered with 99M) </t>
  </si>
  <si>
    <t xml:space="preserve">Black Vinyl Floor Covering </t>
  </si>
  <si>
    <t xml:space="preserve">Ford Connecttivity Package (OTP) </t>
  </si>
  <si>
    <t xml:space="preserve">Extended Range Battery (Single Onboard Charging) - Pro 131kWh </t>
  </si>
  <si>
    <t xml:space="preserve">Sirius XM (3 year plan) </t>
  </si>
  <si>
    <t>XLB</t>
  </si>
  <si>
    <t xml:space="preserve">E Locker </t>
  </si>
  <si>
    <t xml:space="preserve">Fast Charging Adapter (NACS) </t>
  </si>
  <si>
    <t>91J</t>
  </si>
  <si>
    <t xml:space="preserve">Phone as a Key </t>
  </si>
  <si>
    <t>SecuriCode® Keyless-Entry Keypad, Driver Side CBGAU</t>
  </si>
  <si>
    <t xml:space="preserve">BlueCruise Equipped (OTP) </t>
  </si>
  <si>
    <t xml:space="preserve">BlueCruise One Time Purchase Upgrade (When Ordered w/ Platinum) </t>
  </si>
  <si>
    <t xml:space="preserve">SecuriCode® Keyless-Entry Keypad, Driver Side (Required w/ 91J) CBGAU </t>
  </si>
  <si>
    <t>GRILLE LIGHTS</t>
  </si>
  <si>
    <t>53B</t>
  </si>
  <si>
    <t>REAR LOWER TAILGATE LIGHTS</t>
  </si>
  <si>
    <t xml:space="preserve">FRONT – TO – REAR LIGHTING PACKAGE #1 GRILLE &amp; REAR LOWER TAILGATE </t>
  </si>
  <si>
    <t xml:space="preserve">ALL-AROUND LIGHTING PACKAGE #2 GRILLE/REAR LOWER TAILGATE &amp; FRONT AUX MARKER LIGHTS </t>
  </si>
  <si>
    <t>Warranty Services Yes/No: Yes</t>
  </si>
  <si>
    <t>$200 over cost</t>
  </si>
  <si>
    <t>Lease to Purchase Options (Cost monthly, bianually, etc. If N/A, label or leave blank.)</t>
  </si>
  <si>
    <t xml:space="preserve">Bid Price </t>
  </si>
  <si>
    <t xml:space="preserve">Lease prices are ran at the capped rate of 9% with a 1% residual/buyout for 36 months. Pending Ford Municipal Finance Approval </t>
  </si>
  <si>
    <t>Lease prices do not include options. Payments shown are monthly. Payment includes $600 underwriting fee.</t>
  </si>
  <si>
    <t>Varies</t>
  </si>
  <si>
    <t xml:space="preserve">Repair, Service and Install:  </t>
  </si>
  <si>
    <t>$0</t>
  </si>
  <si>
    <t>$206 an hour</t>
  </si>
  <si>
    <t>Tariff Increase 1%</t>
  </si>
  <si>
    <t>Tariff Increase 2%</t>
  </si>
  <si>
    <t>Tariff Increase 3%</t>
  </si>
  <si>
    <t>Tariff Increase 4%</t>
  </si>
  <si>
    <t>Tariff Increase 5%</t>
  </si>
  <si>
    <t>Tariff Increase 6%</t>
  </si>
  <si>
    <t>Tariff Increase 7%</t>
  </si>
  <si>
    <t>Tariff Increase 8%</t>
  </si>
  <si>
    <t>Tariff Increase 9%</t>
  </si>
  <si>
    <t>Tariff Increase 10%</t>
  </si>
  <si>
    <t>Tariff Increase 11%</t>
  </si>
  <si>
    <t>Tariff Increase 12%</t>
  </si>
  <si>
    <t>Tariff Increase 13%</t>
  </si>
  <si>
    <t>Tariff Increase 14%</t>
  </si>
  <si>
    <t>Tariff Increase 15%</t>
  </si>
  <si>
    <t>Tariff Increase 16%</t>
  </si>
  <si>
    <t>Tariff Increase 17%</t>
  </si>
  <si>
    <t>Tariff Increase 18%</t>
  </si>
  <si>
    <t>Tariff Increase 19%</t>
  </si>
  <si>
    <t>Tariff Increase 20%</t>
  </si>
  <si>
    <t>Tariff Increase 21%</t>
  </si>
  <si>
    <t>Tariff Increase 22%</t>
  </si>
  <si>
    <t>Tariff Increase 23%</t>
  </si>
  <si>
    <t>Tariff Increase 24%</t>
  </si>
  <si>
    <t>Tariff Increase 25%</t>
  </si>
  <si>
    <t>Tariff Increase 26%</t>
  </si>
  <si>
    <t>Tariff Increase 27%</t>
  </si>
  <si>
    <t>Tariff Increase 28%</t>
  </si>
  <si>
    <t>Tariff Increase 29%</t>
  </si>
  <si>
    <t>Tariff Increase 30%</t>
  </si>
  <si>
    <t>43T</t>
  </si>
  <si>
    <t>Body Color Painted Hard Top (Badlands 4Dr Only)</t>
  </si>
  <si>
    <t xml:space="preserve">Leather-Trimmed/Vinyl Seats - Black Onyx </t>
  </si>
  <si>
    <t xml:space="preserve">Marine Grade Vinyl Seats -- Black Onyx </t>
  </si>
  <si>
    <t>88V</t>
  </si>
  <si>
    <t>Marine Grade Vinyl Seats -- Smoked Truffle with Black Onyx</t>
  </si>
  <si>
    <t xml:space="preserve">Leather-Trimmed/Vinyl Seats - Blue with Black Onyx (w/89P) </t>
  </si>
  <si>
    <t>PN4</t>
  </si>
  <si>
    <t xml:space="preserve">Wimbledon White </t>
  </si>
  <si>
    <t>Avalanche</t>
  </si>
  <si>
    <t xml:space="preserve">Ford Connectivity Package (7-Year Option) </t>
  </si>
  <si>
    <t>91T</t>
  </si>
  <si>
    <t xml:space="preserve">Storage Bags - Front Row Top Panels and Door </t>
  </si>
  <si>
    <t xml:space="preserve">1.5L EcoBoost® with Auto Start-Stop Technology (Std. Base, Big Bend, Outer Banks, Heritage) </t>
  </si>
  <si>
    <t>99A</t>
  </si>
  <si>
    <t>60H</t>
  </si>
  <si>
    <t>Bronze Package w/ Black Diamond Package</t>
  </si>
  <si>
    <t xml:space="preserve">Bronze Package </t>
  </si>
  <si>
    <t xml:space="preserve">Orange Fury Tri-Coat </t>
  </si>
  <si>
    <t>Recovery Kit</t>
  </si>
  <si>
    <t xml:space="preserve">Ford Connectivity Package (One time purchase – 7 years) </t>
  </si>
  <si>
    <t>91X</t>
  </si>
  <si>
    <t xml:space="preserve">SiriusXM with 360L (3-year plan </t>
  </si>
  <si>
    <t xml:space="preserve">Brush Guard and Front Recovery Hooks </t>
  </si>
  <si>
    <t>61W</t>
  </si>
  <si>
    <t xml:space="preserve">Fender Tie Downs </t>
  </si>
  <si>
    <t>Trailer Tow Package (No Charge with 67P, 67G,)</t>
  </si>
  <si>
    <t>FI4AC</t>
  </si>
  <si>
    <t xml:space="preserve">SecuriCode™ Wireless Keyless Entry Keypad – Black </t>
  </si>
  <si>
    <t>Moonroof</t>
  </si>
  <si>
    <t xml:space="preserve">Avalanche Paint Color </t>
  </si>
  <si>
    <t xml:space="preserve">18 Inch Chrome-like Wheel on XLT (new in 26MY) </t>
  </si>
  <si>
    <t>63X</t>
  </si>
  <si>
    <t xml:space="preserve">Sirius XM 3 Year FSO </t>
  </si>
  <si>
    <t xml:space="preserve"> Aluminum Wheel 17inch Silver Painted (opt on XL)</t>
  </si>
  <si>
    <t xml:space="preserve">Black Appearance Graphics - Mod Center 26MY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</si>
</sst>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2"/>
      <name val="Arial MT"/>
    </font>
    <font>
      <sz val="10"/>
      <color theme="1"/>
      <name val="Libre Franklin"/>
    </font>
    <font>
      <b/>
      <sz val="12"/>
      <color theme="1"/>
      <name val="Libre Franklin"/>
    </font>
    <font>
      <sz val="11"/>
      <name val="Calibri"/>
      <family val="2"/>
    </font>
    <font>
      <b/>
      <u/>
      <sz val="10"/>
      <color theme="1"/>
      <name val="Libre Franklin"/>
    </font>
    <font>
      <b/>
      <sz val="12"/>
      <color theme="0"/>
      <name val="Libre Franklin"/>
    </font>
    <font>
      <b/>
      <sz val="10"/>
      <color theme="1"/>
      <name val="Libre Franklin"/>
    </font>
    <font>
      <sz val="11"/>
      <color rgb="FF000000"/>
      <name val="Libre Franklin"/>
    </font>
    <font>
      <i/>
      <sz val="10"/>
      <color theme="1"/>
      <name val="Libre Franklin"/>
    </font>
    <font>
      <sz val="12"/>
      <color theme="1"/>
      <name val="Libre Franklin"/>
    </font>
    <font>
      <b/>
      <sz val="14"/>
      <color theme="1"/>
      <name val="Libre Franklin"/>
    </font>
    <font>
      <sz val="11"/>
      <color theme="1"/>
      <name val="Calibri"/>
      <family val="2"/>
    </font>
    <font>
      <i/>
      <sz val="9"/>
      <color theme="1"/>
      <name val="Libre Franklin"/>
    </font>
    <font>
      <b/>
      <sz val="12"/>
      <color rgb="FFFFFFFF"/>
      <name val="Libre Franklin"/>
    </font>
    <font>
      <sz val="8"/>
      <name val="Calibri"/>
      <family val="2"/>
      <scheme val="minor"/>
    </font>
    <font>
      <b/>
      <sz val="10"/>
      <color rgb="FFFF0000"/>
      <name val="Libre Franklin"/>
    </font>
    <font>
      <sz val="11"/>
      <color rgb="FFFF0000"/>
      <name val="Calibri"/>
      <family val="2"/>
    </font>
    <font>
      <sz val="10"/>
      <name val="Libre Franklin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theme="0" tint="-0.34998626667073579"/>
      </patternFill>
    </fill>
    <fill>
      <patternFill patternType="solid">
        <fgColor theme="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1F3864"/>
      </patternFill>
    </fill>
    <fill>
      <patternFill patternType="solid">
        <fgColor rgb="FF00206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86">
    <xf numFmtId="0" fontId="0" fillId="0" borderId="0" xfId="0"/>
    <xf numFmtId="49" fontId="2" fillId="0" borderId="1" xfId="0" applyNumberFormat="1" applyFont="1" applyBorder="1" applyAlignment="1" applyProtection="1">
      <alignment horizontal="left"/>
      <protection hidden="1"/>
    </xf>
    <xf numFmtId="49" fontId="2" fillId="0" borderId="1" xfId="0" applyNumberFormat="1" applyFont="1" applyBorder="1" applyProtection="1">
      <protection hidden="1"/>
    </xf>
    <xf numFmtId="44" fontId="3" fillId="0" borderId="1" xfId="1" applyFont="1" applyBorder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49" fontId="3" fillId="0" borderId="1" xfId="0" applyNumberFormat="1" applyFont="1" applyBorder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44" fontId="3" fillId="0" borderId="2" xfId="1" applyFont="1" applyBorder="1" applyAlignment="1" applyProtection="1">
      <alignment horizontal="right"/>
      <protection hidden="1"/>
    </xf>
    <xf numFmtId="49" fontId="3" fillId="2" borderId="4" xfId="0" applyNumberFormat="1" applyFont="1" applyFill="1" applyBorder="1" applyProtection="1">
      <protection hidden="1"/>
    </xf>
    <xf numFmtId="44" fontId="3" fillId="2" borderId="4" xfId="1" applyFont="1" applyFill="1" applyBorder="1" applyProtection="1">
      <protection hidden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/>
    <xf numFmtId="44" fontId="3" fillId="0" borderId="3" xfId="1" applyFont="1" applyBorder="1" applyAlignment="1" applyProtection="1">
      <protection locked="0"/>
    </xf>
    <xf numFmtId="0" fontId="3" fillId="0" borderId="0" xfId="0" applyFont="1" applyAlignment="1" applyProtection="1">
      <alignment wrapText="1"/>
      <protection hidden="1"/>
    </xf>
    <xf numFmtId="0" fontId="3" fillId="0" borderId="3" xfId="0" applyFont="1" applyBorder="1" applyAlignment="1">
      <alignment wrapText="1"/>
    </xf>
    <xf numFmtId="49" fontId="3" fillId="0" borderId="0" xfId="0" applyNumberFormat="1" applyFont="1" applyProtection="1">
      <protection hidden="1"/>
    </xf>
    <xf numFmtId="44" fontId="3" fillId="0" borderId="0" xfId="1" applyFont="1" applyBorder="1" applyAlignment="1" applyProtection="1">
      <protection hidden="1"/>
    </xf>
    <xf numFmtId="44" fontId="3" fillId="0" borderId="0" xfId="1" applyFont="1" applyAlignment="1" applyProtection="1">
      <protection hidden="1"/>
    </xf>
    <xf numFmtId="44" fontId="3" fillId="0" borderId="0" xfId="1" applyFont="1" applyProtection="1">
      <protection hidden="1"/>
    </xf>
    <xf numFmtId="49" fontId="3" fillId="0" borderId="3" xfId="0" applyNumberFormat="1" applyFont="1" applyBorder="1" applyProtection="1">
      <protection hidden="1"/>
    </xf>
    <xf numFmtId="49" fontId="3" fillId="0" borderId="5" xfId="0" applyNumberFormat="1" applyFont="1" applyBorder="1" applyProtection="1">
      <protection hidden="1"/>
    </xf>
    <xf numFmtId="49" fontId="3" fillId="0" borderId="8" xfId="0" applyNumberFormat="1" applyFont="1" applyBorder="1" applyProtection="1">
      <protection hidden="1"/>
    </xf>
    <xf numFmtId="49" fontId="3" fillId="0" borderId="9" xfId="0" applyNumberFormat="1" applyFont="1" applyBorder="1" applyProtection="1">
      <protection hidden="1"/>
    </xf>
    <xf numFmtId="49" fontId="3" fillId="0" borderId="10" xfId="0" applyNumberFormat="1" applyFont="1" applyBorder="1" applyProtection="1">
      <protection hidden="1"/>
    </xf>
    <xf numFmtId="49" fontId="3" fillId="0" borderId="11" xfId="0" applyNumberFormat="1" applyFont="1" applyBorder="1" applyProtection="1"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49" fontId="3" fillId="0" borderId="4" xfId="0" applyNumberFormat="1" applyFont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left"/>
      <protection hidden="1"/>
    </xf>
    <xf numFmtId="49" fontId="3" fillId="4" borderId="6" xfId="0" applyNumberFormat="1" applyFont="1" applyFill="1" applyBorder="1" applyAlignment="1" applyProtection="1">
      <alignment horizontal="left"/>
      <protection hidden="1"/>
    </xf>
    <xf numFmtId="49" fontId="3" fillId="4" borderId="7" xfId="0" applyNumberFormat="1" applyFont="1" applyFill="1" applyBorder="1" applyAlignment="1" applyProtection="1">
      <alignment horizontal="left"/>
      <protection hidden="1"/>
    </xf>
    <xf numFmtId="49" fontId="3" fillId="0" borderId="12" xfId="0" applyNumberFormat="1" applyFont="1" applyBorder="1" applyProtection="1">
      <protection hidden="1"/>
    </xf>
    <xf numFmtId="49" fontId="3" fillId="0" borderId="7" xfId="0" applyNumberFormat="1" applyFont="1" applyBorder="1" applyProtection="1">
      <protection hidden="1"/>
    </xf>
    <xf numFmtId="49" fontId="3" fillId="0" borderId="13" xfId="0" applyNumberFormat="1" applyFont="1" applyBorder="1" applyProtection="1">
      <protection hidden="1"/>
    </xf>
    <xf numFmtId="49" fontId="3" fillId="0" borderId="14" xfId="0" applyNumberFormat="1" applyFont="1" applyBorder="1" applyProtection="1">
      <protection hidden="1"/>
    </xf>
    <xf numFmtId="0" fontId="3" fillId="3" borderId="3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7" fillId="0" borderId="16" xfId="0" applyFont="1" applyBorder="1"/>
    <xf numFmtId="0" fontId="7" fillId="0" borderId="17" xfId="0" applyFont="1" applyBorder="1"/>
    <xf numFmtId="0" fontId="5" fillId="0" borderId="0" xfId="0" applyFont="1"/>
    <xf numFmtId="0" fontId="5" fillId="0" borderId="19" xfId="0" applyFont="1" applyBorder="1" applyAlignment="1">
      <alignment horizontal="center" vertical="center"/>
    </xf>
    <xf numFmtId="0" fontId="7" fillId="0" borderId="20" xfId="0" applyFont="1" applyBorder="1"/>
    <xf numFmtId="49" fontId="5" fillId="0" borderId="15" xfId="0" applyNumberFormat="1" applyFont="1" applyBorder="1" applyAlignment="1">
      <alignment horizontal="left"/>
    </xf>
    <xf numFmtId="0" fontId="5" fillId="0" borderId="15" xfId="0" applyFont="1" applyBorder="1"/>
    <xf numFmtId="0" fontId="10" fillId="5" borderId="19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/>
    </xf>
    <xf numFmtId="0" fontId="5" fillId="0" borderId="17" xfId="0" applyFont="1" applyBorder="1" applyAlignment="1">
      <alignment horizontal="left" wrapText="1"/>
    </xf>
    <xf numFmtId="6" fontId="3" fillId="0" borderId="5" xfId="0" applyNumberFormat="1" applyFont="1" applyBorder="1" applyAlignment="1">
      <alignment horizontal="left"/>
    </xf>
    <xf numFmtId="49" fontId="5" fillId="5" borderId="18" xfId="0" applyNumberFormat="1" applyFont="1" applyFill="1" applyBorder="1" applyAlignment="1">
      <alignment horizontal="right"/>
    </xf>
    <xf numFmtId="49" fontId="5" fillId="5" borderId="18" xfId="0" applyNumberFormat="1" applyFont="1" applyFill="1" applyBorder="1" applyAlignment="1">
      <alignment horizontal="center"/>
    </xf>
    <xf numFmtId="44" fontId="5" fillId="5" borderId="18" xfId="0" applyNumberFormat="1" applyFont="1" applyFill="1" applyBorder="1" applyAlignment="1">
      <alignment horizontal="right"/>
    </xf>
    <xf numFmtId="0" fontId="8" fillId="0" borderId="18" xfId="0" applyFont="1" applyBorder="1" applyAlignment="1">
      <alignment horizontal="center"/>
    </xf>
    <xf numFmtId="43" fontId="8" fillId="0" borderId="18" xfId="0" applyNumberFormat="1" applyFont="1" applyBorder="1" applyAlignment="1">
      <alignment horizontal="right"/>
    </xf>
    <xf numFmtId="44" fontId="8" fillId="0" borderId="18" xfId="0" applyNumberFormat="1" applyFont="1" applyBorder="1" applyAlignment="1">
      <alignment horizontal="right"/>
    </xf>
    <xf numFmtId="43" fontId="5" fillId="0" borderId="18" xfId="0" applyNumberFormat="1" applyFont="1" applyBorder="1" applyAlignment="1">
      <alignment horizontal="right"/>
    </xf>
    <xf numFmtId="49" fontId="5" fillId="0" borderId="18" xfId="0" applyNumberFormat="1" applyFont="1" applyBorder="1" applyAlignment="1">
      <alignment horizontal="center"/>
    </xf>
    <xf numFmtId="44" fontId="5" fillId="0" borderId="18" xfId="0" applyNumberFormat="1" applyFont="1" applyBorder="1" applyAlignment="1">
      <alignment horizontal="right"/>
    </xf>
    <xf numFmtId="44" fontId="5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23" xfId="0" applyFont="1" applyBorder="1" applyAlignment="1">
      <alignment horizontal="center" vertical="center"/>
    </xf>
    <xf numFmtId="0" fontId="5" fillId="5" borderId="15" xfId="0" applyFont="1" applyFill="1" applyBorder="1" applyAlignment="1">
      <alignment horizontal="right"/>
    </xf>
    <xf numFmtId="0" fontId="5" fillId="5" borderId="15" xfId="0" applyFont="1" applyFill="1" applyBorder="1" applyAlignment="1">
      <alignment horizontal="center"/>
    </xf>
    <xf numFmtId="0" fontId="5" fillId="0" borderId="18" xfId="0" applyFont="1" applyBorder="1"/>
    <xf numFmtId="43" fontId="5" fillId="5" borderId="18" xfId="0" applyNumberFormat="1" applyFont="1" applyFill="1" applyBorder="1" applyAlignment="1">
      <alignment horizontal="right"/>
    </xf>
    <xf numFmtId="0" fontId="5" fillId="0" borderId="19" xfId="0" applyFont="1" applyBorder="1"/>
    <xf numFmtId="0" fontId="5" fillId="0" borderId="20" xfId="0" applyFont="1" applyBorder="1"/>
    <xf numFmtId="49" fontId="11" fillId="7" borderId="0" xfId="0" applyNumberFormat="1" applyFont="1" applyFill="1" applyAlignment="1">
      <alignment horizontal="center"/>
    </xf>
    <xf numFmtId="0" fontId="5" fillId="0" borderId="18" xfId="0" applyFont="1" applyBorder="1" applyAlignment="1">
      <alignment horizontal="left"/>
    </xf>
    <xf numFmtId="6" fontId="5" fillId="0" borderId="18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 textRotation="90"/>
    </xf>
    <xf numFmtId="49" fontId="5" fillId="0" borderId="0" xfId="0" applyNumberFormat="1" applyFont="1" applyAlignment="1">
      <alignment horizontal="left"/>
    </xf>
    <xf numFmtId="4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43" fontId="5" fillId="5" borderId="15" xfId="0" applyNumberFormat="1" applyFont="1" applyFill="1" applyBorder="1" applyAlignment="1">
      <alignment horizontal="right"/>
    </xf>
    <xf numFmtId="49" fontId="5" fillId="5" borderId="15" xfId="0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8" xfId="0" applyFont="1" applyBorder="1"/>
    <xf numFmtId="44" fontId="5" fillId="0" borderId="18" xfId="0" applyNumberFormat="1" applyFont="1" applyBorder="1" applyAlignment="1">
      <alignment horizontal="right" wrapText="1"/>
    </xf>
    <xf numFmtId="44" fontId="5" fillId="0" borderId="17" xfId="0" applyNumberFormat="1" applyFont="1" applyBorder="1" applyAlignment="1">
      <alignment horizontal="right"/>
    </xf>
    <xf numFmtId="49" fontId="5" fillId="0" borderId="0" xfId="0" applyNumberFormat="1" applyFont="1"/>
    <xf numFmtId="43" fontId="5" fillId="0" borderId="0" xfId="0" applyNumberFormat="1" applyFont="1" applyAlignment="1">
      <alignment horizontal="right"/>
    </xf>
    <xf numFmtId="49" fontId="13" fillId="0" borderId="0" xfId="0" applyNumberFormat="1" applyFont="1"/>
    <xf numFmtId="0" fontId="10" fillId="5" borderId="29" xfId="0" applyFont="1" applyFill="1" applyBorder="1" applyAlignment="1">
      <alignment vertical="center"/>
    </xf>
    <xf numFmtId="0" fontId="5" fillId="0" borderId="15" xfId="0" applyFont="1" applyBorder="1" applyAlignment="1">
      <alignment horizontal="right" wrapText="1"/>
    </xf>
    <xf numFmtId="9" fontId="5" fillId="0" borderId="15" xfId="0" applyNumberFormat="1" applyFont="1" applyBorder="1" applyAlignment="1">
      <alignment horizontal="center"/>
    </xf>
    <xf numFmtId="9" fontId="11" fillId="7" borderId="18" xfId="0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5" borderId="1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left"/>
    </xf>
    <xf numFmtId="49" fontId="5" fillId="0" borderId="20" xfId="0" applyNumberFormat="1" applyFont="1" applyBorder="1"/>
    <xf numFmtId="49" fontId="5" fillId="5" borderId="21" xfId="0" applyNumberFormat="1" applyFont="1" applyFill="1" applyBorder="1" applyAlignment="1">
      <alignment horizontal="center"/>
    </xf>
    <xf numFmtId="44" fontId="5" fillId="0" borderId="15" xfId="0" applyNumberFormat="1" applyFont="1" applyBorder="1" applyAlignment="1">
      <alignment horizontal="right" wrapText="1"/>
    </xf>
    <xf numFmtId="0" fontId="10" fillId="5" borderId="16" xfId="0" applyFont="1" applyFill="1" applyBorder="1" applyAlignment="1">
      <alignment horizontal="right" vertical="center"/>
    </xf>
    <xf numFmtId="0" fontId="10" fillId="5" borderId="25" xfId="0" applyFont="1" applyFill="1" applyBorder="1" applyAlignment="1">
      <alignment horizontal="center" vertical="center"/>
    </xf>
    <xf numFmtId="44" fontId="10" fillId="5" borderId="17" xfId="0" applyNumberFormat="1" applyFont="1" applyFill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44" fontId="5" fillId="0" borderId="18" xfId="0" applyNumberFormat="1" applyFont="1" applyBorder="1" applyAlignment="1">
      <alignment horizontal="right" vertical="center"/>
    </xf>
    <xf numFmtId="0" fontId="10" fillId="5" borderId="0" xfId="0" applyFont="1" applyFill="1" applyAlignment="1">
      <alignment horizontal="center" vertical="center" textRotation="90"/>
    </xf>
    <xf numFmtId="0" fontId="5" fillId="5" borderId="0" xfId="0" applyFont="1" applyFill="1"/>
    <xf numFmtId="0" fontId="5" fillId="0" borderId="17" xfId="0" applyFont="1" applyBorder="1"/>
    <xf numFmtId="44" fontId="5" fillId="0" borderId="19" xfId="0" applyNumberFormat="1" applyFont="1" applyBorder="1" applyAlignment="1">
      <alignment horizontal="right"/>
    </xf>
    <xf numFmtId="49" fontId="5" fillId="0" borderId="20" xfId="0" applyNumberFormat="1" applyFont="1" applyBorder="1" applyAlignment="1">
      <alignment horizontal="center"/>
    </xf>
    <xf numFmtId="44" fontId="5" fillId="0" borderId="19" xfId="0" applyNumberFormat="1" applyFont="1" applyBorder="1" applyAlignment="1">
      <alignment horizontal="right" wrapText="1"/>
    </xf>
    <xf numFmtId="44" fontId="5" fillId="0" borderId="27" xfId="0" applyNumberFormat="1" applyFont="1" applyBorder="1" applyAlignment="1">
      <alignment horizontal="right"/>
    </xf>
    <xf numFmtId="0" fontId="5" fillId="0" borderId="18" xfId="0" applyFont="1" applyBorder="1" applyAlignment="1">
      <alignment horizontal="left" wrapText="1"/>
    </xf>
    <xf numFmtId="44" fontId="5" fillId="0" borderId="23" xfId="0" applyNumberFormat="1" applyFont="1" applyBorder="1" applyAlignment="1">
      <alignment horizontal="right"/>
    </xf>
    <xf numFmtId="44" fontId="5" fillId="0" borderId="20" xfId="0" applyNumberFormat="1" applyFont="1" applyBorder="1" applyAlignment="1">
      <alignment horizontal="right" wrapText="1"/>
    </xf>
    <xf numFmtId="6" fontId="5" fillId="0" borderId="18" xfId="0" applyNumberFormat="1" applyFont="1" applyBorder="1" applyAlignment="1">
      <alignment horizontal="right" wrapText="1"/>
    </xf>
    <xf numFmtId="0" fontId="5" fillId="0" borderId="17" xfId="0" applyFont="1" applyBorder="1" applyAlignment="1">
      <alignment horizontal="left"/>
    </xf>
    <xf numFmtId="44" fontId="9" fillId="6" borderId="17" xfId="0" applyNumberFormat="1" applyFont="1" applyFill="1" applyBorder="1" applyAlignment="1">
      <alignment horizontal="right" vertical="center" wrapText="1"/>
    </xf>
    <xf numFmtId="0" fontId="10" fillId="5" borderId="24" xfId="0" applyFont="1" applyFill="1" applyBorder="1" applyAlignment="1">
      <alignment vertical="center"/>
    </xf>
    <xf numFmtId="0" fontId="15" fillId="0" borderId="18" xfId="0" applyFont="1" applyBorder="1"/>
    <xf numFmtId="0" fontId="15" fillId="0" borderId="18" xfId="0" applyFont="1" applyBorder="1" applyAlignment="1">
      <alignment wrapText="1"/>
    </xf>
    <xf numFmtId="0" fontId="10" fillId="5" borderId="16" xfId="0" applyFont="1" applyFill="1" applyBorder="1" applyAlignment="1">
      <alignment horizontal="center" vertical="center"/>
    </xf>
    <xf numFmtId="44" fontId="10" fillId="5" borderId="26" xfId="0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center"/>
    </xf>
    <xf numFmtId="44" fontId="5" fillId="0" borderId="3" xfId="0" applyNumberFormat="1" applyFont="1" applyBorder="1" applyAlignment="1">
      <alignment horizontal="right" wrapText="1"/>
    </xf>
    <xf numFmtId="44" fontId="5" fillId="0" borderId="3" xfId="0" applyNumberFormat="1" applyFont="1" applyBorder="1" applyAlignment="1">
      <alignment horizontal="right"/>
    </xf>
    <xf numFmtId="44" fontId="5" fillId="5" borderId="20" xfId="0" applyNumberFormat="1" applyFont="1" applyFill="1" applyBorder="1" applyAlignment="1">
      <alignment horizontal="right"/>
    </xf>
    <xf numFmtId="44" fontId="15" fillId="0" borderId="0" xfId="0" applyNumberFormat="1" applyFont="1" applyAlignment="1">
      <alignment horizontal="right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vertical="top"/>
    </xf>
    <xf numFmtId="0" fontId="10" fillId="5" borderId="20" xfId="0" applyFont="1" applyFill="1" applyBorder="1" applyAlignment="1">
      <alignment horizontal="center" vertical="center"/>
    </xf>
    <xf numFmtId="44" fontId="5" fillId="5" borderId="3" xfId="0" applyNumberFormat="1" applyFont="1" applyFill="1" applyBorder="1" applyAlignment="1">
      <alignment horizontal="right"/>
    </xf>
    <xf numFmtId="0" fontId="16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44" fontId="5" fillId="0" borderId="29" xfId="0" applyNumberFormat="1" applyFont="1" applyBorder="1" applyAlignment="1">
      <alignment horizontal="right" wrapText="1"/>
    </xf>
    <xf numFmtId="49" fontId="5" fillId="0" borderId="19" xfId="0" applyNumberFormat="1" applyFont="1" applyBorder="1" applyAlignment="1">
      <alignment horizontal="center"/>
    </xf>
    <xf numFmtId="0" fontId="10" fillId="5" borderId="3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left"/>
    </xf>
    <xf numFmtId="44" fontId="5" fillId="0" borderId="35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center"/>
    </xf>
    <xf numFmtId="0" fontId="10" fillId="5" borderId="38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/>
    </xf>
    <xf numFmtId="44" fontId="5" fillId="0" borderId="39" xfId="0" applyNumberFormat="1" applyFont="1" applyBorder="1" applyAlignment="1">
      <alignment horizontal="right"/>
    </xf>
    <xf numFmtId="49" fontId="5" fillId="0" borderId="38" xfId="0" applyNumberFormat="1" applyFont="1" applyBorder="1" applyAlignment="1">
      <alignment horizontal="center"/>
    </xf>
    <xf numFmtId="44" fontId="5" fillId="0" borderId="38" xfId="0" applyNumberFormat="1" applyFont="1" applyBorder="1" applyAlignment="1">
      <alignment horizontal="right"/>
    </xf>
    <xf numFmtId="44" fontId="5" fillId="0" borderId="42" xfId="0" applyNumberFormat="1" applyFont="1" applyBorder="1" applyAlignment="1">
      <alignment horizontal="right"/>
    </xf>
    <xf numFmtId="44" fontId="5" fillId="0" borderId="42" xfId="0" applyNumberFormat="1" applyFont="1" applyBorder="1" applyAlignment="1">
      <alignment horizontal="right" wrapText="1"/>
    </xf>
    <xf numFmtId="44" fontId="5" fillId="0" borderId="34" xfId="0" applyNumberFormat="1" applyFont="1" applyBorder="1" applyAlignment="1">
      <alignment horizontal="right"/>
    </xf>
    <xf numFmtId="44" fontId="5" fillId="0" borderId="20" xfId="0" applyNumberFormat="1" applyFont="1" applyBorder="1" applyAlignment="1">
      <alignment horizontal="right"/>
    </xf>
    <xf numFmtId="44" fontId="5" fillId="0" borderId="18" xfId="0" applyNumberFormat="1" applyFont="1" applyBorder="1" applyAlignment="1">
      <alignment horizontal="right" vertical="top" wrapText="1"/>
    </xf>
    <xf numFmtId="44" fontId="5" fillId="0" borderId="43" xfId="0" applyNumberFormat="1" applyFont="1" applyBorder="1" applyAlignment="1">
      <alignment horizontal="right"/>
    </xf>
    <xf numFmtId="44" fontId="5" fillId="0" borderId="44" xfId="0" applyNumberFormat="1" applyFont="1" applyBorder="1" applyAlignment="1">
      <alignment horizontal="right"/>
    </xf>
    <xf numFmtId="43" fontId="8" fillId="0" borderId="18" xfId="0" applyNumberFormat="1" applyFont="1" applyBorder="1" applyAlignment="1">
      <alignment horizontal="center"/>
    </xf>
    <xf numFmtId="44" fontId="8" fillId="0" borderId="18" xfId="0" applyNumberFormat="1" applyFont="1" applyBorder="1" applyAlignment="1">
      <alignment horizontal="center"/>
    </xf>
    <xf numFmtId="8" fontId="5" fillId="0" borderId="18" xfId="0" applyNumberFormat="1" applyFont="1" applyBorder="1" applyAlignment="1">
      <alignment horizontal="right"/>
    </xf>
    <xf numFmtId="6" fontId="5" fillId="0" borderId="17" xfId="0" applyNumberFormat="1" applyFont="1" applyBorder="1" applyAlignment="1">
      <alignment horizontal="right"/>
    </xf>
    <xf numFmtId="8" fontId="5" fillId="0" borderId="17" xfId="0" applyNumberFormat="1" applyFont="1" applyBorder="1" applyAlignment="1">
      <alignment horizontal="right" wrapText="1"/>
    </xf>
    <xf numFmtId="8" fontId="5" fillId="0" borderId="17" xfId="0" applyNumberFormat="1" applyFont="1" applyBorder="1" applyAlignment="1">
      <alignment horizontal="right"/>
    </xf>
    <xf numFmtId="6" fontId="5" fillId="0" borderId="15" xfId="0" applyNumberFormat="1" applyFont="1" applyBorder="1" applyAlignment="1">
      <alignment horizontal="right" wrapText="1"/>
    </xf>
    <xf numFmtId="6" fontId="5" fillId="0" borderId="15" xfId="0" applyNumberFormat="1" applyFont="1" applyBorder="1" applyAlignment="1">
      <alignment horizontal="right"/>
    </xf>
    <xf numFmtId="6" fontId="5" fillId="0" borderId="18" xfId="0" applyNumberFormat="1" applyFont="1" applyBorder="1" applyAlignment="1">
      <alignment horizontal="right" vertical="center"/>
    </xf>
    <xf numFmtId="8" fontId="5" fillId="0" borderId="18" xfId="0" applyNumberFormat="1" applyFont="1" applyBorder="1" applyAlignment="1">
      <alignment horizontal="right" wrapText="1"/>
    </xf>
    <xf numFmtId="6" fontId="5" fillId="0" borderId="19" xfId="0" applyNumberFormat="1" applyFont="1" applyBorder="1" applyAlignment="1">
      <alignment horizontal="right" wrapText="1"/>
    </xf>
    <xf numFmtId="8" fontId="5" fillId="0" borderId="19" xfId="0" applyNumberFormat="1" applyFont="1" applyBorder="1" applyAlignment="1">
      <alignment horizontal="right"/>
    </xf>
    <xf numFmtId="6" fontId="5" fillId="0" borderId="19" xfId="0" applyNumberFormat="1" applyFont="1" applyBorder="1" applyAlignment="1">
      <alignment horizontal="right"/>
    </xf>
    <xf numFmtId="49" fontId="5" fillId="0" borderId="15" xfId="0" applyNumberFormat="1" applyFont="1" applyBorder="1"/>
    <xf numFmtId="0" fontId="7" fillId="0" borderId="21" xfId="0" applyFont="1" applyBorder="1"/>
    <xf numFmtId="0" fontId="3" fillId="8" borderId="2" xfId="0" applyFont="1" applyFill="1" applyBorder="1" applyProtection="1">
      <protection hidden="1"/>
    </xf>
    <xf numFmtId="0" fontId="3" fillId="8" borderId="3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3" xfId="0" applyFont="1" applyFill="1" applyBorder="1"/>
    <xf numFmtId="6" fontId="3" fillId="8" borderId="5" xfId="0" applyNumberFormat="1" applyFont="1" applyFill="1" applyBorder="1" applyAlignment="1">
      <alignment horizontal="left"/>
    </xf>
    <xf numFmtId="8" fontId="5" fillId="0" borderId="18" xfId="1" applyNumberFormat="1" applyFont="1" applyBorder="1" applyAlignment="1">
      <alignment horizontal="right" wrapText="1"/>
    </xf>
    <xf numFmtId="0" fontId="21" fillId="0" borderId="18" xfId="0" applyFont="1" applyBorder="1" applyAlignment="1">
      <alignment horizontal="left"/>
    </xf>
    <xf numFmtId="6" fontId="21" fillId="0" borderId="18" xfId="0" applyNumberFormat="1" applyFont="1" applyBorder="1" applyAlignment="1">
      <alignment horizontal="right"/>
    </xf>
    <xf numFmtId="49" fontId="21" fillId="0" borderId="18" xfId="0" applyNumberFormat="1" applyFont="1" applyBorder="1" applyAlignment="1">
      <alignment horizontal="center"/>
    </xf>
    <xf numFmtId="8" fontId="21" fillId="0" borderId="18" xfId="0" applyNumberFormat="1" applyFont="1" applyBorder="1" applyAlignment="1">
      <alignment horizontal="right"/>
    </xf>
    <xf numFmtId="0" fontId="22" fillId="0" borderId="0" xfId="0" applyFont="1" applyProtection="1">
      <protection hidden="1"/>
    </xf>
    <xf numFmtId="0" fontId="10" fillId="5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10" fillId="5" borderId="3" xfId="0" applyFont="1" applyFill="1" applyBorder="1" applyAlignment="1">
      <alignment horizontal="center" vertical="center"/>
    </xf>
    <xf numFmtId="8" fontId="5" fillId="0" borderId="3" xfId="0" applyNumberFormat="1" applyFont="1" applyBorder="1" applyAlignment="1">
      <alignment horizontal="right" wrapText="1"/>
    </xf>
    <xf numFmtId="8" fontId="5" fillId="0" borderId="3" xfId="0" applyNumberFormat="1" applyFont="1" applyBorder="1" applyAlignment="1">
      <alignment horizontal="right"/>
    </xf>
    <xf numFmtId="8" fontId="5" fillId="0" borderId="15" xfId="0" applyNumberFormat="1" applyFont="1" applyBorder="1" applyAlignment="1">
      <alignment horizontal="right" wrapText="1"/>
    </xf>
    <xf numFmtId="6" fontId="5" fillId="0" borderId="3" xfId="0" applyNumberFormat="1" applyFont="1" applyBorder="1" applyAlignment="1">
      <alignment horizontal="right" wrapText="1"/>
    </xf>
    <xf numFmtId="8" fontId="5" fillId="0" borderId="42" xfId="0" applyNumberFormat="1" applyFont="1" applyBorder="1" applyAlignment="1">
      <alignment horizontal="right" wrapText="1"/>
    </xf>
    <xf numFmtId="8" fontId="5" fillId="0" borderId="42" xfId="0" applyNumberFormat="1" applyFont="1" applyBorder="1" applyAlignment="1">
      <alignment horizontal="right"/>
    </xf>
    <xf numFmtId="6" fontId="5" fillId="0" borderId="18" xfId="1" applyNumberFormat="1" applyFont="1" applyBorder="1" applyAlignment="1">
      <alignment horizontal="right" wrapText="1"/>
    </xf>
    <xf numFmtId="8" fontId="5" fillId="0" borderId="15" xfId="0" applyNumberFormat="1" applyFont="1" applyBorder="1" applyAlignment="1">
      <alignment horizontal="right"/>
    </xf>
    <xf numFmtId="0" fontId="10" fillId="5" borderId="0" xfId="0" applyFont="1" applyFill="1" applyAlignment="1">
      <alignment vertical="center"/>
    </xf>
    <xf numFmtId="8" fontId="5" fillId="0" borderId="23" xfId="0" applyNumberFormat="1" applyFont="1" applyBorder="1" applyAlignment="1">
      <alignment horizontal="right"/>
    </xf>
    <xf numFmtId="8" fontId="5" fillId="0" borderId="20" xfId="0" applyNumberFormat="1" applyFont="1" applyBorder="1" applyAlignment="1">
      <alignment horizontal="right" wrapText="1"/>
    </xf>
    <xf numFmtId="0" fontId="10" fillId="5" borderId="45" xfId="0" applyFont="1" applyFill="1" applyBorder="1" applyAlignment="1">
      <alignment vertical="center"/>
    </xf>
    <xf numFmtId="0" fontId="5" fillId="0" borderId="25" xfId="0" applyFont="1" applyBorder="1" applyAlignment="1">
      <alignment horizontal="left"/>
    </xf>
    <xf numFmtId="8" fontId="5" fillId="0" borderId="46" xfId="0" applyNumberFormat="1" applyFont="1" applyBorder="1" applyAlignment="1">
      <alignment horizontal="right"/>
    </xf>
    <xf numFmtId="49" fontId="5" fillId="0" borderId="47" xfId="0" applyNumberFormat="1" applyFont="1" applyBorder="1" applyAlignment="1">
      <alignment horizontal="center"/>
    </xf>
    <xf numFmtId="8" fontId="5" fillId="0" borderId="47" xfId="0" applyNumberFormat="1" applyFont="1" applyBorder="1" applyAlignment="1">
      <alignment horizontal="right" wrapText="1"/>
    </xf>
    <xf numFmtId="0" fontId="3" fillId="0" borderId="13" xfId="0" applyFont="1" applyBorder="1" applyProtection="1">
      <protection hidden="1"/>
    </xf>
    <xf numFmtId="0" fontId="5" fillId="0" borderId="51" xfId="0" applyFont="1" applyBorder="1" applyAlignment="1">
      <alignment horizontal="left"/>
    </xf>
    <xf numFmtId="0" fontId="10" fillId="5" borderId="1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21" xfId="0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2" fillId="0" borderId="3" xfId="0" applyFont="1" applyBorder="1"/>
    <xf numFmtId="6" fontId="22" fillId="0" borderId="5" xfId="0" applyNumberFormat="1" applyFont="1" applyBorder="1" applyAlignment="1">
      <alignment horizontal="left"/>
    </xf>
    <xf numFmtId="0" fontId="3" fillId="10" borderId="0" xfId="0" applyFont="1" applyFill="1" applyProtection="1">
      <protection hidden="1"/>
    </xf>
    <xf numFmtId="0" fontId="21" fillId="0" borderId="21" xfId="0" applyFont="1" applyBorder="1" applyAlignment="1">
      <alignment horizontal="left"/>
    </xf>
    <xf numFmtId="6" fontId="21" fillId="0" borderId="15" xfId="0" applyNumberFormat="1" applyFont="1" applyBorder="1" applyAlignment="1">
      <alignment horizontal="right" wrapText="1"/>
    </xf>
    <xf numFmtId="8" fontId="21" fillId="0" borderId="18" xfId="0" applyNumberFormat="1" applyFont="1" applyBorder="1" applyAlignment="1">
      <alignment horizontal="right" wrapText="1"/>
    </xf>
    <xf numFmtId="44" fontId="21" fillId="0" borderId="15" xfId="0" applyNumberFormat="1" applyFont="1" applyBorder="1" applyAlignment="1">
      <alignment horizontal="right" wrapText="1"/>
    </xf>
    <xf numFmtId="44" fontId="21" fillId="0" borderId="18" xfId="0" applyNumberFormat="1" applyFont="1" applyBorder="1" applyAlignment="1">
      <alignment horizontal="right" wrapText="1"/>
    </xf>
    <xf numFmtId="0" fontId="21" fillId="0" borderId="30" xfId="0" applyFont="1" applyBorder="1" applyAlignment="1">
      <alignment horizontal="left"/>
    </xf>
    <xf numFmtId="49" fontId="21" fillId="0" borderId="30" xfId="0" applyNumberFormat="1" applyFont="1" applyBorder="1" applyAlignment="1">
      <alignment horizontal="center"/>
    </xf>
    <xf numFmtId="6" fontId="21" fillId="0" borderId="31" xfId="0" applyNumberFormat="1" applyFont="1" applyBorder="1" applyAlignment="1">
      <alignment horizontal="right" wrapText="1"/>
    </xf>
    <xf numFmtId="8" fontId="21" fillId="0" borderId="30" xfId="0" applyNumberFormat="1" applyFont="1" applyBorder="1" applyAlignment="1">
      <alignment horizontal="right" wrapText="1"/>
    </xf>
    <xf numFmtId="8" fontId="21" fillId="0" borderId="15" xfId="0" applyNumberFormat="1" applyFont="1" applyBorder="1" applyAlignment="1">
      <alignment horizontal="right" wrapText="1"/>
    </xf>
    <xf numFmtId="0" fontId="21" fillId="0" borderId="0" xfId="0" applyFont="1"/>
    <xf numFmtId="6" fontId="21" fillId="0" borderId="18" xfId="0" applyNumberFormat="1" applyFont="1" applyBorder="1" applyAlignment="1">
      <alignment horizontal="right" wrapText="1"/>
    </xf>
    <xf numFmtId="49" fontId="3" fillId="2" borderId="4" xfId="0" applyNumberFormat="1" applyFont="1" applyFill="1" applyBorder="1" applyAlignment="1" applyProtection="1">
      <alignment wrapText="1"/>
      <protection hidden="1"/>
    </xf>
    <xf numFmtId="6" fontId="23" fillId="0" borderId="4" xfId="0" applyNumberFormat="1" applyFont="1" applyBorder="1"/>
    <xf numFmtId="6" fontId="24" fillId="0" borderId="4" xfId="0" applyNumberFormat="1" applyFont="1" applyBorder="1"/>
    <xf numFmtId="0" fontId="25" fillId="0" borderId="0" xfId="0" applyFont="1"/>
    <xf numFmtId="49" fontId="3" fillId="2" borderId="12" xfId="0" applyNumberFormat="1" applyFont="1" applyFill="1" applyBorder="1" applyProtection="1">
      <protection hidden="1"/>
    </xf>
    <xf numFmtId="0" fontId="3" fillId="8" borderId="7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3" fillId="0" borderId="8" xfId="0" applyFont="1" applyBorder="1"/>
    <xf numFmtId="49" fontId="3" fillId="2" borderId="4" xfId="0" applyNumberFormat="1" applyFont="1" applyFill="1" applyBorder="1" applyAlignment="1" applyProtection="1">
      <alignment horizontal="center"/>
      <protection hidden="1"/>
    </xf>
    <xf numFmtId="44" fontId="3" fillId="0" borderId="0" xfId="1" applyFont="1" applyAlignment="1" applyProtection="1">
      <alignment horizontal="center"/>
      <protection hidden="1"/>
    </xf>
    <xf numFmtId="164" fontId="3" fillId="0" borderId="0" xfId="1" applyNumberFormat="1" applyFont="1" applyAlignment="1" applyProtection="1">
      <alignment horizontal="center"/>
      <protection hidden="1"/>
    </xf>
    <xf numFmtId="164" fontId="3" fillId="2" borderId="4" xfId="1" applyNumberFormat="1" applyFont="1" applyFill="1" applyBorder="1" applyAlignment="1" applyProtection="1">
      <alignment horizontal="center"/>
      <protection hidden="1"/>
    </xf>
    <xf numFmtId="164" fontId="3" fillId="0" borderId="5" xfId="1" applyNumberFormat="1" applyFont="1" applyBorder="1" applyAlignment="1" applyProtection="1">
      <alignment horizontal="center"/>
      <protection hidden="1"/>
    </xf>
    <xf numFmtId="164" fontId="3" fillId="0" borderId="53" xfId="1" applyNumberFormat="1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4" fontId="3" fillId="2" borderId="4" xfId="0" applyNumberFormat="1" applyFont="1" applyFill="1" applyBorder="1" applyAlignment="1" applyProtection="1">
      <alignment horizontal="center"/>
      <protection hidden="1"/>
    </xf>
    <xf numFmtId="164" fontId="3" fillId="8" borderId="13" xfId="0" applyNumberFormat="1" applyFont="1" applyFill="1" applyBorder="1" applyAlignment="1" applyProtection="1">
      <alignment horizontal="center"/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164" fontId="3" fillId="8" borderId="6" xfId="0" applyNumberFormat="1" applyFont="1" applyFill="1" applyBorder="1" applyAlignment="1" applyProtection="1">
      <alignment horizontal="center"/>
      <protection hidden="1"/>
    </xf>
    <xf numFmtId="164" fontId="3" fillId="0" borderId="54" xfId="0" applyNumberFormat="1" applyFont="1" applyBorder="1" applyAlignment="1" applyProtection="1">
      <alignment horizontal="center"/>
      <protection hidden="1"/>
    </xf>
    <xf numFmtId="164" fontId="3" fillId="8" borderId="14" xfId="1" applyNumberFormat="1" applyFont="1" applyFill="1" applyBorder="1" applyAlignment="1" applyProtection="1">
      <alignment horizontal="center"/>
      <protection hidden="1"/>
    </xf>
    <xf numFmtId="164" fontId="3" fillId="8" borderId="5" xfId="1" applyNumberFormat="1" applyFont="1" applyFill="1" applyBorder="1" applyAlignment="1" applyProtection="1">
      <alignment horizontal="center"/>
      <protection hidden="1"/>
    </xf>
    <xf numFmtId="49" fontId="2" fillId="0" borderId="1" xfId="0" applyNumberFormat="1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8" borderId="2" xfId="0" applyFont="1" applyFill="1" applyBorder="1" applyAlignment="1" applyProtection="1">
      <alignment horizontal="center"/>
      <protection hidden="1"/>
    </xf>
    <xf numFmtId="6" fontId="3" fillId="8" borderId="5" xfId="0" applyNumberFormat="1" applyFont="1" applyFill="1" applyBorder="1" applyAlignment="1">
      <alignment horizontal="center"/>
    </xf>
    <xf numFmtId="6" fontId="3" fillId="0" borderId="5" xfId="0" applyNumberFormat="1" applyFont="1" applyBorder="1" applyAlignment="1">
      <alignment horizontal="center"/>
    </xf>
    <xf numFmtId="6" fontId="2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6" fontId="3" fillId="0" borderId="53" xfId="0" applyNumberFormat="1" applyFont="1" applyBorder="1" applyAlignment="1">
      <alignment horizontal="center"/>
    </xf>
    <xf numFmtId="49" fontId="3" fillId="0" borderId="0" xfId="0" applyNumberFormat="1" applyFont="1" applyAlignment="1" applyProtection="1">
      <alignment horizontal="center"/>
      <protection hidden="1"/>
    </xf>
    <xf numFmtId="44" fontId="3" fillId="0" borderId="1" xfId="1" applyFont="1" applyBorder="1" applyAlignment="1" applyProtection="1">
      <alignment horizontal="center"/>
      <protection hidden="1"/>
    </xf>
    <xf numFmtId="44" fontId="3" fillId="0" borderId="2" xfId="1" applyFont="1" applyBorder="1" applyAlignment="1" applyProtection="1">
      <alignment horizontal="center"/>
      <protection hidden="1"/>
    </xf>
    <xf numFmtId="44" fontId="3" fillId="2" borderId="14" xfId="1" applyFont="1" applyFill="1" applyBorder="1" applyAlignment="1" applyProtection="1">
      <alignment horizontal="center"/>
      <protection hidden="1"/>
    </xf>
    <xf numFmtId="10" fontId="3" fillId="8" borderId="5" xfId="1" applyNumberFormat="1" applyFont="1" applyFill="1" applyBorder="1" applyAlignment="1" applyProtection="1">
      <alignment horizontal="center"/>
      <protection locked="0"/>
    </xf>
    <xf numFmtId="10" fontId="3" fillId="0" borderId="5" xfId="1" applyNumberFormat="1" applyFont="1" applyBorder="1" applyAlignment="1" applyProtection="1">
      <alignment horizontal="center"/>
      <protection locked="0"/>
    </xf>
    <xf numFmtId="10" fontId="3" fillId="0" borderId="5" xfId="1" applyNumberFormat="1" applyFont="1" applyFill="1" applyBorder="1" applyAlignment="1" applyProtection="1">
      <alignment horizontal="center"/>
      <protection locked="0"/>
    </xf>
    <xf numFmtId="10" fontId="22" fillId="0" borderId="5" xfId="1" applyNumberFormat="1" applyFont="1" applyFill="1" applyBorder="1" applyAlignment="1" applyProtection="1">
      <alignment horizontal="center"/>
      <protection locked="0"/>
    </xf>
    <xf numFmtId="10" fontId="3" fillId="0" borderId="53" xfId="1" applyNumberFormat="1" applyFont="1" applyFill="1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horizontal="center"/>
      <protection hidden="1"/>
    </xf>
    <xf numFmtId="164" fontId="3" fillId="0" borderId="14" xfId="1" applyNumberFormat="1" applyFont="1" applyFill="1" applyBorder="1" applyAlignment="1" applyProtection="1">
      <alignment horizontal="center"/>
      <protection hidden="1"/>
    </xf>
    <xf numFmtId="164" fontId="3" fillId="0" borderId="13" xfId="0" applyNumberFormat="1" applyFont="1" applyBorder="1" applyAlignment="1" applyProtection="1">
      <alignment horizontal="center"/>
      <protection hidden="1"/>
    </xf>
    <xf numFmtId="164" fontId="3" fillId="0" borderId="5" xfId="1" applyNumberFormat="1" applyFont="1" applyFill="1" applyBorder="1" applyAlignment="1" applyProtection="1">
      <alignment horizontal="center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49" fontId="3" fillId="2" borderId="53" xfId="0" applyNumberFormat="1" applyFont="1" applyFill="1" applyBorder="1" applyAlignment="1" applyProtection="1">
      <alignment horizontal="left"/>
      <protection hidden="1"/>
    </xf>
    <xf numFmtId="49" fontId="3" fillId="2" borderId="54" xfId="0" applyNumberFormat="1" applyFont="1" applyFill="1" applyBorder="1" applyAlignment="1" applyProtection="1">
      <alignment horizontal="left"/>
      <protection hidden="1"/>
    </xf>
    <xf numFmtId="49" fontId="3" fillId="2" borderId="52" xfId="0" applyNumberFormat="1" applyFont="1" applyFill="1" applyBorder="1" applyAlignment="1" applyProtection="1">
      <alignment horizontal="left"/>
      <protection hidden="1"/>
    </xf>
    <xf numFmtId="49" fontId="3" fillId="2" borderId="8" xfId="0" applyNumberFormat="1" applyFont="1" applyFill="1" applyBorder="1" applyAlignment="1" applyProtection="1">
      <alignment horizontal="left"/>
      <protection hidden="1"/>
    </xf>
    <xf numFmtId="0" fontId="5" fillId="0" borderId="15" xfId="0" applyFont="1" applyBorder="1" applyAlignment="1">
      <alignment horizontal="left" wrapText="1"/>
    </xf>
    <xf numFmtId="0" fontId="7" fillId="0" borderId="16" xfId="0" applyFont="1" applyBorder="1"/>
    <xf numFmtId="0" fontId="7" fillId="0" borderId="17" xfId="0" applyFont="1" applyBorder="1"/>
    <xf numFmtId="49" fontId="5" fillId="0" borderId="15" xfId="0" applyNumberFormat="1" applyFont="1" applyBorder="1" applyAlignment="1">
      <alignment horizontal="left" wrapText="1"/>
    </xf>
    <xf numFmtId="49" fontId="5" fillId="0" borderId="15" xfId="0" applyNumberFormat="1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49" fontId="5" fillId="0" borderId="16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left"/>
    </xf>
    <xf numFmtId="49" fontId="21" fillId="0" borderId="15" xfId="0" applyNumberFormat="1" applyFont="1" applyBorder="1" applyAlignment="1">
      <alignment horizontal="left" wrapText="1"/>
    </xf>
    <xf numFmtId="0" fontId="6" fillId="5" borderId="16" xfId="0" applyFont="1" applyFill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48" xfId="0" applyFont="1" applyBorder="1" applyAlignment="1">
      <alignment horizontal="left" wrapText="1"/>
    </xf>
    <xf numFmtId="0" fontId="5" fillId="0" borderId="29" xfId="0" applyFont="1" applyBorder="1" applyAlignment="1">
      <alignment horizontal="left" wrapText="1"/>
    </xf>
    <xf numFmtId="0" fontId="7" fillId="0" borderId="24" xfId="0" applyFont="1" applyBorder="1"/>
    <xf numFmtId="0" fontId="7" fillId="0" borderId="26" xfId="0" applyFont="1" applyBorder="1"/>
    <xf numFmtId="0" fontId="16" fillId="5" borderId="24" xfId="0" applyFont="1" applyFill="1" applyBorder="1" applyAlignment="1">
      <alignment horizontal="center" vertical="center" wrapText="1"/>
    </xf>
    <xf numFmtId="0" fontId="7" fillId="0" borderId="0" xfId="0" applyFont="1"/>
    <xf numFmtId="0" fontId="10" fillId="5" borderId="26" xfId="0" applyFont="1" applyFill="1" applyBorder="1" applyAlignment="1">
      <alignment horizontal="center" vertical="center" textRotation="90"/>
    </xf>
    <xf numFmtId="0" fontId="10" fillId="5" borderId="27" xfId="0" applyFont="1" applyFill="1" applyBorder="1" applyAlignment="1">
      <alignment horizontal="center" vertical="center" textRotation="90"/>
    </xf>
    <xf numFmtId="0" fontId="7" fillId="0" borderId="27" xfId="0" applyFont="1" applyBorder="1"/>
    <xf numFmtId="49" fontId="6" fillId="5" borderId="16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10" fillId="5" borderId="2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17" fillId="6" borderId="15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left" wrapText="1"/>
    </xf>
    <xf numFmtId="0" fontId="7" fillId="0" borderId="36" xfId="0" applyFont="1" applyBorder="1"/>
    <xf numFmtId="0" fontId="7" fillId="0" borderId="37" xfId="0" applyFont="1" applyBorder="1"/>
    <xf numFmtId="0" fontId="10" fillId="5" borderId="0" xfId="0" applyFont="1" applyFill="1" applyAlignment="1">
      <alignment horizontal="center" vertical="center"/>
    </xf>
    <xf numFmtId="0" fontId="15" fillId="5" borderId="19" xfId="0" applyFont="1" applyFill="1" applyBorder="1" applyAlignment="1">
      <alignment horizontal="center" wrapText="1"/>
    </xf>
    <xf numFmtId="0" fontId="7" fillId="0" borderId="21" xfId="0" applyFont="1" applyBorder="1"/>
    <xf numFmtId="49" fontId="6" fillId="5" borderId="15" xfId="0" applyNumberFormat="1" applyFont="1" applyFill="1" applyBorder="1" applyAlignment="1">
      <alignment horizontal="center"/>
    </xf>
    <xf numFmtId="49" fontId="6" fillId="5" borderId="17" xfId="0" applyNumberFormat="1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wrapText="1"/>
    </xf>
    <xf numFmtId="0" fontId="0" fillId="0" borderId="0" xfId="0"/>
    <xf numFmtId="0" fontId="5" fillId="0" borderId="23" xfId="0" applyFont="1" applyBorder="1" applyAlignment="1">
      <alignment horizontal="left" wrapText="1"/>
    </xf>
    <xf numFmtId="0" fontId="7" fillId="0" borderId="25" xfId="0" applyFont="1" applyBorder="1"/>
    <xf numFmtId="0" fontId="7" fillId="0" borderId="28" xfId="0" applyFont="1" applyBorder="1"/>
    <xf numFmtId="0" fontId="12" fillId="5" borderId="24" xfId="0" applyFont="1" applyFill="1" applyBorder="1" applyAlignment="1">
      <alignment vertical="center" wrapText="1"/>
    </xf>
    <xf numFmtId="0" fontId="10" fillId="5" borderId="2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left" wrapText="1"/>
    </xf>
    <xf numFmtId="0" fontId="7" fillId="0" borderId="40" xfId="0" applyFont="1" applyBorder="1"/>
    <xf numFmtId="0" fontId="7" fillId="0" borderId="41" xfId="0" applyFont="1" applyBorder="1"/>
    <xf numFmtId="0" fontId="16" fillId="5" borderId="24" xfId="0" applyFont="1" applyFill="1" applyBorder="1" applyAlignment="1">
      <alignment vertical="center" wrapText="1"/>
    </xf>
    <xf numFmtId="0" fontId="10" fillId="5" borderId="19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/>
    </xf>
    <xf numFmtId="0" fontId="12" fillId="5" borderId="27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textRotation="90"/>
    </xf>
    <xf numFmtId="0" fontId="6" fillId="5" borderId="0" xfId="0" applyFont="1" applyFill="1" applyAlignment="1">
      <alignment horizontal="center" vertical="center" textRotation="90"/>
    </xf>
    <xf numFmtId="0" fontId="9" fillId="6" borderId="17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textRotation="90"/>
    </xf>
    <xf numFmtId="0" fontId="12" fillId="5" borderId="24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 wrapText="1"/>
    </xf>
    <xf numFmtId="0" fontId="9" fillId="9" borderId="15" xfId="0" applyFont="1" applyFill="1" applyBorder="1" applyAlignment="1">
      <alignment horizontal="center" vertical="center" wrapText="1"/>
    </xf>
    <xf numFmtId="0" fontId="7" fillId="10" borderId="16" xfId="0" applyFont="1" applyFill="1" applyBorder="1"/>
    <xf numFmtId="0" fontId="7" fillId="10" borderId="17" xfId="0" applyFont="1" applyFill="1" applyBorder="1"/>
    <xf numFmtId="0" fontId="10" fillId="0" borderId="19" xfId="0" applyFont="1" applyBorder="1" applyAlignment="1">
      <alignment horizontal="center" vertical="center"/>
    </xf>
    <xf numFmtId="0" fontId="7" fillId="0" borderId="20" xfId="0" applyFont="1" applyBorder="1"/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49" fontId="5" fillId="0" borderId="15" xfId="0" applyNumberFormat="1" applyFont="1" applyBorder="1"/>
    <xf numFmtId="0" fontId="5" fillId="5" borderId="2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 vertical="center"/>
    </xf>
    <xf numFmtId="49" fontId="5" fillId="0" borderId="16" xfId="0" applyNumberFormat="1" applyFont="1" applyBorder="1"/>
    <xf numFmtId="49" fontId="5" fillId="0" borderId="17" xfId="0" applyNumberFormat="1" applyFont="1" applyBorder="1"/>
    <xf numFmtId="0" fontId="5" fillId="0" borderId="19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wrapText="1"/>
    </xf>
    <xf numFmtId="0" fontId="21" fillId="0" borderId="31" xfId="0" applyFont="1" applyBorder="1" applyAlignment="1">
      <alignment horizontal="left" wrapText="1"/>
    </xf>
    <xf numFmtId="0" fontId="7" fillId="0" borderId="32" xfId="0" applyFont="1" applyBorder="1"/>
    <xf numFmtId="0" fontId="7" fillId="0" borderId="33" xfId="0" applyFont="1" applyBorder="1"/>
    <xf numFmtId="49" fontId="5" fillId="0" borderId="16" xfId="0" applyNumberFormat="1" applyFont="1" applyBorder="1" applyAlignment="1">
      <alignment horizontal="left" wrapText="1"/>
    </xf>
    <xf numFmtId="49" fontId="5" fillId="0" borderId="17" xfId="0" applyNumberFormat="1" applyFont="1" applyBorder="1" applyAlignment="1">
      <alignment horizontal="left" wrapText="1"/>
    </xf>
    <xf numFmtId="0" fontId="19" fillId="5" borderId="21" xfId="0" applyFont="1" applyFill="1" applyBorder="1" applyAlignment="1">
      <alignment horizontal="center" vertical="center"/>
    </xf>
    <xf numFmtId="0" fontId="20" fillId="0" borderId="21" xfId="0" applyFont="1" applyBorder="1"/>
    <xf numFmtId="0" fontId="10" fillId="5" borderId="29" xfId="0" applyFont="1" applyFill="1" applyBorder="1" applyAlignment="1">
      <alignment horizontal="center" vertical="center"/>
    </xf>
    <xf numFmtId="0" fontId="7" fillId="0" borderId="22" xfId="0" applyFont="1" applyBorder="1"/>
    <xf numFmtId="0" fontId="7" fillId="0" borderId="23" xfId="0" applyFont="1" applyBorder="1"/>
    <xf numFmtId="0" fontId="5" fillId="0" borderId="0" xfId="0" applyFont="1"/>
    <xf numFmtId="0" fontId="5" fillId="0" borderId="15" xfId="0" applyFont="1" applyBorder="1"/>
    <xf numFmtId="0" fontId="10" fillId="0" borderId="19" xfId="0" applyFont="1" applyBorder="1" applyAlignment="1">
      <alignment horizontal="center" vertical="center" wrapText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49" fontId="3" fillId="2" borderId="3" xfId="0" applyNumberFormat="1" applyFont="1" applyFill="1" applyBorder="1" applyAlignment="1" applyProtection="1">
      <alignment horizontal="left"/>
      <protection hidden="1"/>
    </xf>
    <xf numFmtId="0" fontId="3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3" xfId="0" applyFont="1" applyFill="1" applyBorder="1"/>
    <xf numFmtId="6" fontId="3" fillId="0" borderId="5" xfId="0" applyNumberFormat="1" applyFont="1" applyFill="1" applyBorder="1" applyAlignment="1">
      <alignment horizontal="left"/>
    </xf>
    <xf numFmtId="6" fontId="23" fillId="0" borderId="4" xfId="0" applyNumberFormat="1" applyFont="1" applyFill="1" applyBorder="1"/>
    <xf numFmtId="0" fontId="0" fillId="0" borderId="0" xfId="0" applyFill="1"/>
    <xf numFmtId="0" fontId="22" fillId="0" borderId="3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2" fillId="0" borderId="3" xfId="0" applyFont="1" applyFill="1" applyBorder="1"/>
    <xf numFmtId="6" fontId="22" fillId="0" borderId="5" xfId="0" applyNumberFormat="1" applyFont="1" applyFill="1" applyBorder="1" applyAlignment="1">
      <alignment horizontal="left"/>
    </xf>
    <xf numFmtId="0" fontId="22" fillId="0" borderId="11" xfId="0" applyFont="1" applyFill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0" formatCode="&quot;$&quot;#,##0_);[Red]\(&quot;$&quot;#,##0\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0" formatCode="&quot;$&quot;#,##0_);[Red]\(&quot;$&quot;#,##0\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0" formatCode="&quot;$&quot;#,##0_);[Red]\(&quot;$&quot;#,##0\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0" formatCode="&quot;$&quot;#,##0_);[Red]\(&quot;$&quot;#,##0\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0" formatCode="&quot;$&quot;#,##0_);[Red]\(&quot;$&quot;#,##0\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0" formatCode="&quot;$&quot;#,##0_);[Red]\(&quot;$&quot;#,##0\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553428-75DC-427C-9459-66013820CBDE}" name="Table2" displayName="Table2" ref="A9:AM393" totalsRowShown="0" headerRowDxfId="87" dataDxfId="85" headerRowBorderDxfId="86" tableBorderDxfId="84" totalsRowBorderDxfId="83">
  <autoFilter ref="A9:AM393" xr:uid="{D6553428-75DC-427C-9459-66013820CBDE}"/>
  <tableColumns count="39">
    <tableColumn id="1" xr3:uid="{076E2330-E014-4528-A9F2-C4FF961A0894}" name="Model Year" dataDxfId="82"/>
    <tableColumn id="2" xr3:uid="{891D2B60-EDCF-4E49-8A6F-9E2D2A053E06}" name="Manufacturer" dataDxfId="81"/>
    <tableColumn id="3" xr3:uid="{A37199DF-9D24-4679-821C-74D5CDF061AF}" name="Vehicle" dataDxfId="80"/>
    <tableColumn id="4" xr3:uid="{35BF4908-FE44-4EAD-97FE-63EC2CEF90B6}" name="Body" dataDxfId="79"/>
    <tableColumn id="5" xr3:uid="{91DB248C-D331-498F-AE82-E26A10B892B7}" name="Description" dataDxfId="78"/>
    <tableColumn id="6" xr3:uid="{112A6895-F990-4D11-A50B-3999AC98828D}" name="MSRP" dataDxfId="77"/>
    <tableColumn id="7" xr3:uid="{A290103C-665B-4F45-866B-128197D9A096}" name="Bid Price" dataDxfId="76"/>
    <tableColumn id="8" xr3:uid="{2899C8AE-FF8C-4478-AB21-66DF85EF660B}" name="$ Difference" dataDxfId="75"/>
    <tableColumn id="9" xr3:uid="{A7EF7140-793E-4A80-80D4-0C509267CFAF}" name="% Difference" dataDxfId="74" dataCellStyle="Currency"/>
    <tableColumn id="10" xr3:uid="{EDCEED9B-2A14-4CE3-B9B8-C9D812ED518F}" name="Tariff Increase 1%" dataDxfId="73" dataCellStyle="Currency">
      <calculatedColumnFormula>(G10*0.01)+G10</calculatedColumnFormula>
    </tableColumn>
    <tableColumn id="11" xr3:uid="{21F6CC9E-55EC-4828-91E0-432AE2868269}" name="Tariff Increase 2%" dataDxfId="72">
      <calculatedColumnFormula>(G10*0.02)+G10</calculatedColumnFormula>
    </tableColumn>
    <tableColumn id="12" xr3:uid="{5029DA22-9108-4B97-922C-CCCFF68CE76D}" name="Tariff Increase 3%" dataDxfId="71">
      <calculatedColumnFormula>(G10*0.03)+G10</calculatedColumnFormula>
    </tableColumn>
    <tableColumn id="13" xr3:uid="{5785455E-6A83-4239-A741-1C2A230C6840}" name="Tariff Increase 4%" dataDxfId="70">
      <calculatedColumnFormula>(G10*0.04)+G10</calculatedColumnFormula>
    </tableColumn>
    <tableColumn id="14" xr3:uid="{7E740C89-F17D-41C5-B229-7FD1B6181991}" name="Tariff Increase 5%" dataDxfId="69">
      <calculatedColumnFormula>(G10*0.05)+G10</calculatedColumnFormula>
    </tableColumn>
    <tableColumn id="15" xr3:uid="{C465DDEA-03CD-4BD4-92B3-C2DA21A8D81C}" name="Tariff Increase 6%" dataDxfId="68">
      <calculatedColumnFormula>(G10*0.06)+G10</calculatedColumnFormula>
    </tableColumn>
    <tableColumn id="16" xr3:uid="{7AF01E84-5DCE-4AF8-B399-0474401841DE}" name="Tariff Increase 7%" dataDxfId="67">
      <calculatedColumnFormula>(G10*0.07)+G10</calculatedColumnFormula>
    </tableColumn>
    <tableColumn id="17" xr3:uid="{1E3A5EC9-4F91-4383-B10D-61B074741F8D}" name="Tariff Increase 8%" dataDxfId="66">
      <calculatedColumnFormula>(G10*0.08)+G10</calculatedColumnFormula>
    </tableColumn>
    <tableColumn id="18" xr3:uid="{F638D53D-EC3E-4F9D-86E3-F3C950C4B6F6}" name="Tariff Increase 9%" dataDxfId="65">
      <calculatedColumnFormula>(G10*0.09)+G10</calculatedColumnFormula>
    </tableColumn>
    <tableColumn id="19" xr3:uid="{B9D69ABE-056F-40E2-B15B-EC1F9A41E3E1}" name="Tariff Increase 10%" dataDxfId="64">
      <calculatedColumnFormula>(G10*0.1)+G10</calculatedColumnFormula>
    </tableColumn>
    <tableColumn id="20" xr3:uid="{304D13A1-0235-484B-BA1F-9AAF4EBCB2C5}" name="Tariff Increase 11%" dataDxfId="63">
      <calculatedColumnFormula>(G10*0.11)+G10</calculatedColumnFormula>
    </tableColumn>
    <tableColumn id="21" xr3:uid="{97EEBDD3-CA93-4278-BCD9-68DADD3AEE2E}" name="Tariff Increase 12%" dataDxfId="62">
      <calculatedColumnFormula>(G10*0.12)+G10</calculatedColumnFormula>
    </tableColumn>
    <tableColumn id="22" xr3:uid="{2C89F653-36C0-42C2-B12D-A0475D971840}" name="Tariff Increase 13%" dataDxfId="61">
      <calculatedColumnFormula>(G10*0.13)+G10</calculatedColumnFormula>
    </tableColumn>
    <tableColumn id="23" xr3:uid="{846E65CB-6ECC-424E-A311-9AABBD45862D}" name="Tariff Increase 14%" dataDxfId="60">
      <calculatedColumnFormula>(G10*0.14)+G10</calculatedColumnFormula>
    </tableColumn>
    <tableColumn id="24" xr3:uid="{AE3C2903-F31A-46C0-B24C-E5349EFDC71B}" name="Tariff Increase 15%" dataDxfId="59">
      <calculatedColumnFormula>(G10*0.15)+G10</calculatedColumnFormula>
    </tableColumn>
    <tableColumn id="25" xr3:uid="{F13B2494-560E-451E-9797-5EEA81D4E520}" name="Tariff Increase 16%" dataDxfId="58">
      <calculatedColumnFormula>(G10*0.16)+G10</calculatedColumnFormula>
    </tableColumn>
    <tableColumn id="26" xr3:uid="{0B63FD00-F4F0-40F9-81AE-1FEE639EDD15}" name="Tariff Increase 17%" dataDxfId="57">
      <calculatedColumnFormula>(G10*0.17)+G10</calculatedColumnFormula>
    </tableColumn>
    <tableColumn id="27" xr3:uid="{C3E697EE-96DE-42E3-9A47-C34DC57A1E34}" name="Tariff Increase 18%" dataDxfId="56">
      <calculatedColumnFormula>(G10*0.18)+G10</calculatedColumnFormula>
    </tableColumn>
    <tableColumn id="28" xr3:uid="{A3A59C17-C98F-4150-BD08-3EAFA9310ECC}" name="Tariff Increase 19%" dataDxfId="55">
      <calculatedColumnFormula>(G10*0.19)+G10</calculatedColumnFormula>
    </tableColumn>
    <tableColumn id="29" xr3:uid="{2A219603-B6A3-4428-BC84-2ED64CC4211A}" name="Tariff Increase 20%" dataDxfId="54">
      <calculatedColumnFormula>(G10*0.2)+G10</calculatedColumnFormula>
    </tableColumn>
    <tableColumn id="30" xr3:uid="{DF9B4ED2-A797-424E-82FA-6D6AEB083E10}" name="Tariff Increase 21%" dataDxfId="53">
      <calculatedColumnFormula>(G10*0.21)+G10</calculatedColumnFormula>
    </tableColumn>
    <tableColumn id="31" xr3:uid="{DB482BE1-FA31-4F4E-8E72-F13B5FEB1CCB}" name="Tariff Increase 22%" dataDxfId="52">
      <calculatedColumnFormula>(G10*0.22)+G10</calculatedColumnFormula>
    </tableColumn>
    <tableColumn id="32" xr3:uid="{7F701708-6B31-401A-8A9E-AB2F646E5FEB}" name="Tariff Increase 23%" dataDxfId="51">
      <calculatedColumnFormula>(G10*0.23)+G10</calculatedColumnFormula>
    </tableColumn>
    <tableColumn id="33" xr3:uid="{9849AC08-C3AE-453B-867F-E3E2DEE66EE6}" name="Tariff Increase 24%" dataDxfId="50">
      <calculatedColumnFormula>(G10*0.24)+G10</calculatedColumnFormula>
    </tableColumn>
    <tableColumn id="34" xr3:uid="{C85F5680-7703-41E8-B315-351F96D561CB}" name="Tariff Increase 25%" dataDxfId="49">
      <calculatedColumnFormula>(G10*0.25)+G10</calculatedColumnFormula>
    </tableColumn>
    <tableColumn id="35" xr3:uid="{090040CE-53C1-429D-AE3E-7013070B771E}" name="Tariff Increase 26%" dataDxfId="48">
      <calculatedColumnFormula>(G10*0.26)+G10</calculatedColumnFormula>
    </tableColumn>
    <tableColumn id="36" xr3:uid="{DA9FA164-7B51-450D-BBC6-DD20FEE29334}" name="Tariff Increase 27%" dataDxfId="47">
      <calculatedColumnFormula>(G10*0.27)+G10</calculatedColumnFormula>
    </tableColumn>
    <tableColumn id="37" xr3:uid="{E869D4A9-A5D0-4E43-AA89-4CE2D2AB6AD0}" name="Tariff Increase 28%" dataDxfId="46">
      <calculatedColumnFormula>(G10*0.28)+G10</calculatedColumnFormula>
    </tableColumn>
    <tableColumn id="38" xr3:uid="{AE825619-EA5E-4EA0-B278-940925737FDB}" name="Tariff Increase 29%" dataDxfId="45">
      <calculatedColumnFormula>(G10*0.29)+G10</calculatedColumnFormula>
    </tableColumn>
    <tableColumn id="39" xr3:uid="{E66A9DF2-4F23-42A0-AC0E-C94B45B6BD56}" name="Tariff Increase 30%" dataDxfId="44">
      <calculatedColumnFormula>(G10*0.3)+G10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742252A-CF8C-45E8-9104-6EB2C33FE3CA}" name="Table3" displayName="Table3" ref="A396:AM413" totalsRowShown="0" headerRowDxfId="43" dataDxfId="41" headerRowBorderDxfId="42" tableBorderDxfId="40" totalsRowBorderDxfId="39">
  <autoFilter ref="A396:AM413" xr:uid="{2742252A-CF8C-45E8-9104-6EB2C33FE3CA}"/>
  <tableColumns count="39">
    <tableColumn id="1" xr3:uid="{65B65E92-A33B-425B-8BAE-9278A5B01897}" name="Model Year" dataDxfId="38"/>
    <tableColumn id="2" xr3:uid="{78951C92-28D8-4E31-9B04-FC24A37BD47A}" name="Manufacturer" dataDxfId="37"/>
    <tableColumn id="3" xr3:uid="{374DA285-D757-4C96-8044-FE99ED4C2C51}" name="Vehicle" dataDxfId="36"/>
    <tableColumn id="4" xr3:uid="{25E93B0E-BA80-444E-82AD-AA8F1EE48F6E}" name="Body" dataDxfId="35"/>
    <tableColumn id="5" xr3:uid="{02D52BBA-091C-43B8-AA35-DEA6D1E5596E}" name="Description" dataDxfId="34"/>
    <tableColumn id="6" xr3:uid="{06DA1A44-CD4C-446C-835C-AADD838C3606}" name="MSRP" dataDxfId="33"/>
    <tableColumn id="7" xr3:uid="{321CE02D-1325-4242-9229-E528FDF6AC37}" name="Bid Price" dataDxfId="32"/>
    <tableColumn id="8" xr3:uid="{EF4272B3-FC34-43BF-ACF6-B51BFF744393}" name="$ Difference" dataDxfId="31"/>
    <tableColumn id="9" xr3:uid="{EE3407C9-FA82-4CB8-A099-23EA2FB7B5AE}" name="% Difference" dataDxfId="30" dataCellStyle="Currency"/>
    <tableColumn id="10" xr3:uid="{C3B7CDCA-CC49-4D6E-9EF2-0396A94533E4}" name="Tariff Increase 1%" dataDxfId="29">
      <calculatedColumnFormula>(G397*0.01)+G397</calculatedColumnFormula>
    </tableColumn>
    <tableColumn id="11" xr3:uid="{C0925556-0936-49B6-82FE-B2B36F1FCF26}" name="Tariff Increase 2%" dataDxfId="28">
      <calculatedColumnFormula>(G397*0.02)+G397</calculatedColumnFormula>
    </tableColumn>
    <tableColumn id="12" xr3:uid="{193B4796-77A1-4C3F-B733-8180C16F6648}" name="Tariff Increase 3%" dataDxfId="27">
      <calculatedColumnFormula>(G397*0.03)+G397</calculatedColumnFormula>
    </tableColumn>
    <tableColumn id="13" xr3:uid="{7E6D52CC-892A-479C-9E0E-F6991F411D65}" name="Tariff Increase 4%" dataDxfId="26">
      <calculatedColumnFormula>(G397*0.04)+G397</calculatedColumnFormula>
    </tableColumn>
    <tableColumn id="14" xr3:uid="{2880072A-D66F-4E2E-AF4F-A393AD4D67A7}" name="Tariff Increase 5%" dataDxfId="25">
      <calculatedColumnFormula>(G397*0.05)+G397</calculatedColumnFormula>
    </tableColumn>
    <tableColumn id="15" xr3:uid="{0459D632-31BD-4342-B616-E376D396ECF7}" name="Tariff Increase 6%" dataDxfId="24">
      <calculatedColumnFormula>(G397*0.06)+G397</calculatedColumnFormula>
    </tableColumn>
    <tableColumn id="16" xr3:uid="{2719A515-C4D0-4E71-83BB-26ECCF81F2EE}" name="Tariff Increase 7%" dataDxfId="23">
      <calculatedColumnFormula>(G397*0.07)+G397</calculatedColumnFormula>
    </tableColumn>
    <tableColumn id="17" xr3:uid="{C4AE7C34-4702-43BA-845C-6DCFD10CA85C}" name="Tariff Increase 8%" dataDxfId="22">
      <calculatedColumnFormula>(G397*0.08)+G397</calculatedColumnFormula>
    </tableColumn>
    <tableColumn id="18" xr3:uid="{EBE45F67-ACE2-4F17-9463-2671E7DBD171}" name="Tariff Increase 9%" dataDxfId="21">
      <calculatedColumnFormula>(G397*0.09)+G397</calculatedColumnFormula>
    </tableColumn>
    <tableColumn id="19" xr3:uid="{B0519ED3-CA23-4378-B4D4-21F3F45F3C92}" name="Tariff Increase 10%" dataDxfId="20">
      <calculatedColumnFormula>(G397*0.1)+G397</calculatedColumnFormula>
    </tableColumn>
    <tableColumn id="20" xr3:uid="{CB2A3DC5-202E-4D2A-A531-E79F163D6212}" name="Tariff Increase 11%" dataDxfId="19">
      <calculatedColumnFormula>(G397*0.11)+G397</calculatedColumnFormula>
    </tableColumn>
    <tableColumn id="21" xr3:uid="{0C74EC1C-F0E6-474A-BF41-A37055F9CC65}" name="Tariff Increase 12%" dataDxfId="18">
      <calculatedColumnFormula>(G397*0.12)+G397</calculatedColumnFormula>
    </tableColumn>
    <tableColumn id="22" xr3:uid="{E42CE1CC-27B3-49C3-9191-38017C7043E8}" name="Tariff Increase 13%" dataDxfId="17">
      <calculatedColumnFormula>(G397*0.13)+G397</calculatedColumnFormula>
    </tableColumn>
    <tableColumn id="23" xr3:uid="{BBAE0089-730E-4D5A-A23F-CE417A4908E4}" name="Tariff Increase 14%" dataDxfId="16">
      <calculatedColumnFormula>(G397*0.14)+G397</calculatedColumnFormula>
    </tableColumn>
    <tableColumn id="24" xr3:uid="{2DBCDA84-CC53-401B-B2C6-1115A5A62287}" name="Tariff Increase 15%" dataDxfId="15">
      <calculatedColumnFormula>(G397*0.15)+G397</calculatedColumnFormula>
    </tableColumn>
    <tableColumn id="25" xr3:uid="{30CB6934-2EB8-4C3D-AD05-C42C0AA35BBF}" name="Tariff Increase 16%" dataDxfId="14">
      <calculatedColumnFormula>(G397*0.16)+G397</calculatedColumnFormula>
    </tableColumn>
    <tableColumn id="26" xr3:uid="{51B17133-6A99-44C0-9FF7-7800AE0D38C7}" name="Tariff Increase 17%" dataDxfId="13">
      <calculatedColumnFormula>(G397*0.17)+G397</calculatedColumnFormula>
    </tableColumn>
    <tableColumn id="27" xr3:uid="{49C89B70-972A-42BA-B5E2-8B17A9C2BF29}" name="Tariff Increase 18%" dataDxfId="12">
      <calculatedColumnFormula>(G397*0.18)+G397</calculatedColumnFormula>
    </tableColumn>
    <tableColumn id="28" xr3:uid="{FA32CD1C-81D2-4A40-9FAF-A5DA5BF7B2CF}" name="Tariff Increase 19%" dataDxfId="11">
      <calculatedColumnFormula>(G397*0.19)+G397</calculatedColumnFormula>
    </tableColumn>
    <tableColumn id="29" xr3:uid="{B544C6CE-0C5F-4B33-A5BA-4571359E74BB}" name="Tariff Increase 20%" dataDxfId="10">
      <calculatedColumnFormula>(G397*0.2)+G397</calculatedColumnFormula>
    </tableColumn>
    <tableColumn id="30" xr3:uid="{97E4E7B6-5CFC-41D1-9A75-A5AC88BC94BB}" name="Tariff Increase 21%" dataDxfId="9">
      <calculatedColumnFormula>(G397*0.21)+G397</calculatedColumnFormula>
    </tableColumn>
    <tableColumn id="31" xr3:uid="{FA977185-86DB-4FB6-BD26-4B86A87F5C69}" name="Tariff Increase 22%" dataDxfId="8">
      <calculatedColumnFormula>(G397*0.22)+G397</calculatedColumnFormula>
    </tableColumn>
    <tableColumn id="32" xr3:uid="{685DB3A7-0C65-4C4C-8B1A-9AA28D123540}" name="Tariff Increase 23%" dataDxfId="7">
      <calculatedColumnFormula>(G397*0.23)+G397</calculatedColumnFormula>
    </tableColumn>
    <tableColumn id="33" xr3:uid="{4692B332-CB0A-4F8C-BE5E-863F767E55B0}" name="Tariff Increase 24%" dataDxfId="6">
      <calculatedColumnFormula>(G397*0.24)+G397</calculatedColumnFormula>
    </tableColumn>
    <tableColumn id="34" xr3:uid="{02F2DF84-7C5B-41CB-B6E5-1084C54BBC24}" name="Tariff Increase 25%" dataDxfId="5">
      <calculatedColumnFormula>(G397*0.25)+G397</calculatedColumnFormula>
    </tableColumn>
    <tableColumn id="35" xr3:uid="{8A137813-5836-4696-8737-F75000439161}" name="Tariff Increase 26%" dataDxfId="4">
      <calculatedColumnFormula>(G397*0.26)+G397</calculatedColumnFormula>
    </tableColumn>
    <tableColumn id="36" xr3:uid="{3CDA8752-9E84-47D7-BFB7-FCC51794E6CD}" name="Tariff Increase 27%" dataDxfId="3">
      <calculatedColumnFormula>(G397*0.27)+G397</calculatedColumnFormula>
    </tableColumn>
    <tableColumn id="37" xr3:uid="{B678D11B-3C6D-4EAD-91DD-20E2FE699FF1}" name="Tariff Increase 28%" dataDxfId="2">
      <calculatedColumnFormula>(G397*0.28)+G397</calculatedColumnFormula>
    </tableColumn>
    <tableColumn id="38" xr3:uid="{6143E57E-6410-4F7F-B030-C87F3CDE9E1C}" name="Tariff Increase 29%" dataDxfId="1">
      <calculatedColumnFormula>(G397*0.29)+G397</calculatedColumnFormula>
    </tableColumn>
    <tableColumn id="39" xr3:uid="{C16A13FE-F517-48D3-8F53-E3C6C54FB7E7}" name="Tariff Increase 30%" dataDxfId="0">
      <calculatedColumnFormula>(G397*0.3)+G397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96"/>
  <sheetViews>
    <sheetView showGridLines="0" topLeftCell="A85" zoomScaleNormal="100" zoomScaleSheetLayoutView="100" workbookViewId="0">
      <selection activeCell="C96" sqref="C96"/>
    </sheetView>
  </sheetViews>
  <sheetFormatPr defaultColWidth="9.140625" defaultRowHeight="13.5"/>
  <cols>
    <col min="1" max="1" width="13.5703125" style="16" customWidth="1"/>
    <col min="2" max="2" width="15.5703125" style="16" customWidth="1"/>
    <col min="3" max="3" width="23.85546875" style="16" customWidth="1"/>
    <col min="4" max="4" width="8.85546875" style="16" bestFit="1" customWidth="1"/>
    <col min="5" max="5" width="49.7109375" style="16" customWidth="1"/>
    <col min="6" max="6" width="24.7109375" style="260" customWidth="1"/>
    <col min="7" max="7" width="24.140625" style="260" customWidth="1"/>
    <col min="8" max="8" width="17.28515625" style="260" bestFit="1" customWidth="1"/>
    <col min="9" max="9" width="19" style="238" bestFit="1" customWidth="1"/>
    <col min="10" max="10" width="22.7109375" style="239" customWidth="1"/>
    <col min="11" max="39" width="22.7109375" style="243" customWidth="1"/>
    <col min="40" max="16384" width="9.140625" style="4"/>
  </cols>
  <sheetData>
    <row r="1" spans="1:39" ht="24" customHeight="1">
      <c r="A1" s="1" t="s">
        <v>0</v>
      </c>
      <c r="B1" s="2"/>
      <c r="C1" s="2"/>
      <c r="D1" s="2"/>
      <c r="E1" s="2"/>
      <c r="F1" s="251"/>
      <c r="G1" s="251"/>
      <c r="H1" s="251"/>
      <c r="I1" s="261"/>
    </row>
    <row r="2" spans="1:39" ht="24" customHeight="1">
      <c r="A2" s="5" t="s">
        <v>28</v>
      </c>
      <c r="B2" s="6"/>
      <c r="C2" s="6"/>
      <c r="D2" s="6"/>
      <c r="E2" s="6"/>
      <c r="F2" s="252"/>
      <c r="G2" s="252"/>
      <c r="H2" s="252"/>
      <c r="I2" s="262"/>
    </row>
    <row r="3" spans="1:39" ht="24" customHeight="1">
      <c r="A3" s="5" t="s">
        <v>1</v>
      </c>
      <c r="B3" s="6"/>
      <c r="C3" s="6"/>
      <c r="D3" s="6"/>
      <c r="E3" s="6"/>
      <c r="F3" s="253" t="s">
        <v>1319</v>
      </c>
      <c r="G3" s="253"/>
      <c r="H3" s="252"/>
      <c r="I3" s="262"/>
    </row>
    <row r="4" spans="1:39" ht="24" customHeight="1">
      <c r="A4" s="5" t="s">
        <v>21</v>
      </c>
      <c r="B4" s="6"/>
      <c r="C4" s="6"/>
      <c r="D4" s="6"/>
      <c r="E4" s="6"/>
      <c r="F4" s="252"/>
      <c r="G4" s="252"/>
      <c r="H4" s="252"/>
      <c r="I4" s="252"/>
    </row>
    <row r="5" spans="1:39" ht="24" customHeight="1">
      <c r="A5" s="5" t="s">
        <v>29</v>
      </c>
      <c r="B5" s="6"/>
      <c r="C5" s="6"/>
      <c r="D5" s="6"/>
      <c r="E5" s="6"/>
      <c r="F5" s="252"/>
      <c r="G5" s="252"/>
      <c r="H5" s="252"/>
      <c r="I5" s="252"/>
    </row>
    <row r="6" spans="1:39" ht="24" customHeight="1">
      <c r="A6" s="5" t="s">
        <v>2</v>
      </c>
      <c r="B6" s="6" t="s">
        <v>31</v>
      </c>
      <c r="C6" s="6"/>
      <c r="D6" s="6"/>
      <c r="E6" s="6"/>
      <c r="F6" s="252"/>
      <c r="G6" s="252"/>
      <c r="H6" s="252"/>
      <c r="I6" s="252"/>
    </row>
    <row r="7" spans="1:39" ht="24" customHeight="1">
      <c r="A7" s="275"/>
      <c r="B7" s="275"/>
      <c r="C7" s="275"/>
      <c r="D7" s="275"/>
      <c r="E7" s="275"/>
      <c r="F7" s="275"/>
      <c r="G7" s="275"/>
      <c r="H7" s="275"/>
      <c r="I7" s="275"/>
    </row>
    <row r="8" spans="1:39" ht="24" customHeight="1">
      <c r="A8" s="276" t="s">
        <v>18</v>
      </c>
      <c r="B8" s="277"/>
      <c r="C8" s="277"/>
      <c r="D8" s="277"/>
      <c r="E8" s="277"/>
      <c r="F8" s="277"/>
      <c r="G8" s="277"/>
      <c r="H8" s="277"/>
      <c r="I8" s="278"/>
    </row>
    <row r="9" spans="1:39" ht="24" customHeight="1">
      <c r="A9" s="230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237" t="s">
        <v>8</v>
      </c>
      <c r="G9" s="237" t="s">
        <v>9</v>
      </c>
      <c r="H9" s="237" t="s">
        <v>10</v>
      </c>
      <c r="I9" s="263" t="s">
        <v>11</v>
      </c>
      <c r="J9" s="240" t="s">
        <v>3080</v>
      </c>
      <c r="K9" s="244" t="s">
        <v>3081</v>
      </c>
      <c r="L9" s="244" t="s">
        <v>3082</v>
      </c>
      <c r="M9" s="244" t="s">
        <v>3083</v>
      </c>
      <c r="N9" s="244" t="s">
        <v>3084</v>
      </c>
      <c r="O9" s="244" t="s">
        <v>3085</v>
      </c>
      <c r="P9" s="244" t="s">
        <v>3086</v>
      </c>
      <c r="Q9" s="244" t="s">
        <v>3087</v>
      </c>
      <c r="R9" s="244" t="s">
        <v>3088</v>
      </c>
      <c r="S9" s="244" t="s">
        <v>3089</v>
      </c>
      <c r="T9" s="244" t="s">
        <v>3090</v>
      </c>
      <c r="U9" s="244" t="s">
        <v>3091</v>
      </c>
      <c r="V9" s="244" t="s">
        <v>3092</v>
      </c>
      <c r="W9" s="244" t="s">
        <v>3093</v>
      </c>
      <c r="X9" s="244" t="s">
        <v>3094</v>
      </c>
      <c r="Y9" s="244" t="s">
        <v>3095</v>
      </c>
      <c r="Z9" s="244" t="s">
        <v>3096</v>
      </c>
      <c r="AA9" s="244" t="s">
        <v>3097</v>
      </c>
      <c r="AB9" s="244" t="s">
        <v>3098</v>
      </c>
      <c r="AC9" s="244" t="s">
        <v>3099</v>
      </c>
      <c r="AD9" s="244" t="s">
        <v>3100</v>
      </c>
      <c r="AE9" s="244" t="s">
        <v>3101</v>
      </c>
      <c r="AF9" s="244" t="s">
        <v>3102</v>
      </c>
      <c r="AG9" s="244" t="s">
        <v>3103</v>
      </c>
      <c r="AH9" s="244" t="s">
        <v>3104</v>
      </c>
      <c r="AI9" s="244" t="s">
        <v>3105</v>
      </c>
      <c r="AJ9" s="244" t="s">
        <v>3106</v>
      </c>
      <c r="AK9" s="244" t="s">
        <v>3107</v>
      </c>
      <c r="AL9" s="244" t="s">
        <v>3108</v>
      </c>
      <c r="AM9" s="244" t="s">
        <v>3109</v>
      </c>
    </row>
    <row r="10" spans="1:39" ht="24" customHeight="1">
      <c r="A10" s="232">
        <v>2026</v>
      </c>
      <c r="B10" s="11" t="s">
        <v>32</v>
      </c>
      <c r="C10" s="12" t="s">
        <v>33</v>
      </c>
      <c r="D10" s="12" t="s">
        <v>34</v>
      </c>
      <c r="E10" s="12" t="s">
        <v>39</v>
      </c>
      <c r="F10" s="255">
        <v>42490</v>
      </c>
      <c r="G10" s="255">
        <v>40930</v>
      </c>
      <c r="H10" s="255">
        <v>1560</v>
      </c>
      <c r="I10" s="266">
        <v>3.6700000000000003E-2</v>
      </c>
      <c r="J10" s="270">
        <f t="shared" ref="J10:J73" si="0">(G10*0.01)+G10</f>
        <v>41339.300000000003</v>
      </c>
      <c r="K10" s="271">
        <f t="shared" ref="K10:K73" si="1">(G10*0.02)+G10</f>
        <v>41748.6</v>
      </c>
      <c r="L10" s="271">
        <f t="shared" ref="L10:L73" si="2">(G10*0.03)+G10</f>
        <v>42157.9</v>
      </c>
      <c r="M10" s="270">
        <f t="shared" ref="M10:M73" si="3">(G10*0.04)+G10</f>
        <v>42567.199999999997</v>
      </c>
      <c r="N10" s="271">
        <f t="shared" ref="N10:N73" si="4">(G10*0.05)+G10</f>
        <v>42976.5</v>
      </c>
      <c r="O10" s="271">
        <f t="shared" ref="O10:O73" si="5">(G10*0.06)+G10</f>
        <v>43385.8</v>
      </c>
      <c r="P10" s="271">
        <f t="shared" ref="P10:P73" si="6">(G10*0.07)+G10</f>
        <v>43795.1</v>
      </c>
      <c r="Q10" s="271">
        <f t="shared" ref="Q10:Q73" si="7">(G10*0.08)+G10</f>
        <v>44204.4</v>
      </c>
      <c r="R10" s="271">
        <f t="shared" ref="R10:R73" si="8">(G10*0.09)+G10</f>
        <v>44613.7</v>
      </c>
      <c r="S10" s="271">
        <f t="shared" ref="S10:S73" si="9">(G10*0.1)+G10</f>
        <v>45023</v>
      </c>
      <c r="T10" s="271">
        <f t="shared" ref="T10:T73" si="10">(G10*0.11)+G10</f>
        <v>45432.3</v>
      </c>
      <c r="U10" s="271">
        <f t="shared" ref="U10:U73" si="11">(G10*0.12)+G10</f>
        <v>45841.599999999999</v>
      </c>
      <c r="V10" s="271">
        <f t="shared" ref="V10:V73" si="12">(G10*0.13)+G10</f>
        <v>46250.9</v>
      </c>
      <c r="W10" s="271">
        <f t="shared" ref="W10:W73" si="13">(G10*0.14)+G10</f>
        <v>46660.2</v>
      </c>
      <c r="X10" s="271">
        <f t="shared" ref="X10:X73" si="14">(G10*0.15)+G10</f>
        <v>47069.5</v>
      </c>
      <c r="Y10" s="271">
        <f t="shared" ref="Y10:Y73" si="15">(G10*0.16)+G10</f>
        <v>47478.8</v>
      </c>
      <c r="Z10" s="271">
        <f t="shared" ref="Z10:Z73" si="16">(G10*0.17)+G10</f>
        <v>47888.1</v>
      </c>
      <c r="AA10" s="271">
        <f t="shared" ref="AA10:AA73" si="17">(G10*0.18)+G10</f>
        <v>48297.4</v>
      </c>
      <c r="AB10" s="271">
        <f t="shared" ref="AB10:AB73" si="18">(G10*0.19)+G10</f>
        <v>48706.7</v>
      </c>
      <c r="AC10" s="271">
        <f t="shared" ref="AC10:AC73" si="19">(G10*0.2)+G10</f>
        <v>49116</v>
      </c>
      <c r="AD10" s="271">
        <f t="shared" ref="AD10:AD73" si="20">(G10*0.21)+G10</f>
        <v>49525.3</v>
      </c>
      <c r="AE10" s="271">
        <f t="shared" ref="AE10:AE73" si="21">(G10*0.22)+G10</f>
        <v>49934.6</v>
      </c>
      <c r="AF10" s="271">
        <f t="shared" ref="AF10:AF73" si="22">(G10*0.23)+G10</f>
        <v>50343.9</v>
      </c>
      <c r="AG10" s="271">
        <f t="shared" ref="AG10:AG73" si="23">(G10*0.24)+G10</f>
        <v>50753.2</v>
      </c>
      <c r="AH10" s="271">
        <f t="shared" ref="AH10:AH73" si="24">(G10*0.25)+G10</f>
        <v>51162.5</v>
      </c>
      <c r="AI10" s="271">
        <f t="shared" ref="AI10:AI73" si="25">(G10*0.26)+G10</f>
        <v>51571.8</v>
      </c>
      <c r="AJ10" s="271">
        <f t="shared" ref="AJ10:AJ73" si="26">(G10*0.27)+G10</f>
        <v>51981.1</v>
      </c>
      <c r="AK10" s="271">
        <f t="shared" ref="AK10:AK73" si="27">(G10*0.28)+G10</f>
        <v>52390.400000000001</v>
      </c>
      <c r="AL10" s="271">
        <f t="shared" ref="AL10:AL73" si="28">(G10*0.29)+G10</f>
        <v>52799.7</v>
      </c>
      <c r="AM10" s="271">
        <f t="shared" ref="AM10:AM73" si="29">(G10*0.3)+G10</f>
        <v>53209</v>
      </c>
    </row>
    <row r="11" spans="1:39" ht="24" customHeight="1">
      <c r="A11" s="232">
        <v>2026</v>
      </c>
      <c r="B11" s="11" t="s">
        <v>35</v>
      </c>
      <c r="C11" s="12" t="s">
        <v>33</v>
      </c>
      <c r="D11" s="12" t="s">
        <v>36</v>
      </c>
      <c r="E11" s="12" t="s">
        <v>40</v>
      </c>
      <c r="F11" s="255">
        <v>50885</v>
      </c>
      <c r="G11" s="255">
        <v>48385</v>
      </c>
      <c r="H11" s="255">
        <v>2500</v>
      </c>
      <c r="I11" s="266">
        <v>4.9099999999999998E-2</v>
      </c>
      <c r="J11" s="272">
        <f t="shared" si="0"/>
        <v>48868.85</v>
      </c>
      <c r="K11" s="246">
        <f t="shared" si="1"/>
        <v>49352.7</v>
      </c>
      <c r="L11" s="246">
        <f t="shared" si="2"/>
        <v>49836.55</v>
      </c>
      <c r="M11" s="246">
        <f t="shared" si="3"/>
        <v>50320.4</v>
      </c>
      <c r="N11" s="246">
        <f t="shared" si="4"/>
        <v>50804.25</v>
      </c>
      <c r="O11" s="246">
        <f t="shared" si="5"/>
        <v>51288.1</v>
      </c>
      <c r="P11" s="246">
        <f t="shared" si="6"/>
        <v>51771.95</v>
      </c>
      <c r="Q11" s="246">
        <f t="shared" si="7"/>
        <v>52255.8</v>
      </c>
      <c r="R11" s="246">
        <f t="shared" si="8"/>
        <v>52739.65</v>
      </c>
      <c r="S11" s="246">
        <f t="shared" si="9"/>
        <v>53223.5</v>
      </c>
      <c r="T11" s="246">
        <f t="shared" si="10"/>
        <v>53707.35</v>
      </c>
      <c r="U11" s="246">
        <f t="shared" si="11"/>
        <v>54191.199999999997</v>
      </c>
      <c r="V11" s="246">
        <f t="shared" si="12"/>
        <v>54675.05</v>
      </c>
      <c r="W11" s="246">
        <f t="shared" si="13"/>
        <v>55158.9</v>
      </c>
      <c r="X11" s="246">
        <f t="shared" si="14"/>
        <v>55642.75</v>
      </c>
      <c r="Y11" s="246">
        <f t="shared" si="15"/>
        <v>56126.6</v>
      </c>
      <c r="Z11" s="246">
        <f t="shared" si="16"/>
        <v>56610.45</v>
      </c>
      <c r="AA11" s="246">
        <f t="shared" si="17"/>
        <v>57094.3</v>
      </c>
      <c r="AB11" s="246">
        <f t="shared" si="18"/>
        <v>57578.15</v>
      </c>
      <c r="AC11" s="246">
        <f t="shared" si="19"/>
        <v>58062</v>
      </c>
      <c r="AD11" s="246">
        <f t="shared" si="20"/>
        <v>58545.85</v>
      </c>
      <c r="AE11" s="246">
        <f t="shared" si="21"/>
        <v>59029.7</v>
      </c>
      <c r="AF11" s="246">
        <f t="shared" si="22"/>
        <v>59513.55</v>
      </c>
      <c r="AG11" s="246">
        <f t="shared" si="23"/>
        <v>59997.4</v>
      </c>
      <c r="AH11" s="246">
        <f t="shared" si="24"/>
        <v>60481.25</v>
      </c>
      <c r="AI11" s="246">
        <f t="shared" si="25"/>
        <v>60965.1</v>
      </c>
      <c r="AJ11" s="246">
        <f t="shared" si="26"/>
        <v>61448.95</v>
      </c>
      <c r="AK11" s="246">
        <f t="shared" si="27"/>
        <v>61932.800000000003</v>
      </c>
      <c r="AL11" s="246">
        <f t="shared" si="28"/>
        <v>62416.65</v>
      </c>
      <c r="AM11" s="246">
        <f t="shared" si="29"/>
        <v>62900.5</v>
      </c>
    </row>
    <row r="12" spans="1:39" ht="24" customHeight="1">
      <c r="A12" s="232">
        <v>2026</v>
      </c>
      <c r="B12" s="11" t="s">
        <v>32</v>
      </c>
      <c r="C12" s="12" t="s">
        <v>33</v>
      </c>
      <c r="D12" s="12" t="s">
        <v>37</v>
      </c>
      <c r="E12" s="12" t="s">
        <v>38</v>
      </c>
      <c r="F12" s="255">
        <v>42490</v>
      </c>
      <c r="G12" s="255">
        <v>41083</v>
      </c>
      <c r="H12" s="255">
        <v>1407</v>
      </c>
      <c r="I12" s="266">
        <v>3.3099999999999997E-2</v>
      </c>
      <c r="J12" s="272">
        <f t="shared" si="0"/>
        <v>41493.83</v>
      </c>
      <c r="K12" s="246">
        <f t="shared" si="1"/>
        <v>41904.660000000003</v>
      </c>
      <c r="L12" s="246">
        <f t="shared" si="2"/>
        <v>42315.49</v>
      </c>
      <c r="M12" s="246">
        <f t="shared" si="3"/>
        <v>42726.32</v>
      </c>
      <c r="N12" s="246">
        <f t="shared" si="4"/>
        <v>43137.15</v>
      </c>
      <c r="O12" s="246">
        <f t="shared" si="5"/>
        <v>43547.98</v>
      </c>
      <c r="P12" s="246">
        <f t="shared" si="6"/>
        <v>43958.81</v>
      </c>
      <c r="Q12" s="246">
        <f t="shared" si="7"/>
        <v>44369.64</v>
      </c>
      <c r="R12" s="246">
        <f t="shared" si="8"/>
        <v>44780.47</v>
      </c>
      <c r="S12" s="246">
        <f t="shared" si="9"/>
        <v>45191.3</v>
      </c>
      <c r="T12" s="246">
        <f t="shared" si="10"/>
        <v>45602.13</v>
      </c>
      <c r="U12" s="246">
        <f t="shared" si="11"/>
        <v>46012.959999999999</v>
      </c>
      <c r="V12" s="246">
        <f t="shared" si="12"/>
        <v>46423.79</v>
      </c>
      <c r="W12" s="246">
        <f t="shared" si="13"/>
        <v>46834.62</v>
      </c>
      <c r="X12" s="246">
        <f t="shared" si="14"/>
        <v>47245.45</v>
      </c>
      <c r="Y12" s="246">
        <f t="shared" si="15"/>
        <v>47656.28</v>
      </c>
      <c r="Z12" s="246">
        <f t="shared" si="16"/>
        <v>48067.11</v>
      </c>
      <c r="AA12" s="246">
        <f t="shared" si="17"/>
        <v>48477.94</v>
      </c>
      <c r="AB12" s="246">
        <f t="shared" si="18"/>
        <v>48888.770000000004</v>
      </c>
      <c r="AC12" s="246">
        <f t="shared" si="19"/>
        <v>49299.6</v>
      </c>
      <c r="AD12" s="246">
        <f t="shared" si="20"/>
        <v>49710.43</v>
      </c>
      <c r="AE12" s="246">
        <f t="shared" si="21"/>
        <v>50121.26</v>
      </c>
      <c r="AF12" s="246">
        <f t="shared" si="22"/>
        <v>50532.09</v>
      </c>
      <c r="AG12" s="246">
        <f t="shared" si="23"/>
        <v>50942.92</v>
      </c>
      <c r="AH12" s="246">
        <f t="shared" si="24"/>
        <v>51353.75</v>
      </c>
      <c r="AI12" s="246">
        <f t="shared" si="25"/>
        <v>51764.58</v>
      </c>
      <c r="AJ12" s="246">
        <f t="shared" si="26"/>
        <v>52175.41</v>
      </c>
      <c r="AK12" s="246">
        <f t="shared" si="27"/>
        <v>52586.240000000005</v>
      </c>
      <c r="AL12" s="246">
        <f t="shared" si="28"/>
        <v>52997.07</v>
      </c>
      <c r="AM12" s="246">
        <f t="shared" si="29"/>
        <v>53407.9</v>
      </c>
    </row>
    <row r="13" spans="1:39" ht="24" customHeight="1">
      <c r="A13" s="232">
        <v>2026</v>
      </c>
      <c r="B13" s="11" t="s">
        <v>32</v>
      </c>
      <c r="C13" s="12" t="s">
        <v>33</v>
      </c>
      <c r="D13" s="12" t="s">
        <v>41</v>
      </c>
      <c r="E13" s="12" t="s">
        <v>43</v>
      </c>
      <c r="F13" s="255">
        <v>42990</v>
      </c>
      <c r="G13" s="255">
        <v>41165</v>
      </c>
      <c r="H13" s="255">
        <v>1825</v>
      </c>
      <c r="I13" s="266">
        <v>4.2500000000000003E-2</v>
      </c>
      <c r="J13" s="272">
        <f t="shared" si="0"/>
        <v>41576.65</v>
      </c>
      <c r="K13" s="246">
        <f t="shared" si="1"/>
        <v>41988.3</v>
      </c>
      <c r="L13" s="246">
        <f t="shared" si="2"/>
        <v>42399.95</v>
      </c>
      <c r="M13" s="246">
        <f t="shared" si="3"/>
        <v>42811.6</v>
      </c>
      <c r="N13" s="246">
        <f t="shared" si="4"/>
        <v>43223.25</v>
      </c>
      <c r="O13" s="246">
        <f t="shared" si="5"/>
        <v>43634.9</v>
      </c>
      <c r="P13" s="246">
        <f t="shared" si="6"/>
        <v>44046.55</v>
      </c>
      <c r="Q13" s="246">
        <f t="shared" si="7"/>
        <v>44458.2</v>
      </c>
      <c r="R13" s="246">
        <f t="shared" si="8"/>
        <v>44869.85</v>
      </c>
      <c r="S13" s="246">
        <f t="shared" si="9"/>
        <v>45281.5</v>
      </c>
      <c r="T13" s="246">
        <f t="shared" si="10"/>
        <v>45693.15</v>
      </c>
      <c r="U13" s="246">
        <f t="shared" si="11"/>
        <v>46104.800000000003</v>
      </c>
      <c r="V13" s="246">
        <f t="shared" si="12"/>
        <v>46516.45</v>
      </c>
      <c r="W13" s="246">
        <f t="shared" si="13"/>
        <v>46928.1</v>
      </c>
      <c r="X13" s="246">
        <f t="shared" si="14"/>
        <v>47339.75</v>
      </c>
      <c r="Y13" s="246">
        <f t="shared" si="15"/>
        <v>47751.4</v>
      </c>
      <c r="Z13" s="246">
        <f t="shared" si="16"/>
        <v>48163.05</v>
      </c>
      <c r="AA13" s="246">
        <f t="shared" si="17"/>
        <v>48574.7</v>
      </c>
      <c r="AB13" s="246">
        <f t="shared" si="18"/>
        <v>48986.35</v>
      </c>
      <c r="AC13" s="246">
        <f t="shared" si="19"/>
        <v>49398</v>
      </c>
      <c r="AD13" s="246">
        <f t="shared" si="20"/>
        <v>49809.65</v>
      </c>
      <c r="AE13" s="246">
        <f t="shared" si="21"/>
        <v>50221.3</v>
      </c>
      <c r="AF13" s="246">
        <f t="shared" si="22"/>
        <v>50632.95</v>
      </c>
      <c r="AG13" s="246">
        <f t="shared" si="23"/>
        <v>51044.6</v>
      </c>
      <c r="AH13" s="246">
        <f t="shared" si="24"/>
        <v>51456.25</v>
      </c>
      <c r="AI13" s="246">
        <f t="shared" si="25"/>
        <v>51867.9</v>
      </c>
      <c r="AJ13" s="246">
        <f t="shared" si="26"/>
        <v>52279.55</v>
      </c>
      <c r="AK13" s="246">
        <f t="shared" si="27"/>
        <v>52691.199999999997</v>
      </c>
      <c r="AL13" s="246">
        <f t="shared" si="28"/>
        <v>53102.85</v>
      </c>
      <c r="AM13" s="246">
        <f t="shared" si="29"/>
        <v>53514.5</v>
      </c>
    </row>
    <row r="14" spans="1:39" ht="24" customHeight="1">
      <c r="A14" s="232">
        <v>2026</v>
      </c>
      <c r="B14" s="11" t="s">
        <v>35</v>
      </c>
      <c r="C14" s="12" t="s">
        <v>33</v>
      </c>
      <c r="D14" s="12" t="s">
        <v>42</v>
      </c>
      <c r="E14" s="12" t="s">
        <v>44</v>
      </c>
      <c r="F14" s="255">
        <v>50085</v>
      </c>
      <c r="G14" s="255">
        <v>47597</v>
      </c>
      <c r="H14" s="255">
        <v>2488</v>
      </c>
      <c r="I14" s="266">
        <v>4.9700000000000001E-2</v>
      </c>
      <c r="J14" s="272">
        <f t="shared" si="0"/>
        <v>48072.97</v>
      </c>
      <c r="K14" s="246">
        <f t="shared" si="1"/>
        <v>48548.94</v>
      </c>
      <c r="L14" s="246">
        <f t="shared" si="2"/>
        <v>49024.91</v>
      </c>
      <c r="M14" s="246">
        <f t="shared" si="3"/>
        <v>49500.88</v>
      </c>
      <c r="N14" s="246">
        <f t="shared" si="4"/>
        <v>49976.85</v>
      </c>
      <c r="O14" s="246">
        <f t="shared" si="5"/>
        <v>50452.82</v>
      </c>
      <c r="P14" s="246">
        <f t="shared" si="6"/>
        <v>50928.79</v>
      </c>
      <c r="Q14" s="246">
        <f t="shared" si="7"/>
        <v>51404.76</v>
      </c>
      <c r="R14" s="246">
        <f t="shared" si="8"/>
        <v>51880.729999999996</v>
      </c>
      <c r="S14" s="246">
        <f t="shared" si="9"/>
        <v>52356.7</v>
      </c>
      <c r="T14" s="246">
        <f t="shared" si="10"/>
        <v>52832.67</v>
      </c>
      <c r="U14" s="246">
        <f t="shared" si="11"/>
        <v>53308.639999999999</v>
      </c>
      <c r="V14" s="246">
        <f t="shared" si="12"/>
        <v>53784.61</v>
      </c>
      <c r="W14" s="246">
        <f t="shared" si="13"/>
        <v>54260.58</v>
      </c>
      <c r="X14" s="246">
        <f t="shared" si="14"/>
        <v>54736.55</v>
      </c>
      <c r="Y14" s="246">
        <f t="shared" si="15"/>
        <v>55212.520000000004</v>
      </c>
      <c r="Z14" s="246">
        <f t="shared" si="16"/>
        <v>55688.49</v>
      </c>
      <c r="AA14" s="246">
        <f t="shared" si="17"/>
        <v>56164.46</v>
      </c>
      <c r="AB14" s="246">
        <f t="shared" si="18"/>
        <v>56640.43</v>
      </c>
      <c r="AC14" s="246">
        <f t="shared" si="19"/>
        <v>57116.4</v>
      </c>
      <c r="AD14" s="246">
        <f t="shared" si="20"/>
        <v>57592.369999999995</v>
      </c>
      <c r="AE14" s="246">
        <f t="shared" si="21"/>
        <v>58068.34</v>
      </c>
      <c r="AF14" s="246">
        <f t="shared" si="22"/>
        <v>58544.31</v>
      </c>
      <c r="AG14" s="246">
        <f t="shared" si="23"/>
        <v>59020.28</v>
      </c>
      <c r="AH14" s="246">
        <f t="shared" si="24"/>
        <v>59496.25</v>
      </c>
      <c r="AI14" s="246">
        <f t="shared" si="25"/>
        <v>59972.22</v>
      </c>
      <c r="AJ14" s="246">
        <f t="shared" si="26"/>
        <v>60448.19</v>
      </c>
      <c r="AK14" s="246">
        <f t="shared" si="27"/>
        <v>60924.160000000003</v>
      </c>
      <c r="AL14" s="246">
        <f t="shared" si="28"/>
        <v>61400.13</v>
      </c>
      <c r="AM14" s="246">
        <f t="shared" si="29"/>
        <v>61876.1</v>
      </c>
    </row>
    <row r="15" spans="1:39" ht="24" customHeight="1">
      <c r="A15" s="232">
        <v>2026</v>
      </c>
      <c r="B15" s="11" t="s">
        <v>32</v>
      </c>
      <c r="C15" s="12" t="s">
        <v>33</v>
      </c>
      <c r="D15" s="12" t="s">
        <v>45</v>
      </c>
      <c r="E15" s="12" t="s">
        <v>46</v>
      </c>
      <c r="F15" s="255">
        <v>50885</v>
      </c>
      <c r="G15" s="255">
        <v>48385</v>
      </c>
      <c r="H15" s="255">
        <v>2500</v>
      </c>
      <c r="I15" s="266">
        <v>4.9099999999999998E-2</v>
      </c>
      <c r="J15" s="272">
        <f t="shared" si="0"/>
        <v>48868.85</v>
      </c>
      <c r="K15" s="246">
        <f t="shared" si="1"/>
        <v>49352.7</v>
      </c>
      <c r="L15" s="246">
        <f t="shared" si="2"/>
        <v>49836.55</v>
      </c>
      <c r="M15" s="246">
        <f t="shared" si="3"/>
        <v>50320.4</v>
      </c>
      <c r="N15" s="246">
        <f t="shared" si="4"/>
        <v>50804.25</v>
      </c>
      <c r="O15" s="246">
        <f t="shared" si="5"/>
        <v>51288.1</v>
      </c>
      <c r="P15" s="246">
        <f t="shared" si="6"/>
        <v>51771.95</v>
      </c>
      <c r="Q15" s="246">
        <f t="shared" si="7"/>
        <v>52255.8</v>
      </c>
      <c r="R15" s="246">
        <f t="shared" si="8"/>
        <v>52739.65</v>
      </c>
      <c r="S15" s="246">
        <f t="shared" si="9"/>
        <v>53223.5</v>
      </c>
      <c r="T15" s="246">
        <f t="shared" si="10"/>
        <v>53707.35</v>
      </c>
      <c r="U15" s="246">
        <f t="shared" si="11"/>
        <v>54191.199999999997</v>
      </c>
      <c r="V15" s="246">
        <f t="shared" si="12"/>
        <v>54675.05</v>
      </c>
      <c r="W15" s="246">
        <f t="shared" si="13"/>
        <v>55158.9</v>
      </c>
      <c r="X15" s="246">
        <f t="shared" si="14"/>
        <v>55642.75</v>
      </c>
      <c r="Y15" s="246">
        <f t="shared" si="15"/>
        <v>56126.6</v>
      </c>
      <c r="Z15" s="246">
        <f t="shared" si="16"/>
        <v>56610.45</v>
      </c>
      <c r="AA15" s="246">
        <f t="shared" si="17"/>
        <v>57094.3</v>
      </c>
      <c r="AB15" s="246">
        <f t="shared" si="18"/>
        <v>57578.15</v>
      </c>
      <c r="AC15" s="246">
        <f t="shared" si="19"/>
        <v>58062</v>
      </c>
      <c r="AD15" s="246">
        <f t="shared" si="20"/>
        <v>58545.85</v>
      </c>
      <c r="AE15" s="246">
        <f t="shared" si="21"/>
        <v>59029.7</v>
      </c>
      <c r="AF15" s="246">
        <f t="shared" si="22"/>
        <v>59513.55</v>
      </c>
      <c r="AG15" s="246">
        <f t="shared" si="23"/>
        <v>59997.4</v>
      </c>
      <c r="AH15" s="246">
        <f t="shared" si="24"/>
        <v>60481.25</v>
      </c>
      <c r="AI15" s="246">
        <f t="shared" si="25"/>
        <v>60965.1</v>
      </c>
      <c r="AJ15" s="246">
        <f t="shared" si="26"/>
        <v>61448.95</v>
      </c>
      <c r="AK15" s="246">
        <f t="shared" si="27"/>
        <v>61932.800000000003</v>
      </c>
      <c r="AL15" s="246">
        <f t="shared" si="28"/>
        <v>62416.65</v>
      </c>
      <c r="AM15" s="246">
        <f t="shared" si="29"/>
        <v>62900.5</v>
      </c>
    </row>
    <row r="16" spans="1:39" ht="24" customHeight="1">
      <c r="A16" s="232">
        <v>2026</v>
      </c>
      <c r="B16" s="11" t="s">
        <v>35</v>
      </c>
      <c r="C16" s="12" t="s">
        <v>33</v>
      </c>
      <c r="D16" s="12" t="s">
        <v>47</v>
      </c>
      <c r="E16" s="12" t="s">
        <v>48</v>
      </c>
      <c r="F16" s="255">
        <v>53620</v>
      </c>
      <c r="G16" s="255">
        <v>51424</v>
      </c>
      <c r="H16" s="255">
        <v>2196</v>
      </c>
      <c r="I16" s="266">
        <v>4.1000000000000002E-2</v>
      </c>
      <c r="J16" s="272">
        <f t="shared" si="0"/>
        <v>51938.239999999998</v>
      </c>
      <c r="K16" s="246">
        <f t="shared" si="1"/>
        <v>52452.480000000003</v>
      </c>
      <c r="L16" s="246">
        <f t="shared" si="2"/>
        <v>52966.720000000001</v>
      </c>
      <c r="M16" s="246">
        <f t="shared" si="3"/>
        <v>53480.959999999999</v>
      </c>
      <c r="N16" s="246">
        <f t="shared" si="4"/>
        <v>53995.199999999997</v>
      </c>
      <c r="O16" s="246">
        <f t="shared" si="5"/>
        <v>54509.440000000002</v>
      </c>
      <c r="P16" s="246">
        <f t="shared" si="6"/>
        <v>55023.68</v>
      </c>
      <c r="Q16" s="246">
        <f t="shared" si="7"/>
        <v>55537.919999999998</v>
      </c>
      <c r="R16" s="246">
        <f t="shared" si="8"/>
        <v>56052.160000000003</v>
      </c>
      <c r="S16" s="246">
        <f t="shared" si="9"/>
        <v>56566.400000000001</v>
      </c>
      <c r="T16" s="246">
        <f t="shared" si="10"/>
        <v>57080.639999999999</v>
      </c>
      <c r="U16" s="246">
        <f t="shared" si="11"/>
        <v>57594.879999999997</v>
      </c>
      <c r="V16" s="246">
        <f t="shared" si="12"/>
        <v>58109.120000000003</v>
      </c>
      <c r="W16" s="246">
        <f t="shared" si="13"/>
        <v>58623.360000000001</v>
      </c>
      <c r="X16" s="246">
        <f t="shared" si="14"/>
        <v>59137.599999999999</v>
      </c>
      <c r="Y16" s="246">
        <f t="shared" si="15"/>
        <v>59651.839999999997</v>
      </c>
      <c r="Z16" s="246">
        <f t="shared" si="16"/>
        <v>60166.080000000002</v>
      </c>
      <c r="AA16" s="246">
        <f t="shared" si="17"/>
        <v>60680.32</v>
      </c>
      <c r="AB16" s="246">
        <f t="shared" si="18"/>
        <v>61194.559999999998</v>
      </c>
      <c r="AC16" s="246">
        <f t="shared" si="19"/>
        <v>61708.800000000003</v>
      </c>
      <c r="AD16" s="246">
        <f t="shared" si="20"/>
        <v>62223.040000000001</v>
      </c>
      <c r="AE16" s="246">
        <f t="shared" si="21"/>
        <v>62737.279999999999</v>
      </c>
      <c r="AF16" s="246">
        <f t="shared" si="22"/>
        <v>63251.520000000004</v>
      </c>
      <c r="AG16" s="246">
        <f t="shared" si="23"/>
        <v>63765.760000000002</v>
      </c>
      <c r="AH16" s="246">
        <f t="shared" si="24"/>
        <v>64280</v>
      </c>
      <c r="AI16" s="246">
        <f t="shared" si="25"/>
        <v>64794.239999999998</v>
      </c>
      <c r="AJ16" s="246">
        <f t="shared" si="26"/>
        <v>65308.480000000003</v>
      </c>
      <c r="AK16" s="246">
        <f t="shared" si="27"/>
        <v>65822.720000000001</v>
      </c>
      <c r="AL16" s="246">
        <f t="shared" si="28"/>
        <v>66336.959999999992</v>
      </c>
      <c r="AM16" s="246">
        <f t="shared" si="29"/>
        <v>66851.199999999997</v>
      </c>
    </row>
    <row r="17" spans="1:39" ht="24" customHeight="1">
      <c r="A17" s="232">
        <v>2026</v>
      </c>
      <c r="B17" s="11" t="s">
        <v>35</v>
      </c>
      <c r="C17" s="12" t="s">
        <v>130</v>
      </c>
      <c r="D17" s="12" t="s">
        <v>1028</v>
      </c>
      <c r="E17" s="12" t="s">
        <v>50</v>
      </c>
      <c r="F17" s="255">
        <v>33840</v>
      </c>
      <c r="G17" s="255">
        <v>31244</v>
      </c>
      <c r="H17" s="255">
        <v>2596</v>
      </c>
      <c r="I17" s="266">
        <v>7.6700000000000004E-2</v>
      </c>
      <c r="J17" s="272">
        <f t="shared" si="0"/>
        <v>31556.44</v>
      </c>
      <c r="K17" s="246">
        <f t="shared" si="1"/>
        <v>31868.880000000001</v>
      </c>
      <c r="L17" s="246">
        <f t="shared" si="2"/>
        <v>32181.32</v>
      </c>
      <c r="M17" s="246">
        <f t="shared" si="3"/>
        <v>32493.759999999998</v>
      </c>
      <c r="N17" s="246">
        <f t="shared" si="4"/>
        <v>32806.199999999997</v>
      </c>
      <c r="O17" s="246">
        <f t="shared" si="5"/>
        <v>33118.639999999999</v>
      </c>
      <c r="P17" s="246">
        <f t="shared" si="6"/>
        <v>33431.08</v>
      </c>
      <c r="Q17" s="246">
        <f t="shared" si="7"/>
        <v>33743.519999999997</v>
      </c>
      <c r="R17" s="246">
        <f t="shared" si="8"/>
        <v>34055.96</v>
      </c>
      <c r="S17" s="246">
        <f t="shared" si="9"/>
        <v>34368.400000000001</v>
      </c>
      <c r="T17" s="246">
        <f t="shared" si="10"/>
        <v>34680.839999999997</v>
      </c>
      <c r="U17" s="246">
        <f t="shared" si="11"/>
        <v>34993.279999999999</v>
      </c>
      <c r="V17" s="246">
        <f t="shared" si="12"/>
        <v>35305.72</v>
      </c>
      <c r="W17" s="246">
        <f t="shared" si="13"/>
        <v>35618.160000000003</v>
      </c>
      <c r="X17" s="246">
        <f t="shared" si="14"/>
        <v>35930.6</v>
      </c>
      <c r="Y17" s="246">
        <f t="shared" si="15"/>
        <v>36243.040000000001</v>
      </c>
      <c r="Z17" s="246">
        <f t="shared" si="16"/>
        <v>36555.480000000003</v>
      </c>
      <c r="AA17" s="246">
        <f t="shared" si="17"/>
        <v>36867.919999999998</v>
      </c>
      <c r="AB17" s="246">
        <f t="shared" si="18"/>
        <v>37180.36</v>
      </c>
      <c r="AC17" s="246">
        <f t="shared" si="19"/>
        <v>37492.800000000003</v>
      </c>
      <c r="AD17" s="246">
        <f t="shared" si="20"/>
        <v>37805.24</v>
      </c>
      <c r="AE17" s="246">
        <f t="shared" si="21"/>
        <v>38117.68</v>
      </c>
      <c r="AF17" s="246">
        <f t="shared" si="22"/>
        <v>38430.120000000003</v>
      </c>
      <c r="AG17" s="246">
        <f t="shared" si="23"/>
        <v>38742.559999999998</v>
      </c>
      <c r="AH17" s="246">
        <f t="shared" si="24"/>
        <v>39055</v>
      </c>
      <c r="AI17" s="246">
        <f t="shared" si="25"/>
        <v>39367.440000000002</v>
      </c>
      <c r="AJ17" s="246">
        <f t="shared" si="26"/>
        <v>39679.880000000005</v>
      </c>
      <c r="AK17" s="246">
        <f t="shared" si="27"/>
        <v>39992.32</v>
      </c>
      <c r="AL17" s="246">
        <f t="shared" si="28"/>
        <v>40304.76</v>
      </c>
      <c r="AM17" s="246">
        <f t="shared" si="29"/>
        <v>40617.199999999997</v>
      </c>
    </row>
    <row r="18" spans="1:39" ht="24" customHeight="1">
      <c r="A18" s="232">
        <v>2026</v>
      </c>
      <c r="B18" s="11" t="s">
        <v>35</v>
      </c>
      <c r="C18" s="12" t="s">
        <v>130</v>
      </c>
      <c r="D18" s="12" t="s">
        <v>1029</v>
      </c>
      <c r="E18" s="12" t="s">
        <v>1030</v>
      </c>
      <c r="F18" s="255">
        <v>38940</v>
      </c>
      <c r="G18" s="255">
        <v>35757</v>
      </c>
      <c r="H18" s="255">
        <v>3183</v>
      </c>
      <c r="I18" s="266">
        <v>8.1699999999999995E-2</v>
      </c>
      <c r="J18" s="272">
        <f t="shared" si="0"/>
        <v>36114.57</v>
      </c>
      <c r="K18" s="246">
        <f t="shared" si="1"/>
        <v>36472.14</v>
      </c>
      <c r="L18" s="246">
        <f t="shared" si="2"/>
        <v>36829.71</v>
      </c>
      <c r="M18" s="246">
        <f t="shared" si="3"/>
        <v>37187.279999999999</v>
      </c>
      <c r="N18" s="246">
        <f t="shared" si="4"/>
        <v>37544.85</v>
      </c>
      <c r="O18" s="246">
        <f t="shared" si="5"/>
        <v>37902.42</v>
      </c>
      <c r="P18" s="246">
        <f t="shared" si="6"/>
        <v>38259.99</v>
      </c>
      <c r="Q18" s="246">
        <f t="shared" si="7"/>
        <v>38617.56</v>
      </c>
      <c r="R18" s="246">
        <f t="shared" si="8"/>
        <v>38975.129999999997</v>
      </c>
      <c r="S18" s="246">
        <f t="shared" si="9"/>
        <v>39332.699999999997</v>
      </c>
      <c r="T18" s="246">
        <f t="shared" si="10"/>
        <v>39690.269999999997</v>
      </c>
      <c r="U18" s="246">
        <f t="shared" si="11"/>
        <v>40047.839999999997</v>
      </c>
      <c r="V18" s="246">
        <f t="shared" si="12"/>
        <v>40405.410000000003</v>
      </c>
      <c r="W18" s="246">
        <f t="shared" si="13"/>
        <v>40762.980000000003</v>
      </c>
      <c r="X18" s="246">
        <f t="shared" si="14"/>
        <v>41120.550000000003</v>
      </c>
      <c r="Y18" s="246">
        <f t="shared" si="15"/>
        <v>41478.120000000003</v>
      </c>
      <c r="Z18" s="246">
        <f t="shared" si="16"/>
        <v>41835.69</v>
      </c>
      <c r="AA18" s="246">
        <f t="shared" si="17"/>
        <v>42193.26</v>
      </c>
      <c r="AB18" s="246">
        <f t="shared" si="18"/>
        <v>42550.83</v>
      </c>
      <c r="AC18" s="246">
        <f t="shared" si="19"/>
        <v>42908.4</v>
      </c>
      <c r="AD18" s="246">
        <f t="shared" si="20"/>
        <v>43265.97</v>
      </c>
      <c r="AE18" s="246">
        <f t="shared" si="21"/>
        <v>43623.54</v>
      </c>
      <c r="AF18" s="246">
        <f t="shared" si="22"/>
        <v>43981.11</v>
      </c>
      <c r="AG18" s="246">
        <f t="shared" si="23"/>
        <v>44338.68</v>
      </c>
      <c r="AH18" s="246">
        <f t="shared" si="24"/>
        <v>44696.25</v>
      </c>
      <c r="AI18" s="246">
        <f t="shared" si="25"/>
        <v>45053.82</v>
      </c>
      <c r="AJ18" s="246">
        <f t="shared" si="26"/>
        <v>45411.39</v>
      </c>
      <c r="AK18" s="246">
        <f t="shared" si="27"/>
        <v>45768.959999999999</v>
      </c>
      <c r="AL18" s="246">
        <f t="shared" si="28"/>
        <v>46126.53</v>
      </c>
      <c r="AM18" s="246">
        <f t="shared" si="29"/>
        <v>46484.1</v>
      </c>
    </row>
    <row r="19" spans="1:39" ht="24" customHeight="1">
      <c r="A19" s="232">
        <v>2026</v>
      </c>
      <c r="B19" s="11" t="s">
        <v>35</v>
      </c>
      <c r="C19" s="12" t="s">
        <v>130</v>
      </c>
      <c r="D19" s="12" t="s">
        <v>1031</v>
      </c>
      <c r="E19" s="12" t="s">
        <v>62</v>
      </c>
      <c r="F19" s="255">
        <v>42260</v>
      </c>
      <c r="G19" s="255">
        <v>39050</v>
      </c>
      <c r="H19" s="255">
        <v>3210</v>
      </c>
      <c r="I19" s="266">
        <v>7.5999999999999998E-2</v>
      </c>
      <c r="J19" s="272">
        <f t="shared" si="0"/>
        <v>39440.5</v>
      </c>
      <c r="K19" s="246">
        <f t="shared" si="1"/>
        <v>39831</v>
      </c>
      <c r="L19" s="246">
        <f t="shared" si="2"/>
        <v>40221.5</v>
      </c>
      <c r="M19" s="246">
        <f t="shared" si="3"/>
        <v>40612</v>
      </c>
      <c r="N19" s="246">
        <f t="shared" si="4"/>
        <v>41002.5</v>
      </c>
      <c r="O19" s="246">
        <f t="shared" si="5"/>
        <v>41393</v>
      </c>
      <c r="P19" s="246">
        <f t="shared" si="6"/>
        <v>41783.5</v>
      </c>
      <c r="Q19" s="246">
        <f t="shared" si="7"/>
        <v>42174</v>
      </c>
      <c r="R19" s="246">
        <f t="shared" si="8"/>
        <v>42564.5</v>
      </c>
      <c r="S19" s="246">
        <f t="shared" si="9"/>
        <v>42955</v>
      </c>
      <c r="T19" s="246">
        <f t="shared" si="10"/>
        <v>43345.5</v>
      </c>
      <c r="U19" s="246">
        <f t="shared" si="11"/>
        <v>43736</v>
      </c>
      <c r="V19" s="246">
        <f t="shared" si="12"/>
        <v>44126.5</v>
      </c>
      <c r="W19" s="246">
        <f t="shared" si="13"/>
        <v>44517</v>
      </c>
      <c r="X19" s="246">
        <f t="shared" si="14"/>
        <v>44907.5</v>
      </c>
      <c r="Y19" s="246">
        <f t="shared" si="15"/>
        <v>45298</v>
      </c>
      <c r="Z19" s="246">
        <f t="shared" si="16"/>
        <v>45688.5</v>
      </c>
      <c r="AA19" s="246">
        <f t="shared" si="17"/>
        <v>46079</v>
      </c>
      <c r="AB19" s="246">
        <f t="shared" si="18"/>
        <v>46469.5</v>
      </c>
      <c r="AC19" s="246">
        <f t="shared" si="19"/>
        <v>46860</v>
      </c>
      <c r="AD19" s="246">
        <f t="shared" si="20"/>
        <v>47250.5</v>
      </c>
      <c r="AE19" s="246">
        <f t="shared" si="21"/>
        <v>47641</v>
      </c>
      <c r="AF19" s="246">
        <f t="shared" si="22"/>
        <v>48031.5</v>
      </c>
      <c r="AG19" s="246">
        <f t="shared" si="23"/>
        <v>48422</v>
      </c>
      <c r="AH19" s="246">
        <f t="shared" si="24"/>
        <v>48812.5</v>
      </c>
      <c r="AI19" s="246">
        <f t="shared" si="25"/>
        <v>49203</v>
      </c>
      <c r="AJ19" s="246">
        <f t="shared" si="26"/>
        <v>49593.5</v>
      </c>
      <c r="AK19" s="246">
        <f t="shared" si="27"/>
        <v>49984</v>
      </c>
      <c r="AL19" s="246">
        <f t="shared" si="28"/>
        <v>50374.5</v>
      </c>
      <c r="AM19" s="246">
        <f t="shared" si="29"/>
        <v>50765</v>
      </c>
    </row>
    <row r="20" spans="1:39" ht="24" customHeight="1">
      <c r="A20" s="232">
        <v>2026</v>
      </c>
      <c r="B20" s="11" t="s">
        <v>35</v>
      </c>
      <c r="C20" s="12" t="s">
        <v>130</v>
      </c>
      <c r="D20" s="12" t="s">
        <v>1032</v>
      </c>
      <c r="E20" s="12" t="s">
        <v>1033</v>
      </c>
      <c r="F20" s="255">
        <v>36140</v>
      </c>
      <c r="G20" s="255">
        <v>33486</v>
      </c>
      <c r="H20" s="255">
        <v>2654</v>
      </c>
      <c r="I20" s="266">
        <v>7.3400000000000007E-2</v>
      </c>
      <c r="J20" s="272">
        <f t="shared" si="0"/>
        <v>33820.86</v>
      </c>
      <c r="K20" s="246">
        <f t="shared" si="1"/>
        <v>34155.72</v>
      </c>
      <c r="L20" s="246">
        <f t="shared" si="2"/>
        <v>34490.58</v>
      </c>
      <c r="M20" s="246">
        <f t="shared" si="3"/>
        <v>34825.440000000002</v>
      </c>
      <c r="N20" s="246">
        <f t="shared" si="4"/>
        <v>35160.300000000003</v>
      </c>
      <c r="O20" s="246">
        <f t="shared" si="5"/>
        <v>35495.160000000003</v>
      </c>
      <c r="P20" s="246">
        <f t="shared" si="6"/>
        <v>35830.020000000004</v>
      </c>
      <c r="Q20" s="246">
        <f t="shared" si="7"/>
        <v>36164.879999999997</v>
      </c>
      <c r="R20" s="246">
        <f t="shared" si="8"/>
        <v>36499.74</v>
      </c>
      <c r="S20" s="246">
        <f t="shared" si="9"/>
        <v>36834.6</v>
      </c>
      <c r="T20" s="246">
        <f t="shared" si="10"/>
        <v>37169.46</v>
      </c>
      <c r="U20" s="246">
        <f t="shared" si="11"/>
        <v>37504.32</v>
      </c>
      <c r="V20" s="246">
        <f t="shared" si="12"/>
        <v>37839.18</v>
      </c>
      <c r="W20" s="246">
        <f t="shared" si="13"/>
        <v>38174.04</v>
      </c>
      <c r="X20" s="246">
        <f t="shared" si="14"/>
        <v>38508.9</v>
      </c>
      <c r="Y20" s="246">
        <f t="shared" si="15"/>
        <v>38843.760000000002</v>
      </c>
      <c r="Z20" s="246">
        <f t="shared" si="16"/>
        <v>39178.620000000003</v>
      </c>
      <c r="AA20" s="246">
        <f t="shared" si="17"/>
        <v>39513.479999999996</v>
      </c>
      <c r="AB20" s="246">
        <f t="shared" si="18"/>
        <v>39848.339999999997</v>
      </c>
      <c r="AC20" s="246">
        <f t="shared" si="19"/>
        <v>40183.199999999997</v>
      </c>
      <c r="AD20" s="246">
        <f t="shared" si="20"/>
        <v>40518.06</v>
      </c>
      <c r="AE20" s="246">
        <f t="shared" si="21"/>
        <v>40852.92</v>
      </c>
      <c r="AF20" s="246">
        <f t="shared" si="22"/>
        <v>41187.78</v>
      </c>
      <c r="AG20" s="246">
        <f t="shared" si="23"/>
        <v>41522.639999999999</v>
      </c>
      <c r="AH20" s="246">
        <f t="shared" si="24"/>
        <v>41857.5</v>
      </c>
      <c r="AI20" s="246">
        <f t="shared" si="25"/>
        <v>42192.36</v>
      </c>
      <c r="AJ20" s="246">
        <f t="shared" si="26"/>
        <v>42527.22</v>
      </c>
      <c r="AK20" s="246">
        <f t="shared" si="27"/>
        <v>42862.080000000002</v>
      </c>
      <c r="AL20" s="246">
        <f t="shared" si="28"/>
        <v>43196.94</v>
      </c>
      <c r="AM20" s="246">
        <f t="shared" si="29"/>
        <v>43531.8</v>
      </c>
    </row>
    <row r="21" spans="1:39" ht="24" customHeight="1">
      <c r="A21" s="232">
        <v>2026</v>
      </c>
      <c r="B21" s="11" t="s">
        <v>35</v>
      </c>
      <c r="C21" s="12" t="s">
        <v>1034</v>
      </c>
      <c r="D21" s="12" t="s">
        <v>185</v>
      </c>
      <c r="E21" s="12" t="s">
        <v>1035</v>
      </c>
      <c r="F21" s="255">
        <v>42785</v>
      </c>
      <c r="G21" s="255">
        <v>38846</v>
      </c>
      <c r="H21" s="255">
        <v>3939</v>
      </c>
      <c r="I21" s="265">
        <v>9.2100000000000001E-2</v>
      </c>
      <c r="J21" s="241">
        <f t="shared" si="0"/>
        <v>39234.46</v>
      </c>
      <c r="K21" s="246">
        <f t="shared" si="1"/>
        <v>39622.92</v>
      </c>
      <c r="L21" s="246">
        <f t="shared" si="2"/>
        <v>40011.379999999997</v>
      </c>
      <c r="M21" s="246">
        <f t="shared" si="3"/>
        <v>40399.839999999997</v>
      </c>
      <c r="N21" s="246">
        <f t="shared" si="4"/>
        <v>40788.300000000003</v>
      </c>
      <c r="O21" s="246">
        <f t="shared" si="5"/>
        <v>41176.76</v>
      </c>
      <c r="P21" s="246">
        <f t="shared" si="6"/>
        <v>41565.22</v>
      </c>
      <c r="Q21" s="246">
        <f t="shared" si="7"/>
        <v>41953.68</v>
      </c>
      <c r="R21" s="246">
        <f t="shared" si="8"/>
        <v>42342.14</v>
      </c>
      <c r="S21" s="246">
        <f t="shared" si="9"/>
        <v>42730.6</v>
      </c>
      <c r="T21" s="246">
        <f t="shared" si="10"/>
        <v>43119.06</v>
      </c>
      <c r="U21" s="246">
        <f t="shared" si="11"/>
        <v>43507.519999999997</v>
      </c>
      <c r="V21" s="246">
        <f t="shared" si="12"/>
        <v>43895.98</v>
      </c>
      <c r="W21" s="246">
        <f t="shared" si="13"/>
        <v>44284.44</v>
      </c>
      <c r="X21" s="246">
        <f t="shared" si="14"/>
        <v>44672.9</v>
      </c>
      <c r="Y21" s="246">
        <f t="shared" si="15"/>
        <v>45061.36</v>
      </c>
      <c r="Z21" s="246">
        <f t="shared" si="16"/>
        <v>45449.82</v>
      </c>
      <c r="AA21" s="246">
        <f t="shared" si="17"/>
        <v>45838.28</v>
      </c>
      <c r="AB21" s="246">
        <f t="shared" si="18"/>
        <v>46226.74</v>
      </c>
      <c r="AC21" s="246">
        <f t="shared" si="19"/>
        <v>46615.199999999997</v>
      </c>
      <c r="AD21" s="246">
        <f t="shared" si="20"/>
        <v>47003.66</v>
      </c>
      <c r="AE21" s="246">
        <f t="shared" si="21"/>
        <v>47392.12</v>
      </c>
      <c r="AF21" s="246">
        <f t="shared" si="22"/>
        <v>47780.58</v>
      </c>
      <c r="AG21" s="246">
        <f t="shared" si="23"/>
        <v>48169.04</v>
      </c>
      <c r="AH21" s="246">
        <f t="shared" si="24"/>
        <v>48557.5</v>
      </c>
      <c r="AI21" s="246">
        <f t="shared" si="25"/>
        <v>48945.96</v>
      </c>
      <c r="AJ21" s="246">
        <f t="shared" si="26"/>
        <v>49334.42</v>
      </c>
      <c r="AK21" s="246">
        <f t="shared" si="27"/>
        <v>49722.880000000005</v>
      </c>
      <c r="AL21" s="246">
        <f t="shared" si="28"/>
        <v>50111.34</v>
      </c>
      <c r="AM21" s="246">
        <f t="shared" si="29"/>
        <v>50499.8</v>
      </c>
    </row>
    <row r="22" spans="1:39" ht="24" customHeight="1">
      <c r="A22" s="232">
        <v>2026</v>
      </c>
      <c r="B22" s="11" t="s">
        <v>35</v>
      </c>
      <c r="C22" s="12" t="s">
        <v>1034</v>
      </c>
      <c r="D22" s="12" t="s">
        <v>185</v>
      </c>
      <c r="E22" s="12" t="s">
        <v>1036</v>
      </c>
      <c r="F22" s="255">
        <v>43040</v>
      </c>
      <c r="G22" s="255">
        <v>39088</v>
      </c>
      <c r="H22" s="255">
        <v>3952</v>
      </c>
      <c r="I22" s="265">
        <v>9.1800000000000007E-2</v>
      </c>
      <c r="J22" s="241">
        <f t="shared" si="0"/>
        <v>39478.879999999997</v>
      </c>
      <c r="K22" s="246">
        <f t="shared" si="1"/>
        <v>39869.760000000002</v>
      </c>
      <c r="L22" s="246">
        <f t="shared" si="2"/>
        <v>40260.639999999999</v>
      </c>
      <c r="M22" s="246">
        <f t="shared" si="3"/>
        <v>40651.519999999997</v>
      </c>
      <c r="N22" s="246">
        <f t="shared" si="4"/>
        <v>41042.400000000001</v>
      </c>
      <c r="O22" s="246">
        <f t="shared" si="5"/>
        <v>41433.279999999999</v>
      </c>
      <c r="P22" s="246">
        <f t="shared" si="6"/>
        <v>41824.160000000003</v>
      </c>
      <c r="Q22" s="246">
        <f t="shared" si="7"/>
        <v>42215.040000000001</v>
      </c>
      <c r="R22" s="246">
        <f t="shared" si="8"/>
        <v>42605.919999999998</v>
      </c>
      <c r="S22" s="246">
        <f t="shared" si="9"/>
        <v>42996.800000000003</v>
      </c>
      <c r="T22" s="246">
        <f t="shared" si="10"/>
        <v>43387.68</v>
      </c>
      <c r="U22" s="246">
        <f t="shared" si="11"/>
        <v>43778.559999999998</v>
      </c>
      <c r="V22" s="246">
        <f t="shared" si="12"/>
        <v>44169.440000000002</v>
      </c>
      <c r="W22" s="246">
        <f t="shared" si="13"/>
        <v>44560.32</v>
      </c>
      <c r="X22" s="246">
        <f t="shared" si="14"/>
        <v>44951.199999999997</v>
      </c>
      <c r="Y22" s="246">
        <f t="shared" si="15"/>
        <v>45342.080000000002</v>
      </c>
      <c r="Z22" s="246">
        <f t="shared" si="16"/>
        <v>45732.959999999999</v>
      </c>
      <c r="AA22" s="246">
        <f t="shared" si="17"/>
        <v>46123.839999999997</v>
      </c>
      <c r="AB22" s="246">
        <f t="shared" si="18"/>
        <v>46514.720000000001</v>
      </c>
      <c r="AC22" s="246">
        <f t="shared" si="19"/>
        <v>46905.599999999999</v>
      </c>
      <c r="AD22" s="246">
        <f t="shared" si="20"/>
        <v>47296.479999999996</v>
      </c>
      <c r="AE22" s="246">
        <f t="shared" si="21"/>
        <v>47687.360000000001</v>
      </c>
      <c r="AF22" s="246">
        <f t="shared" si="22"/>
        <v>48078.239999999998</v>
      </c>
      <c r="AG22" s="246">
        <f t="shared" si="23"/>
        <v>48469.119999999995</v>
      </c>
      <c r="AH22" s="246">
        <f t="shared" si="24"/>
        <v>48860</v>
      </c>
      <c r="AI22" s="246">
        <f t="shared" si="25"/>
        <v>49250.880000000005</v>
      </c>
      <c r="AJ22" s="246">
        <f t="shared" si="26"/>
        <v>49641.760000000002</v>
      </c>
      <c r="AK22" s="246">
        <f t="shared" si="27"/>
        <v>50032.639999999999</v>
      </c>
      <c r="AL22" s="246">
        <f t="shared" si="28"/>
        <v>50423.519999999997</v>
      </c>
      <c r="AM22" s="246">
        <f t="shared" si="29"/>
        <v>50814.400000000001</v>
      </c>
    </row>
    <row r="23" spans="1:39" ht="24" customHeight="1">
      <c r="A23" s="232">
        <v>2026</v>
      </c>
      <c r="B23" s="11" t="s">
        <v>35</v>
      </c>
      <c r="C23" s="12" t="s">
        <v>1034</v>
      </c>
      <c r="D23" s="12" t="s">
        <v>185</v>
      </c>
      <c r="E23" s="12" t="s">
        <v>1037</v>
      </c>
      <c r="F23" s="255">
        <v>43040</v>
      </c>
      <c r="G23" s="255">
        <v>39088</v>
      </c>
      <c r="H23" s="255">
        <v>3952</v>
      </c>
      <c r="I23" s="265">
        <v>9.1800000000000007E-2</v>
      </c>
      <c r="J23" s="241">
        <f t="shared" si="0"/>
        <v>39478.879999999997</v>
      </c>
      <c r="K23" s="246">
        <f t="shared" si="1"/>
        <v>39869.760000000002</v>
      </c>
      <c r="L23" s="246">
        <f t="shared" si="2"/>
        <v>40260.639999999999</v>
      </c>
      <c r="M23" s="246">
        <f t="shared" si="3"/>
        <v>40651.519999999997</v>
      </c>
      <c r="N23" s="246">
        <f t="shared" si="4"/>
        <v>41042.400000000001</v>
      </c>
      <c r="O23" s="246">
        <f t="shared" si="5"/>
        <v>41433.279999999999</v>
      </c>
      <c r="P23" s="246">
        <f t="shared" si="6"/>
        <v>41824.160000000003</v>
      </c>
      <c r="Q23" s="246">
        <f t="shared" si="7"/>
        <v>42215.040000000001</v>
      </c>
      <c r="R23" s="246">
        <f t="shared" si="8"/>
        <v>42605.919999999998</v>
      </c>
      <c r="S23" s="246">
        <f t="shared" si="9"/>
        <v>42996.800000000003</v>
      </c>
      <c r="T23" s="246">
        <f t="shared" si="10"/>
        <v>43387.68</v>
      </c>
      <c r="U23" s="246">
        <f t="shared" si="11"/>
        <v>43778.559999999998</v>
      </c>
      <c r="V23" s="246">
        <f t="shared" si="12"/>
        <v>44169.440000000002</v>
      </c>
      <c r="W23" s="246">
        <f t="shared" si="13"/>
        <v>44560.32</v>
      </c>
      <c r="X23" s="246">
        <f t="shared" si="14"/>
        <v>44951.199999999997</v>
      </c>
      <c r="Y23" s="246">
        <f t="shared" si="15"/>
        <v>45342.080000000002</v>
      </c>
      <c r="Z23" s="246">
        <f t="shared" si="16"/>
        <v>45732.959999999999</v>
      </c>
      <c r="AA23" s="246">
        <f t="shared" si="17"/>
        <v>46123.839999999997</v>
      </c>
      <c r="AB23" s="246">
        <f t="shared" si="18"/>
        <v>46514.720000000001</v>
      </c>
      <c r="AC23" s="246">
        <f t="shared" si="19"/>
        <v>46905.599999999999</v>
      </c>
      <c r="AD23" s="246">
        <f t="shared" si="20"/>
        <v>47296.479999999996</v>
      </c>
      <c r="AE23" s="246">
        <f t="shared" si="21"/>
        <v>47687.360000000001</v>
      </c>
      <c r="AF23" s="246">
        <f t="shared" si="22"/>
        <v>48078.239999999998</v>
      </c>
      <c r="AG23" s="246">
        <f t="shared" si="23"/>
        <v>48469.119999999995</v>
      </c>
      <c r="AH23" s="246">
        <f t="shared" si="24"/>
        <v>48860</v>
      </c>
      <c r="AI23" s="246">
        <f t="shared" si="25"/>
        <v>49250.880000000005</v>
      </c>
      <c r="AJ23" s="246">
        <f t="shared" si="26"/>
        <v>49641.760000000002</v>
      </c>
      <c r="AK23" s="246">
        <f t="shared" si="27"/>
        <v>50032.639999999999</v>
      </c>
      <c r="AL23" s="246">
        <f t="shared" si="28"/>
        <v>50423.519999999997</v>
      </c>
      <c r="AM23" s="246">
        <f t="shared" si="29"/>
        <v>50814.400000000001</v>
      </c>
    </row>
    <row r="24" spans="1:39" ht="24" customHeight="1">
      <c r="A24" s="232">
        <v>2026</v>
      </c>
      <c r="B24" s="11" t="s">
        <v>35</v>
      </c>
      <c r="C24" s="12" t="s">
        <v>1034</v>
      </c>
      <c r="D24" s="12" t="s">
        <v>185</v>
      </c>
      <c r="E24" s="12" t="s">
        <v>1038</v>
      </c>
      <c r="F24" s="255">
        <v>43290</v>
      </c>
      <c r="G24" s="255">
        <v>39325</v>
      </c>
      <c r="H24" s="255">
        <v>3965</v>
      </c>
      <c r="I24" s="265">
        <v>9.1600000000000001E-2</v>
      </c>
      <c r="J24" s="241">
        <f t="shared" si="0"/>
        <v>39718.25</v>
      </c>
      <c r="K24" s="246">
        <f t="shared" si="1"/>
        <v>40111.5</v>
      </c>
      <c r="L24" s="246">
        <f t="shared" si="2"/>
        <v>40504.75</v>
      </c>
      <c r="M24" s="246">
        <f t="shared" si="3"/>
        <v>40898</v>
      </c>
      <c r="N24" s="246">
        <f t="shared" si="4"/>
        <v>41291.25</v>
      </c>
      <c r="O24" s="246">
        <f t="shared" si="5"/>
        <v>41684.5</v>
      </c>
      <c r="P24" s="246">
        <f t="shared" si="6"/>
        <v>42077.75</v>
      </c>
      <c r="Q24" s="246">
        <f t="shared" si="7"/>
        <v>42471</v>
      </c>
      <c r="R24" s="246">
        <f t="shared" si="8"/>
        <v>42864.25</v>
      </c>
      <c r="S24" s="246">
        <f t="shared" si="9"/>
        <v>43257.5</v>
      </c>
      <c r="T24" s="246">
        <f t="shared" si="10"/>
        <v>43650.75</v>
      </c>
      <c r="U24" s="246">
        <f t="shared" si="11"/>
        <v>44044</v>
      </c>
      <c r="V24" s="246">
        <f t="shared" si="12"/>
        <v>44437.25</v>
      </c>
      <c r="W24" s="246">
        <f t="shared" si="13"/>
        <v>44830.5</v>
      </c>
      <c r="X24" s="246">
        <f t="shared" si="14"/>
        <v>45223.75</v>
      </c>
      <c r="Y24" s="246">
        <f t="shared" si="15"/>
        <v>45617</v>
      </c>
      <c r="Z24" s="246">
        <f t="shared" si="16"/>
        <v>46010.25</v>
      </c>
      <c r="AA24" s="246">
        <f t="shared" si="17"/>
        <v>46403.5</v>
      </c>
      <c r="AB24" s="246">
        <f t="shared" si="18"/>
        <v>46796.75</v>
      </c>
      <c r="AC24" s="246">
        <f t="shared" si="19"/>
        <v>47190</v>
      </c>
      <c r="AD24" s="246">
        <f t="shared" si="20"/>
        <v>47583.25</v>
      </c>
      <c r="AE24" s="246">
        <f t="shared" si="21"/>
        <v>47976.5</v>
      </c>
      <c r="AF24" s="246">
        <f t="shared" si="22"/>
        <v>48369.75</v>
      </c>
      <c r="AG24" s="246">
        <f t="shared" si="23"/>
        <v>48763</v>
      </c>
      <c r="AH24" s="246">
        <f t="shared" si="24"/>
        <v>49156.25</v>
      </c>
      <c r="AI24" s="246">
        <f t="shared" si="25"/>
        <v>49549.5</v>
      </c>
      <c r="AJ24" s="246">
        <f t="shared" si="26"/>
        <v>49942.75</v>
      </c>
      <c r="AK24" s="246">
        <f t="shared" si="27"/>
        <v>50336</v>
      </c>
      <c r="AL24" s="246">
        <f t="shared" si="28"/>
        <v>50729.25</v>
      </c>
      <c r="AM24" s="246">
        <f t="shared" si="29"/>
        <v>51122.5</v>
      </c>
    </row>
    <row r="25" spans="1:39" ht="24" customHeight="1">
      <c r="A25" s="232">
        <v>2026</v>
      </c>
      <c r="B25" s="11" t="s">
        <v>35</v>
      </c>
      <c r="C25" s="12" t="s">
        <v>1034</v>
      </c>
      <c r="D25" s="12" t="s">
        <v>185</v>
      </c>
      <c r="E25" s="12" t="s">
        <v>1039</v>
      </c>
      <c r="F25" s="255">
        <v>43785</v>
      </c>
      <c r="G25" s="255">
        <v>39796</v>
      </c>
      <c r="H25" s="255">
        <v>3989</v>
      </c>
      <c r="I25" s="265">
        <v>9.11E-2</v>
      </c>
      <c r="J25" s="241">
        <f t="shared" si="0"/>
        <v>40193.96</v>
      </c>
      <c r="K25" s="246">
        <f t="shared" si="1"/>
        <v>40591.919999999998</v>
      </c>
      <c r="L25" s="246">
        <f t="shared" si="2"/>
        <v>40989.879999999997</v>
      </c>
      <c r="M25" s="246">
        <f t="shared" si="3"/>
        <v>41387.839999999997</v>
      </c>
      <c r="N25" s="246">
        <f t="shared" si="4"/>
        <v>41785.800000000003</v>
      </c>
      <c r="O25" s="246">
        <f t="shared" si="5"/>
        <v>42183.76</v>
      </c>
      <c r="P25" s="246">
        <f t="shared" si="6"/>
        <v>42581.72</v>
      </c>
      <c r="Q25" s="246">
        <f t="shared" si="7"/>
        <v>42979.68</v>
      </c>
      <c r="R25" s="246">
        <f t="shared" si="8"/>
        <v>43377.64</v>
      </c>
      <c r="S25" s="246">
        <f t="shared" si="9"/>
        <v>43775.6</v>
      </c>
      <c r="T25" s="246">
        <f t="shared" si="10"/>
        <v>44173.56</v>
      </c>
      <c r="U25" s="246">
        <f t="shared" si="11"/>
        <v>44571.519999999997</v>
      </c>
      <c r="V25" s="246">
        <f t="shared" si="12"/>
        <v>44969.48</v>
      </c>
      <c r="W25" s="246">
        <f t="shared" si="13"/>
        <v>45367.44</v>
      </c>
      <c r="X25" s="246">
        <f t="shared" si="14"/>
        <v>45765.4</v>
      </c>
      <c r="Y25" s="246">
        <f t="shared" si="15"/>
        <v>46163.360000000001</v>
      </c>
      <c r="Z25" s="246">
        <f t="shared" si="16"/>
        <v>46561.32</v>
      </c>
      <c r="AA25" s="246">
        <f t="shared" si="17"/>
        <v>46959.28</v>
      </c>
      <c r="AB25" s="246">
        <f t="shared" si="18"/>
        <v>47357.24</v>
      </c>
      <c r="AC25" s="246">
        <f t="shared" si="19"/>
        <v>47755.199999999997</v>
      </c>
      <c r="AD25" s="246">
        <f t="shared" si="20"/>
        <v>48153.16</v>
      </c>
      <c r="AE25" s="246">
        <f t="shared" si="21"/>
        <v>48551.12</v>
      </c>
      <c r="AF25" s="246">
        <f t="shared" si="22"/>
        <v>48949.08</v>
      </c>
      <c r="AG25" s="246">
        <f t="shared" si="23"/>
        <v>49347.040000000001</v>
      </c>
      <c r="AH25" s="246">
        <f t="shared" si="24"/>
        <v>49745</v>
      </c>
      <c r="AI25" s="246">
        <f t="shared" si="25"/>
        <v>50142.96</v>
      </c>
      <c r="AJ25" s="246">
        <f t="shared" si="26"/>
        <v>50540.92</v>
      </c>
      <c r="AK25" s="246">
        <f t="shared" si="27"/>
        <v>50938.880000000005</v>
      </c>
      <c r="AL25" s="246">
        <f t="shared" si="28"/>
        <v>51336.84</v>
      </c>
      <c r="AM25" s="246">
        <f t="shared" si="29"/>
        <v>51734.8</v>
      </c>
    </row>
    <row r="26" spans="1:39" ht="24" customHeight="1">
      <c r="A26" s="232">
        <v>2026</v>
      </c>
      <c r="B26" s="11" t="s">
        <v>35</v>
      </c>
      <c r="C26" s="12" t="s">
        <v>1034</v>
      </c>
      <c r="D26" s="12" t="s">
        <v>191</v>
      </c>
      <c r="E26" s="12" t="s">
        <v>1038</v>
      </c>
      <c r="F26" s="255">
        <v>45260</v>
      </c>
      <c r="G26" s="255">
        <v>41196</v>
      </c>
      <c r="H26" s="255">
        <v>4064</v>
      </c>
      <c r="I26" s="265">
        <v>8.9800000000000005E-2</v>
      </c>
      <c r="J26" s="241">
        <f t="shared" si="0"/>
        <v>41607.96</v>
      </c>
      <c r="K26" s="246">
        <f t="shared" si="1"/>
        <v>42019.92</v>
      </c>
      <c r="L26" s="246">
        <f t="shared" si="2"/>
        <v>42431.88</v>
      </c>
      <c r="M26" s="246">
        <f t="shared" si="3"/>
        <v>42843.839999999997</v>
      </c>
      <c r="N26" s="246">
        <f t="shared" si="4"/>
        <v>43255.8</v>
      </c>
      <c r="O26" s="246">
        <f t="shared" si="5"/>
        <v>43667.76</v>
      </c>
      <c r="P26" s="246">
        <f t="shared" si="6"/>
        <v>44079.72</v>
      </c>
      <c r="Q26" s="246">
        <f t="shared" si="7"/>
        <v>44491.68</v>
      </c>
      <c r="R26" s="246">
        <f t="shared" si="8"/>
        <v>44903.64</v>
      </c>
      <c r="S26" s="246">
        <f t="shared" si="9"/>
        <v>45315.6</v>
      </c>
      <c r="T26" s="246">
        <f t="shared" si="10"/>
        <v>45727.56</v>
      </c>
      <c r="U26" s="246">
        <f t="shared" si="11"/>
        <v>46139.519999999997</v>
      </c>
      <c r="V26" s="246">
        <f t="shared" si="12"/>
        <v>46551.48</v>
      </c>
      <c r="W26" s="246">
        <f t="shared" si="13"/>
        <v>46963.44</v>
      </c>
      <c r="X26" s="246">
        <f t="shared" si="14"/>
        <v>47375.4</v>
      </c>
      <c r="Y26" s="246">
        <f t="shared" si="15"/>
        <v>47787.360000000001</v>
      </c>
      <c r="Z26" s="246">
        <f t="shared" si="16"/>
        <v>48199.32</v>
      </c>
      <c r="AA26" s="246">
        <f t="shared" si="17"/>
        <v>48611.28</v>
      </c>
      <c r="AB26" s="246">
        <f t="shared" si="18"/>
        <v>49023.24</v>
      </c>
      <c r="AC26" s="246">
        <f t="shared" si="19"/>
        <v>49435.199999999997</v>
      </c>
      <c r="AD26" s="246">
        <f t="shared" si="20"/>
        <v>49847.16</v>
      </c>
      <c r="AE26" s="246">
        <f t="shared" si="21"/>
        <v>50259.12</v>
      </c>
      <c r="AF26" s="246">
        <f t="shared" si="22"/>
        <v>50671.08</v>
      </c>
      <c r="AG26" s="246">
        <f t="shared" si="23"/>
        <v>51083.040000000001</v>
      </c>
      <c r="AH26" s="246">
        <f t="shared" si="24"/>
        <v>51495</v>
      </c>
      <c r="AI26" s="246">
        <f t="shared" si="25"/>
        <v>51906.96</v>
      </c>
      <c r="AJ26" s="246">
        <f t="shared" si="26"/>
        <v>52318.92</v>
      </c>
      <c r="AK26" s="246">
        <f t="shared" si="27"/>
        <v>52730.880000000005</v>
      </c>
      <c r="AL26" s="246">
        <f t="shared" si="28"/>
        <v>53142.84</v>
      </c>
      <c r="AM26" s="246">
        <f t="shared" si="29"/>
        <v>53554.8</v>
      </c>
    </row>
    <row r="27" spans="1:39" ht="24" customHeight="1">
      <c r="A27" s="232">
        <v>2026</v>
      </c>
      <c r="B27" s="11" t="s">
        <v>35</v>
      </c>
      <c r="C27" s="12" t="s">
        <v>1034</v>
      </c>
      <c r="D27" s="12" t="s">
        <v>191</v>
      </c>
      <c r="E27" s="12" t="s">
        <v>1039</v>
      </c>
      <c r="F27" s="255">
        <v>45990</v>
      </c>
      <c r="G27" s="255">
        <v>41890</v>
      </c>
      <c r="H27" s="255">
        <v>4100</v>
      </c>
      <c r="I27" s="265">
        <v>8.9099999999999999E-2</v>
      </c>
      <c r="J27" s="241">
        <f t="shared" si="0"/>
        <v>42308.9</v>
      </c>
      <c r="K27" s="246">
        <f t="shared" si="1"/>
        <v>42727.8</v>
      </c>
      <c r="L27" s="246">
        <f t="shared" si="2"/>
        <v>43146.7</v>
      </c>
      <c r="M27" s="246">
        <f t="shared" si="3"/>
        <v>43565.599999999999</v>
      </c>
      <c r="N27" s="246">
        <f t="shared" si="4"/>
        <v>43984.5</v>
      </c>
      <c r="O27" s="246">
        <f t="shared" si="5"/>
        <v>44403.4</v>
      </c>
      <c r="P27" s="246">
        <f t="shared" si="6"/>
        <v>44822.3</v>
      </c>
      <c r="Q27" s="246">
        <f t="shared" si="7"/>
        <v>45241.2</v>
      </c>
      <c r="R27" s="246">
        <f t="shared" si="8"/>
        <v>45660.1</v>
      </c>
      <c r="S27" s="246">
        <f t="shared" si="9"/>
        <v>46079</v>
      </c>
      <c r="T27" s="246">
        <f t="shared" si="10"/>
        <v>46497.9</v>
      </c>
      <c r="U27" s="246">
        <f t="shared" si="11"/>
        <v>46916.800000000003</v>
      </c>
      <c r="V27" s="246">
        <f t="shared" si="12"/>
        <v>47335.7</v>
      </c>
      <c r="W27" s="246">
        <f t="shared" si="13"/>
        <v>47754.6</v>
      </c>
      <c r="X27" s="246">
        <f t="shared" si="14"/>
        <v>48173.5</v>
      </c>
      <c r="Y27" s="246">
        <f t="shared" si="15"/>
        <v>48592.4</v>
      </c>
      <c r="Z27" s="246">
        <f t="shared" si="16"/>
        <v>49011.3</v>
      </c>
      <c r="AA27" s="246">
        <f t="shared" si="17"/>
        <v>49430.2</v>
      </c>
      <c r="AB27" s="246">
        <f t="shared" si="18"/>
        <v>49849.1</v>
      </c>
      <c r="AC27" s="246">
        <f t="shared" si="19"/>
        <v>50268</v>
      </c>
      <c r="AD27" s="246">
        <f t="shared" si="20"/>
        <v>50686.9</v>
      </c>
      <c r="AE27" s="246">
        <f t="shared" si="21"/>
        <v>51105.8</v>
      </c>
      <c r="AF27" s="246">
        <f t="shared" si="22"/>
        <v>51524.7</v>
      </c>
      <c r="AG27" s="246">
        <f t="shared" si="23"/>
        <v>51943.6</v>
      </c>
      <c r="AH27" s="246">
        <f t="shared" si="24"/>
        <v>52362.5</v>
      </c>
      <c r="AI27" s="246">
        <f t="shared" si="25"/>
        <v>52781.4</v>
      </c>
      <c r="AJ27" s="246">
        <f t="shared" si="26"/>
        <v>53200.3</v>
      </c>
      <c r="AK27" s="246">
        <f t="shared" si="27"/>
        <v>53619.199999999997</v>
      </c>
      <c r="AL27" s="246">
        <f t="shared" si="28"/>
        <v>54038.1</v>
      </c>
      <c r="AM27" s="246">
        <f t="shared" si="29"/>
        <v>54457</v>
      </c>
    </row>
    <row r="28" spans="1:39" ht="24" customHeight="1">
      <c r="A28" s="232">
        <v>2026</v>
      </c>
      <c r="B28" s="11" t="s">
        <v>35</v>
      </c>
      <c r="C28" s="12" t="s">
        <v>1041</v>
      </c>
      <c r="D28" s="12" t="s">
        <v>1040</v>
      </c>
      <c r="E28" s="12" t="s">
        <v>1036</v>
      </c>
      <c r="F28" s="255">
        <v>39590</v>
      </c>
      <c r="G28" s="255">
        <v>35810</v>
      </c>
      <c r="H28" s="255">
        <v>3780</v>
      </c>
      <c r="I28" s="265">
        <v>9.5500000000000002E-2</v>
      </c>
      <c r="J28" s="241">
        <f t="shared" si="0"/>
        <v>36168.1</v>
      </c>
      <c r="K28" s="246">
        <f t="shared" si="1"/>
        <v>36526.199999999997</v>
      </c>
      <c r="L28" s="246">
        <f t="shared" si="2"/>
        <v>36884.300000000003</v>
      </c>
      <c r="M28" s="246">
        <f t="shared" si="3"/>
        <v>37242.400000000001</v>
      </c>
      <c r="N28" s="246">
        <f t="shared" si="4"/>
        <v>37600.5</v>
      </c>
      <c r="O28" s="246">
        <f t="shared" si="5"/>
        <v>37958.6</v>
      </c>
      <c r="P28" s="246">
        <f t="shared" si="6"/>
        <v>38316.699999999997</v>
      </c>
      <c r="Q28" s="246">
        <f t="shared" si="7"/>
        <v>38674.800000000003</v>
      </c>
      <c r="R28" s="246">
        <f t="shared" si="8"/>
        <v>39032.9</v>
      </c>
      <c r="S28" s="246">
        <f t="shared" si="9"/>
        <v>39391</v>
      </c>
      <c r="T28" s="246">
        <f t="shared" si="10"/>
        <v>39749.1</v>
      </c>
      <c r="U28" s="246">
        <f t="shared" si="11"/>
        <v>40107.199999999997</v>
      </c>
      <c r="V28" s="246">
        <f t="shared" si="12"/>
        <v>40465.300000000003</v>
      </c>
      <c r="W28" s="246">
        <f t="shared" si="13"/>
        <v>40823.4</v>
      </c>
      <c r="X28" s="246">
        <f t="shared" si="14"/>
        <v>41181.5</v>
      </c>
      <c r="Y28" s="246">
        <f t="shared" si="15"/>
        <v>41539.599999999999</v>
      </c>
      <c r="Z28" s="246">
        <f t="shared" si="16"/>
        <v>41897.699999999997</v>
      </c>
      <c r="AA28" s="246">
        <f t="shared" si="17"/>
        <v>42255.8</v>
      </c>
      <c r="AB28" s="246">
        <f t="shared" si="18"/>
        <v>42613.9</v>
      </c>
      <c r="AC28" s="246">
        <f t="shared" si="19"/>
        <v>42972</v>
      </c>
      <c r="AD28" s="246">
        <f t="shared" si="20"/>
        <v>43330.1</v>
      </c>
      <c r="AE28" s="246">
        <f t="shared" si="21"/>
        <v>43688.2</v>
      </c>
      <c r="AF28" s="246">
        <f t="shared" si="22"/>
        <v>44046.3</v>
      </c>
      <c r="AG28" s="246">
        <f t="shared" si="23"/>
        <v>44404.4</v>
      </c>
      <c r="AH28" s="246">
        <f t="shared" si="24"/>
        <v>44762.5</v>
      </c>
      <c r="AI28" s="246">
        <f t="shared" si="25"/>
        <v>45120.6</v>
      </c>
      <c r="AJ28" s="246">
        <f t="shared" si="26"/>
        <v>45478.7</v>
      </c>
      <c r="AK28" s="246">
        <f t="shared" si="27"/>
        <v>45836.800000000003</v>
      </c>
      <c r="AL28" s="246">
        <f t="shared" si="28"/>
        <v>46194.9</v>
      </c>
      <c r="AM28" s="246">
        <f t="shared" si="29"/>
        <v>46553</v>
      </c>
    </row>
    <row r="29" spans="1:39" ht="24" customHeight="1">
      <c r="A29" s="232">
        <v>2026</v>
      </c>
      <c r="B29" s="11" t="s">
        <v>35</v>
      </c>
      <c r="C29" s="12" t="s">
        <v>1041</v>
      </c>
      <c r="D29" s="12" t="s">
        <v>1040</v>
      </c>
      <c r="E29" s="12" t="s">
        <v>1038</v>
      </c>
      <c r="F29" s="255">
        <v>39840</v>
      </c>
      <c r="G29" s="255">
        <v>36048</v>
      </c>
      <c r="H29" s="255">
        <v>3792</v>
      </c>
      <c r="I29" s="265">
        <v>9.5200000000000007E-2</v>
      </c>
      <c r="J29" s="241">
        <f t="shared" si="0"/>
        <v>36408.480000000003</v>
      </c>
      <c r="K29" s="246">
        <f t="shared" si="1"/>
        <v>36768.959999999999</v>
      </c>
      <c r="L29" s="246">
        <f t="shared" si="2"/>
        <v>37129.440000000002</v>
      </c>
      <c r="M29" s="246">
        <f t="shared" si="3"/>
        <v>37489.919999999998</v>
      </c>
      <c r="N29" s="246">
        <f t="shared" si="4"/>
        <v>37850.400000000001</v>
      </c>
      <c r="O29" s="246">
        <f t="shared" si="5"/>
        <v>38210.879999999997</v>
      </c>
      <c r="P29" s="246">
        <f t="shared" si="6"/>
        <v>38571.360000000001</v>
      </c>
      <c r="Q29" s="246">
        <f t="shared" si="7"/>
        <v>38931.839999999997</v>
      </c>
      <c r="R29" s="246">
        <f t="shared" si="8"/>
        <v>39292.32</v>
      </c>
      <c r="S29" s="246">
        <f t="shared" si="9"/>
        <v>39652.800000000003</v>
      </c>
      <c r="T29" s="246">
        <f t="shared" si="10"/>
        <v>40013.279999999999</v>
      </c>
      <c r="U29" s="246">
        <f t="shared" si="11"/>
        <v>40373.760000000002</v>
      </c>
      <c r="V29" s="246">
        <f t="shared" si="12"/>
        <v>40734.239999999998</v>
      </c>
      <c r="W29" s="246">
        <f t="shared" si="13"/>
        <v>41094.720000000001</v>
      </c>
      <c r="X29" s="246">
        <f t="shared" si="14"/>
        <v>41455.199999999997</v>
      </c>
      <c r="Y29" s="246">
        <f t="shared" si="15"/>
        <v>41815.68</v>
      </c>
      <c r="Z29" s="246">
        <f t="shared" si="16"/>
        <v>42176.160000000003</v>
      </c>
      <c r="AA29" s="246">
        <f t="shared" si="17"/>
        <v>42536.639999999999</v>
      </c>
      <c r="AB29" s="246">
        <f t="shared" si="18"/>
        <v>42897.120000000003</v>
      </c>
      <c r="AC29" s="246">
        <f t="shared" si="19"/>
        <v>43257.599999999999</v>
      </c>
      <c r="AD29" s="246">
        <f t="shared" si="20"/>
        <v>43618.080000000002</v>
      </c>
      <c r="AE29" s="246">
        <f t="shared" si="21"/>
        <v>43978.559999999998</v>
      </c>
      <c r="AF29" s="246">
        <f t="shared" si="22"/>
        <v>44339.040000000001</v>
      </c>
      <c r="AG29" s="246">
        <f t="shared" si="23"/>
        <v>44699.520000000004</v>
      </c>
      <c r="AH29" s="246">
        <f t="shared" si="24"/>
        <v>45060</v>
      </c>
      <c r="AI29" s="246">
        <f t="shared" si="25"/>
        <v>45420.479999999996</v>
      </c>
      <c r="AJ29" s="246">
        <f t="shared" si="26"/>
        <v>45780.959999999999</v>
      </c>
      <c r="AK29" s="246">
        <f t="shared" si="27"/>
        <v>46141.440000000002</v>
      </c>
      <c r="AL29" s="246">
        <f t="shared" si="28"/>
        <v>46501.919999999998</v>
      </c>
      <c r="AM29" s="246">
        <f t="shared" si="29"/>
        <v>46862.400000000001</v>
      </c>
    </row>
    <row r="30" spans="1:39" ht="24" customHeight="1">
      <c r="A30" s="232">
        <v>2026</v>
      </c>
      <c r="B30" s="11" t="s">
        <v>35</v>
      </c>
      <c r="C30" s="12" t="s">
        <v>1041</v>
      </c>
      <c r="D30" s="12" t="s">
        <v>1042</v>
      </c>
      <c r="E30" s="12" t="s">
        <v>1038</v>
      </c>
      <c r="F30" s="255">
        <v>41815</v>
      </c>
      <c r="G30" s="255">
        <v>37924</v>
      </c>
      <c r="H30" s="255">
        <v>3891</v>
      </c>
      <c r="I30" s="265">
        <v>9.3100000000000002E-2</v>
      </c>
      <c r="J30" s="241">
        <f t="shared" si="0"/>
        <v>38303.24</v>
      </c>
      <c r="K30" s="246">
        <f t="shared" si="1"/>
        <v>38682.480000000003</v>
      </c>
      <c r="L30" s="246">
        <f t="shared" si="2"/>
        <v>39061.72</v>
      </c>
      <c r="M30" s="246">
        <f t="shared" si="3"/>
        <v>39440.959999999999</v>
      </c>
      <c r="N30" s="246">
        <f t="shared" si="4"/>
        <v>39820.199999999997</v>
      </c>
      <c r="O30" s="246">
        <f t="shared" si="5"/>
        <v>40199.440000000002</v>
      </c>
      <c r="P30" s="246">
        <f t="shared" si="6"/>
        <v>40578.68</v>
      </c>
      <c r="Q30" s="246">
        <f t="shared" si="7"/>
        <v>40957.919999999998</v>
      </c>
      <c r="R30" s="246">
        <f t="shared" si="8"/>
        <v>41337.160000000003</v>
      </c>
      <c r="S30" s="246">
        <f t="shared" si="9"/>
        <v>41716.400000000001</v>
      </c>
      <c r="T30" s="246">
        <f t="shared" si="10"/>
        <v>42095.64</v>
      </c>
      <c r="U30" s="246">
        <f t="shared" si="11"/>
        <v>42474.879999999997</v>
      </c>
      <c r="V30" s="246">
        <f t="shared" si="12"/>
        <v>42854.12</v>
      </c>
      <c r="W30" s="246">
        <f t="shared" si="13"/>
        <v>43233.36</v>
      </c>
      <c r="X30" s="246">
        <f t="shared" si="14"/>
        <v>43612.6</v>
      </c>
      <c r="Y30" s="246">
        <f t="shared" si="15"/>
        <v>43991.839999999997</v>
      </c>
      <c r="Z30" s="246">
        <f t="shared" si="16"/>
        <v>44371.08</v>
      </c>
      <c r="AA30" s="246">
        <f t="shared" si="17"/>
        <v>44750.32</v>
      </c>
      <c r="AB30" s="246">
        <f t="shared" si="18"/>
        <v>45129.56</v>
      </c>
      <c r="AC30" s="246">
        <f t="shared" si="19"/>
        <v>45508.800000000003</v>
      </c>
      <c r="AD30" s="246">
        <f t="shared" si="20"/>
        <v>45888.04</v>
      </c>
      <c r="AE30" s="246">
        <f t="shared" si="21"/>
        <v>46267.28</v>
      </c>
      <c r="AF30" s="246">
        <f t="shared" si="22"/>
        <v>46646.520000000004</v>
      </c>
      <c r="AG30" s="246">
        <f t="shared" si="23"/>
        <v>47025.760000000002</v>
      </c>
      <c r="AH30" s="246">
        <f t="shared" si="24"/>
        <v>47405</v>
      </c>
      <c r="AI30" s="246">
        <f t="shared" si="25"/>
        <v>47784.24</v>
      </c>
      <c r="AJ30" s="246">
        <f t="shared" si="26"/>
        <v>48163.48</v>
      </c>
      <c r="AK30" s="246">
        <f t="shared" si="27"/>
        <v>48542.720000000001</v>
      </c>
      <c r="AL30" s="246">
        <f t="shared" si="28"/>
        <v>48921.96</v>
      </c>
      <c r="AM30" s="246">
        <f t="shared" si="29"/>
        <v>49301.2</v>
      </c>
    </row>
    <row r="31" spans="1:39" ht="24" customHeight="1">
      <c r="A31" s="232">
        <v>2026</v>
      </c>
      <c r="B31" s="11" t="s">
        <v>35</v>
      </c>
      <c r="C31" s="12" t="s">
        <v>1041</v>
      </c>
      <c r="D31" s="12" t="s">
        <v>1042</v>
      </c>
      <c r="E31" s="12" t="s">
        <v>1039</v>
      </c>
      <c r="F31" s="255">
        <v>42315</v>
      </c>
      <c r="G31" s="255">
        <v>38399</v>
      </c>
      <c r="H31" s="255">
        <v>3916</v>
      </c>
      <c r="I31" s="265">
        <v>9.2499999999999999E-2</v>
      </c>
      <c r="J31" s="241">
        <f t="shared" si="0"/>
        <v>38782.99</v>
      </c>
      <c r="K31" s="246">
        <f t="shared" si="1"/>
        <v>39166.980000000003</v>
      </c>
      <c r="L31" s="246">
        <f t="shared" si="2"/>
        <v>39550.97</v>
      </c>
      <c r="M31" s="246">
        <f t="shared" si="3"/>
        <v>39934.959999999999</v>
      </c>
      <c r="N31" s="246">
        <f t="shared" si="4"/>
        <v>40318.949999999997</v>
      </c>
      <c r="O31" s="246">
        <f t="shared" si="5"/>
        <v>40702.94</v>
      </c>
      <c r="P31" s="246">
        <f t="shared" si="6"/>
        <v>41086.93</v>
      </c>
      <c r="Q31" s="246">
        <f t="shared" si="7"/>
        <v>41470.92</v>
      </c>
      <c r="R31" s="246">
        <f t="shared" si="8"/>
        <v>41854.910000000003</v>
      </c>
      <c r="S31" s="246">
        <f t="shared" si="9"/>
        <v>42238.9</v>
      </c>
      <c r="T31" s="246">
        <f t="shared" si="10"/>
        <v>42622.89</v>
      </c>
      <c r="U31" s="246">
        <f t="shared" si="11"/>
        <v>43006.879999999997</v>
      </c>
      <c r="V31" s="246">
        <f t="shared" si="12"/>
        <v>43390.87</v>
      </c>
      <c r="W31" s="246">
        <f t="shared" si="13"/>
        <v>43774.86</v>
      </c>
      <c r="X31" s="246">
        <f t="shared" si="14"/>
        <v>44158.85</v>
      </c>
      <c r="Y31" s="246">
        <f t="shared" si="15"/>
        <v>44542.84</v>
      </c>
      <c r="Z31" s="246">
        <f t="shared" si="16"/>
        <v>44926.83</v>
      </c>
      <c r="AA31" s="246">
        <f t="shared" si="17"/>
        <v>45310.82</v>
      </c>
      <c r="AB31" s="246">
        <f t="shared" si="18"/>
        <v>45694.81</v>
      </c>
      <c r="AC31" s="246">
        <f t="shared" si="19"/>
        <v>46078.8</v>
      </c>
      <c r="AD31" s="246">
        <f t="shared" si="20"/>
        <v>46462.79</v>
      </c>
      <c r="AE31" s="246">
        <f t="shared" si="21"/>
        <v>46846.78</v>
      </c>
      <c r="AF31" s="246">
        <f t="shared" si="22"/>
        <v>47230.770000000004</v>
      </c>
      <c r="AG31" s="246">
        <f t="shared" si="23"/>
        <v>47614.76</v>
      </c>
      <c r="AH31" s="246">
        <f t="shared" si="24"/>
        <v>47998.75</v>
      </c>
      <c r="AI31" s="246">
        <f t="shared" si="25"/>
        <v>48382.74</v>
      </c>
      <c r="AJ31" s="246">
        <f t="shared" si="26"/>
        <v>48766.73</v>
      </c>
      <c r="AK31" s="246">
        <f t="shared" si="27"/>
        <v>49150.720000000001</v>
      </c>
      <c r="AL31" s="246">
        <f t="shared" si="28"/>
        <v>49534.71</v>
      </c>
      <c r="AM31" s="246">
        <f t="shared" si="29"/>
        <v>49918.7</v>
      </c>
    </row>
    <row r="32" spans="1:39" ht="24" customHeight="1">
      <c r="A32" s="232">
        <v>2026</v>
      </c>
      <c r="B32" s="11" t="s">
        <v>35</v>
      </c>
      <c r="C32" s="12" t="s">
        <v>1067</v>
      </c>
      <c r="D32" s="12" t="s">
        <v>1068</v>
      </c>
      <c r="E32" s="12" t="s">
        <v>2996</v>
      </c>
      <c r="F32" s="255">
        <v>59995</v>
      </c>
      <c r="G32" s="255">
        <v>54199</v>
      </c>
      <c r="H32" s="255">
        <v>5796</v>
      </c>
      <c r="I32" s="265">
        <v>9.6600000000000005E-2</v>
      </c>
      <c r="J32" s="241">
        <f t="shared" si="0"/>
        <v>54740.99</v>
      </c>
      <c r="K32" s="246">
        <f t="shared" si="1"/>
        <v>55282.98</v>
      </c>
      <c r="L32" s="246">
        <f t="shared" si="2"/>
        <v>55824.97</v>
      </c>
      <c r="M32" s="246">
        <f t="shared" si="3"/>
        <v>56366.96</v>
      </c>
      <c r="N32" s="246">
        <f t="shared" si="4"/>
        <v>56908.95</v>
      </c>
      <c r="O32" s="246">
        <f t="shared" si="5"/>
        <v>57450.94</v>
      </c>
      <c r="P32" s="246">
        <f t="shared" si="6"/>
        <v>57992.93</v>
      </c>
      <c r="Q32" s="246">
        <f t="shared" si="7"/>
        <v>58534.92</v>
      </c>
      <c r="R32" s="246">
        <f t="shared" si="8"/>
        <v>59076.91</v>
      </c>
      <c r="S32" s="246">
        <f t="shared" si="9"/>
        <v>59618.9</v>
      </c>
      <c r="T32" s="246">
        <f t="shared" si="10"/>
        <v>60160.89</v>
      </c>
      <c r="U32" s="246">
        <f t="shared" si="11"/>
        <v>60702.879999999997</v>
      </c>
      <c r="V32" s="246">
        <f t="shared" si="12"/>
        <v>61244.87</v>
      </c>
      <c r="W32" s="246">
        <f t="shared" si="13"/>
        <v>61786.86</v>
      </c>
      <c r="X32" s="246">
        <f t="shared" si="14"/>
        <v>62328.85</v>
      </c>
      <c r="Y32" s="246">
        <f t="shared" si="15"/>
        <v>62870.84</v>
      </c>
      <c r="Z32" s="246">
        <f t="shared" si="16"/>
        <v>63412.83</v>
      </c>
      <c r="AA32" s="246">
        <f t="shared" si="17"/>
        <v>63954.82</v>
      </c>
      <c r="AB32" s="246">
        <f t="shared" si="18"/>
        <v>64496.81</v>
      </c>
      <c r="AC32" s="246">
        <f t="shared" si="19"/>
        <v>65038.8</v>
      </c>
      <c r="AD32" s="246">
        <f t="shared" si="20"/>
        <v>65580.789999999994</v>
      </c>
      <c r="AE32" s="246">
        <f t="shared" si="21"/>
        <v>66122.78</v>
      </c>
      <c r="AF32" s="246">
        <f t="shared" si="22"/>
        <v>66664.77</v>
      </c>
      <c r="AG32" s="246">
        <f t="shared" si="23"/>
        <v>67206.759999999995</v>
      </c>
      <c r="AH32" s="246">
        <f t="shared" si="24"/>
        <v>67748.75</v>
      </c>
      <c r="AI32" s="246">
        <f t="shared" si="25"/>
        <v>68290.740000000005</v>
      </c>
      <c r="AJ32" s="246">
        <f t="shared" si="26"/>
        <v>68832.73</v>
      </c>
      <c r="AK32" s="246">
        <f t="shared" si="27"/>
        <v>69374.720000000001</v>
      </c>
      <c r="AL32" s="246">
        <f t="shared" si="28"/>
        <v>69916.709999999992</v>
      </c>
      <c r="AM32" s="246">
        <f t="shared" si="29"/>
        <v>70458.7</v>
      </c>
    </row>
    <row r="33" spans="1:39" ht="24" customHeight="1">
      <c r="A33" s="232">
        <v>2026</v>
      </c>
      <c r="B33" s="11" t="s">
        <v>35</v>
      </c>
      <c r="C33" s="12" t="s">
        <v>1067</v>
      </c>
      <c r="D33" s="12" t="s">
        <v>1069</v>
      </c>
      <c r="E33" s="12" t="s">
        <v>2997</v>
      </c>
      <c r="F33" s="255">
        <v>64120</v>
      </c>
      <c r="G33" s="255">
        <v>58160</v>
      </c>
      <c r="H33" s="255">
        <v>5960</v>
      </c>
      <c r="I33" s="265">
        <v>9.2999999999999999E-2</v>
      </c>
      <c r="J33" s="241">
        <f t="shared" si="0"/>
        <v>58741.599999999999</v>
      </c>
      <c r="K33" s="246">
        <f t="shared" si="1"/>
        <v>59323.199999999997</v>
      </c>
      <c r="L33" s="246">
        <f t="shared" si="2"/>
        <v>59904.800000000003</v>
      </c>
      <c r="M33" s="246">
        <f t="shared" si="3"/>
        <v>60486.400000000001</v>
      </c>
      <c r="N33" s="246">
        <f t="shared" si="4"/>
        <v>61068</v>
      </c>
      <c r="O33" s="246">
        <f t="shared" si="5"/>
        <v>61649.599999999999</v>
      </c>
      <c r="P33" s="246">
        <f t="shared" si="6"/>
        <v>62231.199999999997</v>
      </c>
      <c r="Q33" s="246">
        <f t="shared" si="7"/>
        <v>62812.800000000003</v>
      </c>
      <c r="R33" s="246">
        <f t="shared" si="8"/>
        <v>63394.400000000001</v>
      </c>
      <c r="S33" s="246">
        <f t="shared" si="9"/>
        <v>63976</v>
      </c>
      <c r="T33" s="246">
        <f t="shared" si="10"/>
        <v>64557.599999999999</v>
      </c>
      <c r="U33" s="246">
        <f t="shared" si="11"/>
        <v>65139.199999999997</v>
      </c>
      <c r="V33" s="246">
        <f t="shared" si="12"/>
        <v>65720.800000000003</v>
      </c>
      <c r="W33" s="246">
        <f t="shared" si="13"/>
        <v>66302.399999999994</v>
      </c>
      <c r="X33" s="246">
        <f t="shared" si="14"/>
        <v>66884</v>
      </c>
      <c r="Y33" s="246">
        <f t="shared" si="15"/>
        <v>67465.600000000006</v>
      </c>
      <c r="Z33" s="246">
        <f t="shared" si="16"/>
        <v>68047.199999999997</v>
      </c>
      <c r="AA33" s="246">
        <f t="shared" si="17"/>
        <v>68628.800000000003</v>
      </c>
      <c r="AB33" s="246">
        <f t="shared" si="18"/>
        <v>69210.399999999994</v>
      </c>
      <c r="AC33" s="246">
        <f t="shared" si="19"/>
        <v>69792</v>
      </c>
      <c r="AD33" s="246">
        <f t="shared" si="20"/>
        <v>70373.600000000006</v>
      </c>
      <c r="AE33" s="246">
        <f t="shared" si="21"/>
        <v>70955.199999999997</v>
      </c>
      <c r="AF33" s="246">
        <f t="shared" si="22"/>
        <v>71536.800000000003</v>
      </c>
      <c r="AG33" s="246">
        <f t="shared" si="23"/>
        <v>72118.399999999994</v>
      </c>
      <c r="AH33" s="246">
        <f t="shared" si="24"/>
        <v>72700</v>
      </c>
      <c r="AI33" s="246">
        <f t="shared" si="25"/>
        <v>73281.600000000006</v>
      </c>
      <c r="AJ33" s="246">
        <f t="shared" si="26"/>
        <v>73863.199999999997</v>
      </c>
      <c r="AK33" s="246">
        <f t="shared" si="27"/>
        <v>74444.800000000003</v>
      </c>
      <c r="AL33" s="246">
        <f t="shared" si="28"/>
        <v>75026.399999999994</v>
      </c>
      <c r="AM33" s="246">
        <f t="shared" si="29"/>
        <v>75608</v>
      </c>
    </row>
    <row r="34" spans="1:39" ht="24" customHeight="1">
      <c r="A34" s="232">
        <v>2026</v>
      </c>
      <c r="B34" s="11" t="s">
        <v>35</v>
      </c>
      <c r="C34" s="12" t="s">
        <v>1067</v>
      </c>
      <c r="D34" s="12" t="s">
        <v>1070</v>
      </c>
      <c r="E34" s="12" t="s">
        <v>1071</v>
      </c>
      <c r="F34" s="255">
        <v>64995</v>
      </c>
      <c r="G34" s="255">
        <v>58699</v>
      </c>
      <c r="H34" s="255">
        <v>6269</v>
      </c>
      <c r="I34" s="265">
        <v>9.69E-2</v>
      </c>
      <c r="J34" s="241">
        <f t="shared" si="0"/>
        <v>59285.99</v>
      </c>
      <c r="K34" s="246">
        <f t="shared" si="1"/>
        <v>59872.98</v>
      </c>
      <c r="L34" s="246">
        <f t="shared" si="2"/>
        <v>60459.97</v>
      </c>
      <c r="M34" s="246">
        <f t="shared" si="3"/>
        <v>61046.96</v>
      </c>
      <c r="N34" s="246">
        <f t="shared" si="4"/>
        <v>61633.95</v>
      </c>
      <c r="O34" s="246">
        <f t="shared" si="5"/>
        <v>62220.94</v>
      </c>
      <c r="P34" s="246">
        <f t="shared" si="6"/>
        <v>62807.93</v>
      </c>
      <c r="Q34" s="246">
        <f t="shared" si="7"/>
        <v>63394.92</v>
      </c>
      <c r="R34" s="246">
        <f t="shared" si="8"/>
        <v>63981.91</v>
      </c>
      <c r="S34" s="246">
        <f t="shared" si="9"/>
        <v>64568.9</v>
      </c>
      <c r="T34" s="246">
        <f t="shared" si="10"/>
        <v>65155.89</v>
      </c>
      <c r="U34" s="246">
        <f t="shared" si="11"/>
        <v>65742.880000000005</v>
      </c>
      <c r="V34" s="246">
        <f t="shared" si="12"/>
        <v>66329.87</v>
      </c>
      <c r="W34" s="246">
        <f t="shared" si="13"/>
        <v>66916.86</v>
      </c>
      <c r="X34" s="246">
        <f t="shared" si="14"/>
        <v>67503.850000000006</v>
      </c>
      <c r="Y34" s="246">
        <f t="shared" si="15"/>
        <v>68090.84</v>
      </c>
      <c r="Z34" s="246">
        <f t="shared" si="16"/>
        <v>68677.83</v>
      </c>
      <c r="AA34" s="246">
        <f t="shared" si="17"/>
        <v>69264.820000000007</v>
      </c>
      <c r="AB34" s="246">
        <f t="shared" si="18"/>
        <v>69851.81</v>
      </c>
      <c r="AC34" s="246">
        <f t="shared" si="19"/>
        <v>70438.8</v>
      </c>
      <c r="AD34" s="246">
        <f t="shared" si="20"/>
        <v>71025.789999999994</v>
      </c>
      <c r="AE34" s="246">
        <f t="shared" si="21"/>
        <v>71612.78</v>
      </c>
      <c r="AF34" s="246">
        <f t="shared" si="22"/>
        <v>72199.77</v>
      </c>
      <c r="AG34" s="246">
        <f t="shared" si="23"/>
        <v>72786.759999999995</v>
      </c>
      <c r="AH34" s="246">
        <f t="shared" si="24"/>
        <v>73373.75</v>
      </c>
      <c r="AI34" s="246">
        <f t="shared" si="25"/>
        <v>73960.740000000005</v>
      </c>
      <c r="AJ34" s="246">
        <f t="shared" si="26"/>
        <v>74547.73</v>
      </c>
      <c r="AK34" s="246">
        <f t="shared" si="27"/>
        <v>75134.720000000001</v>
      </c>
      <c r="AL34" s="246">
        <f t="shared" si="28"/>
        <v>75721.709999999992</v>
      </c>
      <c r="AM34" s="246">
        <f t="shared" si="29"/>
        <v>76308.7</v>
      </c>
    </row>
    <row r="35" spans="1:39" ht="24" customHeight="1">
      <c r="A35" s="232">
        <v>2026</v>
      </c>
      <c r="B35" s="11" t="s">
        <v>35</v>
      </c>
      <c r="C35" s="12" t="s">
        <v>1067</v>
      </c>
      <c r="D35" s="12" t="s">
        <v>1072</v>
      </c>
      <c r="E35" s="12" t="s">
        <v>1073</v>
      </c>
      <c r="F35" s="255">
        <v>67995</v>
      </c>
      <c r="G35" s="255">
        <v>61579</v>
      </c>
      <c r="H35" s="255">
        <v>6416</v>
      </c>
      <c r="I35" s="265">
        <v>9.4399999999999998E-2</v>
      </c>
      <c r="J35" s="241">
        <f t="shared" si="0"/>
        <v>62194.79</v>
      </c>
      <c r="K35" s="246">
        <f t="shared" si="1"/>
        <v>62810.58</v>
      </c>
      <c r="L35" s="246">
        <f t="shared" si="2"/>
        <v>63426.37</v>
      </c>
      <c r="M35" s="246">
        <f t="shared" si="3"/>
        <v>64042.16</v>
      </c>
      <c r="N35" s="246">
        <f t="shared" si="4"/>
        <v>64657.95</v>
      </c>
      <c r="O35" s="246">
        <f t="shared" si="5"/>
        <v>65273.74</v>
      </c>
      <c r="P35" s="246">
        <f t="shared" si="6"/>
        <v>65889.53</v>
      </c>
      <c r="Q35" s="246">
        <f t="shared" si="7"/>
        <v>66505.320000000007</v>
      </c>
      <c r="R35" s="246">
        <f t="shared" si="8"/>
        <v>67121.11</v>
      </c>
      <c r="S35" s="246">
        <f t="shared" si="9"/>
        <v>67736.899999999994</v>
      </c>
      <c r="T35" s="246">
        <f t="shared" si="10"/>
        <v>68352.69</v>
      </c>
      <c r="U35" s="246">
        <f t="shared" si="11"/>
        <v>68968.479999999996</v>
      </c>
      <c r="V35" s="246">
        <f t="shared" si="12"/>
        <v>69584.27</v>
      </c>
      <c r="W35" s="246">
        <f t="shared" si="13"/>
        <v>70200.06</v>
      </c>
      <c r="X35" s="246">
        <f t="shared" si="14"/>
        <v>70815.850000000006</v>
      </c>
      <c r="Y35" s="246">
        <f t="shared" si="15"/>
        <v>71431.64</v>
      </c>
      <c r="Z35" s="246">
        <f t="shared" si="16"/>
        <v>72047.429999999993</v>
      </c>
      <c r="AA35" s="246">
        <f t="shared" si="17"/>
        <v>72663.22</v>
      </c>
      <c r="AB35" s="246">
        <f t="shared" si="18"/>
        <v>73279.009999999995</v>
      </c>
      <c r="AC35" s="246">
        <f t="shared" si="19"/>
        <v>73894.8</v>
      </c>
      <c r="AD35" s="246">
        <f t="shared" si="20"/>
        <v>74510.59</v>
      </c>
      <c r="AE35" s="246">
        <f t="shared" si="21"/>
        <v>75126.38</v>
      </c>
      <c r="AF35" s="246">
        <f t="shared" si="22"/>
        <v>75742.17</v>
      </c>
      <c r="AG35" s="246">
        <f t="shared" si="23"/>
        <v>76357.959999999992</v>
      </c>
      <c r="AH35" s="246">
        <f t="shared" si="24"/>
        <v>76973.75</v>
      </c>
      <c r="AI35" s="246">
        <f t="shared" si="25"/>
        <v>77589.540000000008</v>
      </c>
      <c r="AJ35" s="246">
        <f t="shared" si="26"/>
        <v>78205.33</v>
      </c>
      <c r="AK35" s="246">
        <f t="shared" si="27"/>
        <v>78821.119999999995</v>
      </c>
      <c r="AL35" s="246">
        <f t="shared" si="28"/>
        <v>79436.91</v>
      </c>
      <c r="AM35" s="246">
        <f t="shared" si="29"/>
        <v>80052.7</v>
      </c>
    </row>
    <row r="36" spans="1:39" ht="24" customHeight="1">
      <c r="A36" s="232">
        <v>2026</v>
      </c>
      <c r="B36" s="11" t="s">
        <v>35</v>
      </c>
      <c r="C36" s="12" t="s">
        <v>1067</v>
      </c>
      <c r="D36" s="12" t="s">
        <v>1074</v>
      </c>
      <c r="E36" s="12" t="s">
        <v>1083</v>
      </c>
      <c r="F36" s="255">
        <v>67995</v>
      </c>
      <c r="G36" s="255">
        <v>61579</v>
      </c>
      <c r="H36" s="255">
        <v>6416</v>
      </c>
      <c r="I36" s="265">
        <v>9.4399999999999998E-2</v>
      </c>
      <c r="J36" s="241">
        <f t="shared" si="0"/>
        <v>62194.79</v>
      </c>
      <c r="K36" s="246">
        <f t="shared" si="1"/>
        <v>62810.58</v>
      </c>
      <c r="L36" s="246">
        <f t="shared" si="2"/>
        <v>63426.37</v>
      </c>
      <c r="M36" s="246">
        <f t="shared" si="3"/>
        <v>64042.16</v>
      </c>
      <c r="N36" s="246">
        <f t="shared" si="4"/>
        <v>64657.95</v>
      </c>
      <c r="O36" s="246">
        <f t="shared" si="5"/>
        <v>65273.74</v>
      </c>
      <c r="P36" s="246">
        <f t="shared" si="6"/>
        <v>65889.53</v>
      </c>
      <c r="Q36" s="246">
        <f t="shared" si="7"/>
        <v>66505.320000000007</v>
      </c>
      <c r="R36" s="246">
        <f t="shared" si="8"/>
        <v>67121.11</v>
      </c>
      <c r="S36" s="246">
        <f t="shared" si="9"/>
        <v>67736.899999999994</v>
      </c>
      <c r="T36" s="246">
        <f t="shared" si="10"/>
        <v>68352.69</v>
      </c>
      <c r="U36" s="246">
        <f t="shared" si="11"/>
        <v>68968.479999999996</v>
      </c>
      <c r="V36" s="246">
        <f t="shared" si="12"/>
        <v>69584.27</v>
      </c>
      <c r="W36" s="246">
        <f t="shared" si="13"/>
        <v>70200.06</v>
      </c>
      <c r="X36" s="246">
        <f t="shared" si="14"/>
        <v>70815.850000000006</v>
      </c>
      <c r="Y36" s="246">
        <f t="shared" si="15"/>
        <v>71431.64</v>
      </c>
      <c r="Z36" s="246">
        <f t="shared" si="16"/>
        <v>72047.429999999993</v>
      </c>
      <c r="AA36" s="246">
        <f t="shared" si="17"/>
        <v>72663.22</v>
      </c>
      <c r="AB36" s="246">
        <f t="shared" si="18"/>
        <v>73279.009999999995</v>
      </c>
      <c r="AC36" s="246">
        <f t="shared" si="19"/>
        <v>73894.8</v>
      </c>
      <c r="AD36" s="246">
        <f t="shared" si="20"/>
        <v>74510.59</v>
      </c>
      <c r="AE36" s="246">
        <f t="shared" si="21"/>
        <v>75126.38</v>
      </c>
      <c r="AF36" s="246">
        <f t="shared" si="22"/>
        <v>75742.17</v>
      </c>
      <c r="AG36" s="246">
        <f t="shared" si="23"/>
        <v>76357.959999999992</v>
      </c>
      <c r="AH36" s="246">
        <f t="shared" si="24"/>
        <v>76973.75</v>
      </c>
      <c r="AI36" s="246">
        <f t="shared" si="25"/>
        <v>77589.540000000008</v>
      </c>
      <c r="AJ36" s="246">
        <f t="shared" si="26"/>
        <v>78205.33</v>
      </c>
      <c r="AK36" s="246">
        <f t="shared" si="27"/>
        <v>78821.119999999995</v>
      </c>
      <c r="AL36" s="246">
        <f t="shared" si="28"/>
        <v>79436.91</v>
      </c>
      <c r="AM36" s="246">
        <f t="shared" si="29"/>
        <v>80052.7</v>
      </c>
    </row>
    <row r="37" spans="1:39" ht="24" customHeight="1">
      <c r="A37" s="232">
        <v>2026</v>
      </c>
      <c r="B37" s="11" t="s">
        <v>32</v>
      </c>
      <c r="C37" s="12" t="s">
        <v>1067</v>
      </c>
      <c r="D37" s="12" t="s">
        <v>1075</v>
      </c>
      <c r="E37" s="12" t="s">
        <v>1082</v>
      </c>
      <c r="F37" s="255">
        <v>70995</v>
      </c>
      <c r="G37" s="255">
        <v>64459</v>
      </c>
      <c r="H37" s="255">
        <v>6536</v>
      </c>
      <c r="I37" s="265">
        <v>9.2100000000000001E-2</v>
      </c>
      <c r="J37" s="241">
        <f t="shared" si="0"/>
        <v>65103.59</v>
      </c>
      <c r="K37" s="246">
        <f t="shared" si="1"/>
        <v>65748.179999999993</v>
      </c>
      <c r="L37" s="246">
        <f t="shared" si="2"/>
        <v>66392.77</v>
      </c>
      <c r="M37" s="246">
        <f t="shared" si="3"/>
        <v>67037.36</v>
      </c>
      <c r="N37" s="246">
        <f t="shared" si="4"/>
        <v>67681.95</v>
      </c>
      <c r="O37" s="246">
        <f t="shared" si="5"/>
        <v>68326.539999999994</v>
      </c>
      <c r="P37" s="246">
        <f t="shared" si="6"/>
        <v>68971.13</v>
      </c>
      <c r="Q37" s="246">
        <f t="shared" si="7"/>
        <v>69615.72</v>
      </c>
      <c r="R37" s="246">
        <f t="shared" si="8"/>
        <v>70260.31</v>
      </c>
      <c r="S37" s="246">
        <f t="shared" si="9"/>
        <v>70904.899999999994</v>
      </c>
      <c r="T37" s="246">
        <f t="shared" si="10"/>
        <v>71549.490000000005</v>
      </c>
      <c r="U37" s="246">
        <f t="shared" si="11"/>
        <v>72194.080000000002</v>
      </c>
      <c r="V37" s="246">
        <f t="shared" si="12"/>
        <v>72838.67</v>
      </c>
      <c r="W37" s="246">
        <f t="shared" si="13"/>
        <v>73483.259999999995</v>
      </c>
      <c r="X37" s="246">
        <f t="shared" si="14"/>
        <v>74127.850000000006</v>
      </c>
      <c r="Y37" s="246">
        <f t="shared" si="15"/>
        <v>74772.44</v>
      </c>
      <c r="Z37" s="246">
        <f t="shared" si="16"/>
        <v>75417.03</v>
      </c>
      <c r="AA37" s="246">
        <f t="shared" si="17"/>
        <v>76061.62</v>
      </c>
      <c r="AB37" s="246">
        <f t="shared" si="18"/>
        <v>76706.210000000006</v>
      </c>
      <c r="AC37" s="246">
        <f t="shared" si="19"/>
        <v>77350.8</v>
      </c>
      <c r="AD37" s="246">
        <f t="shared" si="20"/>
        <v>77995.39</v>
      </c>
      <c r="AE37" s="246">
        <f t="shared" si="21"/>
        <v>78639.98</v>
      </c>
      <c r="AF37" s="246">
        <f t="shared" si="22"/>
        <v>79284.570000000007</v>
      </c>
      <c r="AG37" s="246">
        <f t="shared" si="23"/>
        <v>79929.16</v>
      </c>
      <c r="AH37" s="246">
        <f t="shared" si="24"/>
        <v>80573.75</v>
      </c>
      <c r="AI37" s="246">
        <f t="shared" si="25"/>
        <v>81218.34</v>
      </c>
      <c r="AJ37" s="246">
        <f t="shared" si="26"/>
        <v>81862.929999999993</v>
      </c>
      <c r="AK37" s="246">
        <f t="shared" si="27"/>
        <v>82507.520000000004</v>
      </c>
      <c r="AL37" s="246">
        <f t="shared" si="28"/>
        <v>83152.11</v>
      </c>
      <c r="AM37" s="246">
        <f t="shared" si="29"/>
        <v>83796.7</v>
      </c>
    </row>
    <row r="38" spans="1:39" ht="24" customHeight="1">
      <c r="A38" s="232">
        <v>2026</v>
      </c>
      <c r="B38" s="11" t="s">
        <v>32</v>
      </c>
      <c r="C38" s="12" t="s">
        <v>1067</v>
      </c>
      <c r="D38" s="12" t="s">
        <v>1076</v>
      </c>
      <c r="E38" s="12" t="s">
        <v>1077</v>
      </c>
      <c r="F38" s="255">
        <v>83995</v>
      </c>
      <c r="G38" s="255">
        <v>76939</v>
      </c>
      <c r="H38" s="255">
        <v>7056</v>
      </c>
      <c r="I38" s="265">
        <v>8.4000000000000005E-2</v>
      </c>
      <c r="J38" s="241">
        <f t="shared" si="0"/>
        <v>77708.39</v>
      </c>
      <c r="K38" s="246">
        <f t="shared" si="1"/>
        <v>78477.78</v>
      </c>
      <c r="L38" s="246">
        <f t="shared" si="2"/>
        <v>79247.17</v>
      </c>
      <c r="M38" s="246">
        <f t="shared" si="3"/>
        <v>80016.56</v>
      </c>
      <c r="N38" s="246">
        <f t="shared" si="4"/>
        <v>80785.95</v>
      </c>
      <c r="O38" s="246">
        <f t="shared" si="5"/>
        <v>81555.34</v>
      </c>
      <c r="P38" s="246">
        <f t="shared" si="6"/>
        <v>82324.73</v>
      </c>
      <c r="Q38" s="246">
        <f t="shared" si="7"/>
        <v>83094.12</v>
      </c>
      <c r="R38" s="246">
        <f t="shared" si="8"/>
        <v>83863.509999999995</v>
      </c>
      <c r="S38" s="246">
        <f t="shared" si="9"/>
        <v>84632.9</v>
      </c>
      <c r="T38" s="246">
        <f t="shared" si="10"/>
        <v>85402.290000000008</v>
      </c>
      <c r="U38" s="246">
        <f t="shared" si="11"/>
        <v>86171.68</v>
      </c>
      <c r="V38" s="246">
        <f t="shared" si="12"/>
        <v>86941.07</v>
      </c>
      <c r="W38" s="246">
        <f t="shared" si="13"/>
        <v>87710.46</v>
      </c>
      <c r="X38" s="246">
        <f t="shared" si="14"/>
        <v>88479.85</v>
      </c>
      <c r="Y38" s="246">
        <f t="shared" si="15"/>
        <v>89249.24</v>
      </c>
      <c r="Z38" s="246">
        <f t="shared" si="16"/>
        <v>90018.63</v>
      </c>
      <c r="AA38" s="246">
        <f t="shared" si="17"/>
        <v>90788.02</v>
      </c>
      <c r="AB38" s="246">
        <f t="shared" si="18"/>
        <v>91557.41</v>
      </c>
      <c r="AC38" s="246">
        <f t="shared" si="19"/>
        <v>92326.8</v>
      </c>
      <c r="AD38" s="246">
        <f t="shared" si="20"/>
        <v>93096.19</v>
      </c>
      <c r="AE38" s="246">
        <f t="shared" si="21"/>
        <v>93865.58</v>
      </c>
      <c r="AF38" s="246">
        <f t="shared" si="22"/>
        <v>94634.97</v>
      </c>
      <c r="AG38" s="246">
        <f t="shared" si="23"/>
        <v>95404.36</v>
      </c>
      <c r="AH38" s="246">
        <f t="shared" si="24"/>
        <v>96173.75</v>
      </c>
      <c r="AI38" s="246">
        <f t="shared" si="25"/>
        <v>96943.14</v>
      </c>
      <c r="AJ38" s="246">
        <f t="shared" si="26"/>
        <v>97712.53</v>
      </c>
      <c r="AK38" s="246">
        <f t="shared" si="27"/>
        <v>98481.919999999998</v>
      </c>
      <c r="AL38" s="246">
        <f t="shared" si="28"/>
        <v>99251.31</v>
      </c>
      <c r="AM38" s="246">
        <f t="shared" si="29"/>
        <v>100020.7</v>
      </c>
    </row>
    <row r="39" spans="1:39" ht="24" customHeight="1">
      <c r="A39" s="232">
        <v>2026</v>
      </c>
      <c r="B39" s="11" t="s">
        <v>32</v>
      </c>
      <c r="C39" s="12" t="s">
        <v>1067</v>
      </c>
      <c r="D39" s="12" t="s">
        <v>1078</v>
      </c>
      <c r="E39" s="12" t="s">
        <v>1079</v>
      </c>
      <c r="F39" s="255">
        <v>86655</v>
      </c>
      <c r="G39" s="255">
        <v>79492</v>
      </c>
      <c r="H39" s="255">
        <v>7163</v>
      </c>
      <c r="I39" s="265">
        <v>8.2600000000000007E-2</v>
      </c>
      <c r="J39" s="241">
        <f t="shared" si="0"/>
        <v>80286.92</v>
      </c>
      <c r="K39" s="246">
        <f t="shared" si="1"/>
        <v>81081.84</v>
      </c>
      <c r="L39" s="246">
        <f t="shared" si="2"/>
        <v>81876.759999999995</v>
      </c>
      <c r="M39" s="246">
        <f t="shared" si="3"/>
        <v>82671.679999999993</v>
      </c>
      <c r="N39" s="246">
        <f t="shared" si="4"/>
        <v>83466.600000000006</v>
      </c>
      <c r="O39" s="246">
        <f t="shared" si="5"/>
        <v>84261.52</v>
      </c>
      <c r="P39" s="246">
        <f t="shared" si="6"/>
        <v>85056.44</v>
      </c>
      <c r="Q39" s="246">
        <f t="shared" si="7"/>
        <v>85851.36</v>
      </c>
      <c r="R39" s="246">
        <f t="shared" si="8"/>
        <v>86646.28</v>
      </c>
      <c r="S39" s="246">
        <f t="shared" si="9"/>
        <v>87441.2</v>
      </c>
      <c r="T39" s="246">
        <f t="shared" si="10"/>
        <v>88236.12</v>
      </c>
      <c r="U39" s="246">
        <f t="shared" si="11"/>
        <v>89031.039999999994</v>
      </c>
      <c r="V39" s="246">
        <f t="shared" si="12"/>
        <v>89825.96</v>
      </c>
      <c r="W39" s="246">
        <f t="shared" si="13"/>
        <v>90620.88</v>
      </c>
      <c r="X39" s="246">
        <f t="shared" si="14"/>
        <v>91415.8</v>
      </c>
      <c r="Y39" s="246">
        <f t="shared" si="15"/>
        <v>92210.72</v>
      </c>
      <c r="Z39" s="246">
        <f t="shared" si="16"/>
        <v>93005.64</v>
      </c>
      <c r="AA39" s="246">
        <f t="shared" si="17"/>
        <v>93800.56</v>
      </c>
      <c r="AB39" s="246">
        <f t="shared" si="18"/>
        <v>94595.48</v>
      </c>
      <c r="AC39" s="246">
        <f t="shared" si="19"/>
        <v>95390.399999999994</v>
      </c>
      <c r="AD39" s="246">
        <f t="shared" si="20"/>
        <v>96185.32</v>
      </c>
      <c r="AE39" s="246">
        <f t="shared" si="21"/>
        <v>96980.24</v>
      </c>
      <c r="AF39" s="246">
        <f t="shared" si="22"/>
        <v>97775.16</v>
      </c>
      <c r="AG39" s="246">
        <f t="shared" si="23"/>
        <v>98570.08</v>
      </c>
      <c r="AH39" s="246">
        <f t="shared" si="24"/>
        <v>99365</v>
      </c>
      <c r="AI39" s="246">
        <f t="shared" si="25"/>
        <v>100159.92</v>
      </c>
      <c r="AJ39" s="246">
        <f t="shared" si="26"/>
        <v>100954.84</v>
      </c>
      <c r="AK39" s="246">
        <f t="shared" si="27"/>
        <v>101749.76000000001</v>
      </c>
      <c r="AL39" s="246">
        <f t="shared" si="28"/>
        <v>102544.68</v>
      </c>
      <c r="AM39" s="246">
        <f t="shared" si="29"/>
        <v>103339.6</v>
      </c>
    </row>
    <row r="40" spans="1:39" ht="24" customHeight="1">
      <c r="A40" s="232">
        <v>2026</v>
      </c>
      <c r="B40" s="11" t="s">
        <v>32</v>
      </c>
      <c r="C40" s="12" t="s">
        <v>1067</v>
      </c>
      <c r="D40" s="12" t="s">
        <v>1080</v>
      </c>
      <c r="E40" s="12" t="s">
        <v>1081</v>
      </c>
      <c r="F40" s="255">
        <v>89655</v>
      </c>
      <c r="G40" s="255">
        <v>82372</v>
      </c>
      <c r="H40" s="255">
        <v>7283</v>
      </c>
      <c r="I40" s="265">
        <v>8.1199999999999994E-2</v>
      </c>
      <c r="J40" s="241">
        <f t="shared" si="0"/>
        <v>83195.72</v>
      </c>
      <c r="K40" s="246">
        <f t="shared" si="1"/>
        <v>84019.44</v>
      </c>
      <c r="L40" s="246">
        <f t="shared" si="2"/>
        <v>84843.16</v>
      </c>
      <c r="M40" s="246">
        <f t="shared" si="3"/>
        <v>85666.880000000005</v>
      </c>
      <c r="N40" s="246">
        <f t="shared" si="4"/>
        <v>86490.6</v>
      </c>
      <c r="O40" s="246">
        <f t="shared" si="5"/>
        <v>87314.32</v>
      </c>
      <c r="P40" s="246">
        <f t="shared" si="6"/>
        <v>88138.040000000008</v>
      </c>
      <c r="Q40" s="246">
        <f t="shared" si="7"/>
        <v>88961.76</v>
      </c>
      <c r="R40" s="246">
        <f t="shared" si="8"/>
        <v>89785.48</v>
      </c>
      <c r="S40" s="246">
        <f t="shared" si="9"/>
        <v>90609.2</v>
      </c>
      <c r="T40" s="246">
        <f t="shared" si="10"/>
        <v>91432.92</v>
      </c>
      <c r="U40" s="246">
        <f t="shared" si="11"/>
        <v>92256.639999999999</v>
      </c>
      <c r="V40" s="246">
        <f t="shared" si="12"/>
        <v>93080.36</v>
      </c>
      <c r="W40" s="246">
        <f t="shared" si="13"/>
        <v>93904.08</v>
      </c>
      <c r="X40" s="246">
        <f t="shared" si="14"/>
        <v>94727.8</v>
      </c>
      <c r="Y40" s="246">
        <f t="shared" si="15"/>
        <v>95551.52</v>
      </c>
      <c r="Z40" s="246">
        <f t="shared" si="16"/>
        <v>96375.24</v>
      </c>
      <c r="AA40" s="246">
        <f t="shared" si="17"/>
        <v>97198.959999999992</v>
      </c>
      <c r="AB40" s="246">
        <f t="shared" si="18"/>
        <v>98022.68</v>
      </c>
      <c r="AC40" s="246">
        <f t="shared" si="19"/>
        <v>98846.399999999994</v>
      </c>
      <c r="AD40" s="246">
        <f t="shared" si="20"/>
        <v>99670.12</v>
      </c>
      <c r="AE40" s="246">
        <f t="shared" si="21"/>
        <v>100493.84</v>
      </c>
      <c r="AF40" s="246">
        <f t="shared" si="22"/>
        <v>101317.56</v>
      </c>
      <c r="AG40" s="246">
        <f t="shared" si="23"/>
        <v>102141.28</v>
      </c>
      <c r="AH40" s="246">
        <f t="shared" si="24"/>
        <v>102965</v>
      </c>
      <c r="AI40" s="246">
        <f t="shared" si="25"/>
        <v>103788.72</v>
      </c>
      <c r="AJ40" s="246">
        <f t="shared" si="26"/>
        <v>104612.44</v>
      </c>
      <c r="AK40" s="246">
        <f t="shared" si="27"/>
        <v>105436.16</v>
      </c>
      <c r="AL40" s="246">
        <f t="shared" si="28"/>
        <v>106259.88</v>
      </c>
      <c r="AM40" s="246">
        <f t="shared" si="29"/>
        <v>107083.6</v>
      </c>
    </row>
    <row r="41" spans="1:39" ht="24" customHeight="1">
      <c r="A41" s="232">
        <v>2026</v>
      </c>
      <c r="B41" s="11" t="s">
        <v>32</v>
      </c>
      <c r="C41" s="12" t="s">
        <v>1067</v>
      </c>
      <c r="D41" s="12" t="s">
        <v>1084</v>
      </c>
      <c r="E41" s="12" t="s">
        <v>1085</v>
      </c>
      <c r="F41" s="255">
        <v>76545</v>
      </c>
      <c r="G41" s="255">
        <v>69787</v>
      </c>
      <c r="H41" s="255">
        <v>6758</v>
      </c>
      <c r="I41" s="265">
        <v>8.8300000000000003E-2</v>
      </c>
      <c r="J41" s="241">
        <f t="shared" si="0"/>
        <v>70484.87</v>
      </c>
      <c r="K41" s="246">
        <f t="shared" si="1"/>
        <v>71182.740000000005</v>
      </c>
      <c r="L41" s="246">
        <f t="shared" si="2"/>
        <v>71880.61</v>
      </c>
      <c r="M41" s="246">
        <f t="shared" si="3"/>
        <v>72578.48</v>
      </c>
      <c r="N41" s="246">
        <f t="shared" si="4"/>
        <v>73276.350000000006</v>
      </c>
      <c r="O41" s="246">
        <f t="shared" si="5"/>
        <v>73974.22</v>
      </c>
      <c r="P41" s="246">
        <f t="shared" si="6"/>
        <v>74672.09</v>
      </c>
      <c r="Q41" s="246">
        <f t="shared" si="7"/>
        <v>75369.960000000006</v>
      </c>
      <c r="R41" s="246">
        <f t="shared" si="8"/>
        <v>76067.83</v>
      </c>
      <c r="S41" s="246">
        <f t="shared" si="9"/>
        <v>76765.7</v>
      </c>
      <c r="T41" s="246">
        <f t="shared" si="10"/>
        <v>77463.570000000007</v>
      </c>
      <c r="U41" s="246">
        <f t="shared" si="11"/>
        <v>78161.440000000002</v>
      </c>
      <c r="V41" s="246">
        <f t="shared" si="12"/>
        <v>78859.31</v>
      </c>
      <c r="W41" s="246">
        <f t="shared" si="13"/>
        <v>79557.179999999993</v>
      </c>
      <c r="X41" s="246">
        <f t="shared" si="14"/>
        <v>80255.05</v>
      </c>
      <c r="Y41" s="246">
        <f t="shared" si="15"/>
        <v>80952.92</v>
      </c>
      <c r="Z41" s="246">
        <f t="shared" si="16"/>
        <v>81650.790000000008</v>
      </c>
      <c r="AA41" s="246">
        <f t="shared" si="17"/>
        <v>82348.66</v>
      </c>
      <c r="AB41" s="246">
        <f t="shared" si="18"/>
        <v>83046.53</v>
      </c>
      <c r="AC41" s="246">
        <f t="shared" si="19"/>
        <v>83744.399999999994</v>
      </c>
      <c r="AD41" s="246">
        <f t="shared" si="20"/>
        <v>84442.27</v>
      </c>
      <c r="AE41" s="246">
        <f t="shared" si="21"/>
        <v>85140.14</v>
      </c>
      <c r="AF41" s="246">
        <f t="shared" si="22"/>
        <v>85838.01</v>
      </c>
      <c r="AG41" s="246">
        <f t="shared" si="23"/>
        <v>86535.88</v>
      </c>
      <c r="AH41" s="246">
        <f t="shared" si="24"/>
        <v>87233.75</v>
      </c>
      <c r="AI41" s="246">
        <f t="shared" si="25"/>
        <v>87931.62</v>
      </c>
      <c r="AJ41" s="246">
        <f t="shared" si="26"/>
        <v>88629.49</v>
      </c>
      <c r="AK41" s="246">
        <f t="shared" si="27"/>
        <v>89327.360000000001</v>
      </c>
      <c r="AL41" s="246">
        <f t="shared" si="28"/>
        <v>90025.23</v>
      </c>
      <c r="AM41" s="246">
        <f t="shared" si="29"/>
        <v>90723.1</v>
      </c>
    </row>
    <row r="42" spans="1:39" ht="24" customHeight="1">
      <c r="A42" s="232">
        <v>2026</v>
      </c>
      <c r="B42" s="11" t="s">
        <v>32</v>
      </c>
      <c r="C42" s="12" t="s">
        <v>1067</v>
      </c>
      <c r="D42" s="12" t="s">
        <v>1086</v>
      </c>
      <c r="E42" s="12" t="s">
        <v>1087</v>
      </c>
      <c r="F42" s="255">
        <v>79545</v>
      </c>
      <c r="G42" s="255">
        <v>72667</v>
      </c>
      <c r="H42" s="255">
        <v>6878</v>
      </c>
      <c r="I42" s="265">
        <v>8.6499999999999994E-2</v>
      </c>
      <c r="J42" s="241">
        <f t="shared" si="0"/>
        <v>73393.67</v>
      </c>
      <c r="K42" s="246">
        <f t="shared" si="1"/>
        <v>74120.34</v>
      </c>
      <c r="L42" s="246">
        <f t="shared" si="2"/>
        <v>74847.009999999995</v>
      </c>
      <c r="M42" s="246">
        <f t="shared" si="3"/>
        <v>75573.679999999993</v>
      </c>
      <c r="N42" s="246">
        <f t="shared" si="4"/>
        <v>76300.350000000006</v>
      </c>
      <c r="O42" s="246">
        <f t="shared" si="5"/>
        <v>77027.02</v>
      </c>
      <c r="P42" s="246">
        <f t="shared" si="6"/>
        <v>77753.69</v>
      </c>
      <c r="Q42" s="246">
        <f t="shared" si="7"/>
        <v>78480.36</v>
      </c>
      <c r="R42" s="246">
        <f t="shared" si="8"/>
        <v>79207.03</v>
      </c>
      <c r="S42" s="246">
        <f t="shared" si="9"/>
        <v>79933.7</v>
      </c>
      <c r="T42" s="246">
        <f t="shared" si="10"/>
        <v>80660.37</v>
      </c>
      <c r="U42" s="246">
        <f t="shared" si="11"/>
        <v>81387.039999999994</v>
      </c>
      <c r="V42" s="246">
        <f t="shared" si="12"/>
        <v>82113.710000000006</v>
      </c>
      <c r="W42" s="246">
        <f t="shared" si="13"/>
        <v>82840.38</v>
      </c>
      <c r="X42" s="246">
        <f t="shared" si="14"/>
        <v>83567.05</v>
      </c>
      <c r="Y42" s="246">
        <f t="shared" si="15"/>
        <v>84293.72</v>
      </c>
      <c r="Z42" s="246">
        <f t="shared" si="16"/>
        <v>85020.39</v>
      </c>
      <c r="AA42" s="246">
        <f t="shared" si="17"/>
        <v>85747.06</v>
      </c>
      <c r="AB42" s="246">
        <f t="shared" si="18"/>
        <v>86473.73</v>
      </c>
      <c r="AC42" s="246">
        <f t="shared" si="19"/>
        <v>87200.4</v>
      </c>
      <c r="AD42" s="246">
        <f t="shared" si="20"/>
        <v>87927.07</v>
      </c>
      <c r="AE42" s="246">
        <f t="shared" si="21"/>
        <v>88653.74</v>
      </c>
      <c r="AF42" s="246">
        <f t="shared" si="22"/>
        <v>89380.41</v>
      </c>
      <c r="AG42" s="246">
        <f t="shared" si="23"/>
        <v>90107.08</v>
      </c>
      <c r="AH42" s="246">
        <f t="shared" si="24"/>
        <v>90833.75</v>
      </c>
      <c r="AI42" s="246">
        <f t="shared" si="25"/>
        <v>91560.42</v>
      </c>
      <c r="AJ42" s="246">
        <f t="shared" si="26"/>
        <v>92287.09</v>
      </c>
      <c r="AK42" s="246">
        <f t="shared" si="27"/>
        <v>93013.760000000009</v>
      </c>
      <c r="AL42" s="246">
        <f t="shared" si="28"/>
        <v>93740.43</v>
      </c>
      <c r="AM42" s="246">
        <f t="shared" si="29"/>
        <v>94467.1</v>
      </c>
    </row>
    <row r="43" spans="1:39" ht="24" customHeight="1">
      <c r="A43" s="232">
        <v>2026</v>
      </c>
      <c r="B43" s="11" t="s">
        <v>32</v>
      </c>
      <c r="C43" s="12" t="s">
        <v>351</v>
      </c>
      <c r="D43" s="12" t="s">
        <v>1174</v>
      </c>
      <c r="E43" s="12" t="s">
        <v>1175</v>
      </c>
      <c r="F43" s="255">
        <v>40025</v>
      </c>
      <c r="G43" s="255">
        <v>35992</v>
      </c>
      <c r="H43" s="255">
        <v>4033</v>
      </c>
      <c r="I43" s="265">
        <v>0.1008</v>
      </c>
      <c r="J43" s="241">
        <f t="shared" si="0"/>
        <v>36351.919999999998</v>
      </c>
      <c r="K43" s="246">
        <f t="shared" si="1"/>
        <v>36711.839999999997</v>
      </c>
      <c r="L43" s="246">
        <f t="shared" si="2"/>
        <v>37071.760000000002</v>
      </c>
      <c r="M43" s="246">
        <f t="shared" si="3"/>
        <v>37431.68</v>
      </c>
      <c r="N43" s="246">
        <f t="shared" si="4"/>
        <v>37791.599999999999</v>
      </c>
      <c r="O43" s="246">
        <f t="shared" si="5"/>
        <v>38151.519999999997</v>
      </c>
      <c r="P43" s="246">
        <f t="shared" si="6"/>
        <v>38511.440000000002</v>
      </c>
      <c r="Q43" s="246">
        <f t="shared" si="7"/>
        <v>38871.360000000001</v>
      </c>
      <c r="R43" s="246">
        <f t="shared" si="8"/>
        <v>39231.279999999999</v>
      </c>
      <c r="S43" s="246">
        <f t="shared" si="9"/>
        <v>39591.199999999997</v>
      </c>
      <c r="T43" s="246">
        <f t="shared" si="10"/>
        <v>39951.120000000003</v>
      </c>
      <c r="U43" s="246">
        <f t="shared" si="11"/>
        <v>40311.040000000001</v>
      </c>
      <c r="V43" s="246">
        <f t="shared" si="12"/>
        <v>40670.959999999999</v>
      </c>
      <c r="W43" s="246">
        <f t="shared" si="13"/>
        <v>41030.879999999997</v>
      </c>
      <c r="X43" s="246">
        <f t="shared" si="14"/>
        <v>41390.800000000003</v>
      </c>
      <c r="Y43" s="246">
        <f t="shared" si="15"/>
        <v>41750.720000000001</v>
      </c>
      <c r="Z43" s="246">
        <f t="shared" si="16"/>
        <v>42110.64</v>
      </c>
      <c r="AA43" s="246">
        <f t="shared" si="17"/>
        <v>42470.559999999998</v>
      </c>
      <c r="AB43" s="246">
        <f t="shared" si="18"/>
        <v>42830.48</v>
      </c>
      <c r="AC43" s="246">
        <f t="shared" si="19"/>
        <v>43190.400000000001</v>
      </c>
      <c r="AD43" s="246">
        <f t="shared" si="20"/>
        <v>43550.32</v>
      </c>
      <c r="AE43" s="246">
        <f t="shared" si="21"/>
        <v>43910.239999999998</v>
      </c>
      <c r="AF43" s="246">
        <f t="shared" si="22"/>
        <v>44270.16</v>
      </c>
      <c r="AG43" s="246">
        <f t="shared" si="23"/>
        <v>44630.080000000002</v>
      </c>
      <c r="AH43" s="246">
        <f t="shared" si="24"/>
        <v>44990</v>
      </c>
      <c r="AI43" s="246">
        <f t="shared" si="25"/>
        <v>45349.919999999998</v>
      </c>
      <c r="AJ43" s="246">
        <f t="shared" si="26"/>
        <v>45709.84</v>
      </c>
      <c r="AK43" s="246">
        <f t="shared" si="27"/>
        <v>46069.760000000002</v>
      </c>
      <c r="AL43" s="246">
        <f t="shared" si="28"/>
        <v>46429.68</v>
      </c>
      <c r="AM43" s="246">
        <f t="shared" si="29"/>
        <v>46789.599999999999</v>
      </c>
    </row>
    <row r="44" spans="1:39" ht="24" customHeight="1">
      <c r="A44" s="232">
        <v>2026</v>
      </c>
      <c r="B44" s="11" t="s">
        <v>32</v>
      </c>
      <c r="C44" s="12" t="s">
        <v>351</v>
      </c>
      <c r="D44" s="12" t="s">
        <v>1176</v>
      </c>
      <c r="E44" s="12" t="s">
        <v>1177</v>
      </c>
      <c r="F44" s="255">
        <v>42025</v>
      </c>
      <c r="G44" s="255">
        <v>37912</v>
      </c>
      <c r="H44" s="255">
        <v>4133</v>
      </c>
      <c r="I44" s="265">
        <v>9.7900000000000001E-2</v>
      </c>
      <c r="J44" s="241">
        <f t="shared" si="0"/>
        <v>38291.120000000003</v>
      </c>
      <c r="K44" s="246">
        <f t="shared" si="1"/>
        <v>38670.239999999998</v>
      </c>
      <c r="L44" s="246">
        <f t="shared" si="2"/>
        <v>39049.360000000001</v>
      </c>
      <c r="M44" s="246">
        <f t="shared" si="3"/>
        <v>39428.480000000003</v>
      </c>
      <c r="N44" s="246">
        <f t="shared" si="4"/>
        <v>39807.599999999999</v>
      </c>
      <c r="O44" s="246">
        <f t="shared" si="5"/>
        <v>40186.720000000001</v>
      </c>
      <c r="P44" s="246">
        <f t="shared" si="6"/>
        <v>40565.839999999997</v>
      </c>
      <c r="Q44" s="246">
        <f t="shared" si="7"/>
        <v>40944.959999999999</v>
      </c>
      <c r="R44" s="246">
        <f t="shared" si="8"/>
        <v>41324.080000000002</v>
      </c>
      <c r="S44" s="246">
        <f t="shared" si="9"/>
        <v>41703.199999999997</v>
      </c>
      <c r="T44" s="246">
        <f t="shared" si="10"/>
        <v>42082.32</v>
      </c>
      <c r="U44" s="246">
        <f t="shared" si="11"/>
        <v>42461.440000000002</v>
      </c>
      <c r="V44" s="246">
        <f t="shared" si="12"/>
        <v>42840.56</v>
      </c>
      <c r="W44" s="246">
        <f t="shared" si="13"/>
        <v>43219.68</v>
      </c>
      <c r="X44" s="246">
        <f t="shared" si="14"/>
        <v>43598.8</v>
      </c>
      <c r="Y44" s="246">
        <f t="shared" si="15"/>
        <v>43977.919999999998</v>
      </c>
      <c r="Z44" s="246">
        <f t="shared" si="16"/>
        <v>44357.04</v>
      </c>
      <c r="AA44" s="246">
        <f t="shared" si="17"/>
        <v>44736.160000000003</v>
      </c>
      <c r="AB44" s="246">
        <f t="shared" si="18"/>
        <v>45115.28</v>
      </c>
      <c r="AC44" s="246">
        <f t="shared" si="19"/>
        <v>45494.400000000001</v>
      </c>
      <c r="AD44" s="246">
        <f t="shared" si="20"/>
        <v>45873.52</v>
      </c>
      <c r="AE44" s="246">
        <f t="shared" si="21"/>
        <v>46252.639999999999</v>
      </c>
      <c r="AF44" s="246">
        <f t="shared" si="22"/>
        <v>46631.76</v>
      </c>
      <c r="AG44" s="246">
        <f t="shared" si="23"/>
        <v>47010.879999999997</v>
      </c>
      <c r="AH44" s="246">
        <f t="shared" si="24"/>
        <v>47390</v>
      </c>
      <c r="AI44" s="246">
        <f t="shared" si="25"/>
        <v>47769.120000000003</v>
      </c>
      <c r="AJ44" s="246">
        <f t="shared" si="26"/>
        <v>48148.24</v>
      </c>
      <c r="AK44" s="246">
        <f t="shared" si="27"/>
        <v>48527.360000000001</v>
      </c>
      <c r="AL44" s="246">
        <f t="shared" si="28"/>
        <v>48906.479999999996</v>
      </c>
      <c r="AM44" s="246">
        <f t="shared" si="29"/>
        <v>49285.599999999999</v>
      </c>
    </row>
    <row r="45" spans="1:39" ht="24" customHeight="1">
      <c r="A45" s="232">
        <v>2026</v>
      </c>
      <c r="B45" s="11" t="s">
        <v>32</v>
      </c>
      <c r="C45" s="12" t="s">
        <v>351</v>
      </c>
      <c r="D45" s="12" t="s">
        <v>1174</v>
      </c>
      <c r="E45" s="12" t="s">
        <v>1178</v>
      </c>
      <c r="F45" s="255">
        <v>42145</v>
      </c>
      <c r="G45" s="255">
        <v>38027</v>
      </c>
      <c r="H45" s="255">
        <v>4118</v>
      </c>
      <c r="I45" s="265">
        <v>9.7699999999999995E-2</v>
      </c>
      <c r="J45" s="241">
        <f t="shared" si="0"/>
        <v>38407.269999999997</v>
      </c>
      <c r="K45" s="246">
        <f t="shared" si="1"/>
        <v>38787.54</v>
      </c>
      <c r="L45" s="246">
        <f t="shared" si="2"/>
        <v>39167.81</v>
      </c>
      <c r="M45" s="246">
        <f t="shared" si="3"/>
        <v>39548.080000000002</v>
      </c>
      <c r="N45" s="246">
        <f t="shared" si="4"/>
        <v>39928.35</v>
      </c>
      <c r="O45" s="246">
        <f t="shared" si="5"/>
        <v>40308.620000000003</v>
      </c>
      <c r="P45" s="246">
        <f t="shared" si="6"/>
        <v>40688.89</v>
      </c>
      <c r="Q45" s="246">
        <f t="shared" si="7"/>
        <v>41069.160000000003</v>
      </c>
      <c r="R45" s="246">
        <f t="shared" si="8"/>
        <v>41449.43</v>
      </c>
      <c r="S45" s="246">
        <f t="shared" si="9"/>
        <v>41829.699999999997</v>
      </c>
      <c r="T45" s="246">
        <f t="shared" si="10"/>
        <v>42209.97</v>
      </c>
      <c r="U45" s="246">
        <f t="shared" si="11"/>
        <v>42590.239999999998</v>
      </c>
      <c r="V45" s="246">
        <f t="shared" si="12"/>
        <v>42970.51</v>
      </c>
      <c r="W45" s="246">
        <f t="shared" si="13"/>
        <v>43350.78</v>
      </c>
      <c r="X45" s="246">
        <f t="shared" si="14"/>
        <v>43731.05</v>
      </c>
      <c r="Y45" s="246">
        <f t="shared" si="15"/>
        <v>44111.32</v>
      </c>
      <c r="Z45" s="246">
        <f t="shared" si="16"/>
        <v>44491.59</v>
      </c>
      <c r="AA45" s="246">
        <f t="shared" si="17"/>
        <v>44871.86</v>
      </c>
      <c r="AB45" s="246">
        <f t="shared" si="18"/>
        <v>45252.13</v>
      </c>
      <c r="AC45" s="246">
        <f t="shared" si="19"/>
        <v>45632.4</v>
      </c>
      <c r="AD45" s="246">
        <f t="shared" si="20"/>
        <v>46012.67</v>
      </c>
      <c r="AE45" s="246">
        <f t="shared" si="21"/>
        <v>46392.94</v>
      </c>
      <c r="AF45" s="246">
        <f t="shared" si="22"/>
        <v>46773.21</v>
      </c>
      <c r="AG45" s="246">
        <f t="shared" si="23"/>
        <v>47153.479999999996</v>
      </c>
      <c r="AH45" s="246">
        <f t="shared" si="24"/>
        <v>47533.75</v>
      </c>
      <c r="AI45" s="246">
        <f t="shared" si="25"/>
        <v>47914.020000000004</v>
      </c>
      <c r="AJ45" s="246">
        <f t="shared" si="26"/>
        <v>48294.29</v>
      </c>
      <c r="AK45" s="246">
        <f t="shared" si="27"/>
        <v>48674.559999999998</v>
      </c>
      <c r="AL45" s="246">
        <f t="shared" si="28"/>
        <v>49054.83</v>
      </c>
      <c r="AM45" s="246">
        <f t="shared" si="29"/>
        <v>49435.1</v>
      </c>
    </row>
    <row r="46" spans="1:39" ht="24" customHeight="1">
      <c r="A46" s="232">
        <v>2026</v>
      </c>
      <c r="B46" s="11" t="s">
        <v>32</v>
      </c>
      <c r="C46" s="12" t="s">
        <v>351</v>
      </c>
      <c r="D46" s="12" t="s">
        <v>1176</v>
      </c>
      <c r="E46" s="12" t="s">
        <v>1179</v>
      </c>
      <c r="F46" s="255">
        <v>44145</v>
      </c>
      <c r="G46" s="255">
        <v>39947</v>
      </c>
      <c r="H46" s="255">
        <v>4198</v>
      </c>
      <c r="I46" s="265">
        <v>9.5100000000000004E-2</v>
      </c>
      <c r="J46" s="241">
        <f t="shared" si="0"/>
        <v>40346.47</v>
      </c>
      <c r="K46" s="246">
        <f t="shared" si="1"/>
        <v>40745.94</v>
      </c>
      <c r="L46" s="246">
        <f t="shared" si="2"/>
        <v>41145.410000000003</v>
      </c>
      <c r="M46" s="246">
        <f t="shared" si="3"/>
        <v>41544.879999999997</v>
      </c>
      <c r="N46" s="246">
        <f t="shared" si="4"/>
        <v>41944.35</v>
      </c>
      <c r="O46" s="246">
        <f t="shared" si="5"/>
        <v>42343.82</v>
      </c>
      <c r="P46" s="246">
        <f t="shared" si="6"/>
        <v>42743.29</v>
      </c>
      <c r="Q46" s="246">
        <f t="shared" si="7"/>
        <v>43142.76</v>
      </c>
      <c r="R46" s="246">
        <f t="shared" si="8"/>
        <v>43542.23</v>
      </c>
      <c r="S46" s="246">
        <f t="shared" si="9"/>
        <v>43941.7</v>
      </c>
      <c r="T46" s="246">
        <f t="shared" si="10"/>
        <v>44341.17</v>
      </c>
      <c r="U46" s="246">
        <f t="shared" si="11"/>
        <v>44740.639999999999</v>
      </c>
      <c r="V46" s="246">
        <f t="shared" si="12"/>
        <v>45140.11</v>
      </c>
      <c r="W46" s="246">
        <f t="shared" si="13"/>
        <v>45539.58</v>
      </c>
      <c r="X46" s="246">
        <f t="shared" si="14"/>
        <v>45939.05</v>
      </c>
      <c r="Y46" s="246">
        <f t="shared" si="15"/>
        <v>46338.520000000004</v>
      </c>
      <c r="Z46" s="246">
        <f t="shared" si="16"/>
        <v>46737.99</v>
      </c>
      <c r="AA46" s="246">
        <f t="shared" si="17"/>
        <v>47137.46</v>
      </c>
      <c r="AB46" s="246">
        <f t="shared" si="18"/>
        <v>47536.93</v>
      </c>
      <c r="AC46" s="246">
        <f t="shared" si="19"/>
        <v>47936.4</v>
      </c>
      <c r="AD46" s="246">
        <f t="shared" si="20"/>
        <v>48335.869999999995</v>
      </c>
      <c r="AE46" s="246">
        <f t="shared" si="21"/>
        <v>48735.34</v>
      </c>
      <c r="AF46" s="246">
        <f t="shared" si="22"/>
        <v>49134.81</v>
      </c>
      <c r="AG46" s="246">
        <f t="shared" si="23"/>
        <v>49534.28</v>
      </c>
      <c r="AH46" s="246">
        <f t="shared" si="24"/>
        <v>49933.75</v>
      </c>
      <c r="AI46" s="246">
        <f t="shared" si="25"/>
        <v>50333.22</v>
      </c>
      <c r="AJ46" s="246">
        <f t="shared" si="26"/>
        <v>50732.69</v>
      </c>
      <c r="AK46" s="246">
        <f t="shared" si="27"/>
        <v>51132.160000000003</v>
      </c>
      <c r="AL46" s="246">
        <f t="shared" si="28"/>
        <v>51531.63</v>
      </c>
      <c r="AM46" s="246">
        <f t="shared" si="29"/>
        <v>51931.1</v>
      </c>
    </row>
    <row r="47" spans="1:39" ht="24" customHeight="1">
      <c r="A47" s="232">
        <v>2026</v>
      </c>
      <c r="B47" s="11" t="s">
        <v>32</v>
      </c>
      <c r="C47" s="12" t="s">
        <v>351</v>
      </c>
      <c r="D47" s="12" t="s">
        <v>1180</v>
      </c>
      <c r="E47" s="12" t="s">
        <v>1181</v>
      </c>
      <c r="F47" s="255">
        <v>46715</v>
      </c>
      <c r="G47" s="255">
        <v>42414</v>
      </c>
      <c r="H47" s="255">
        <v>4301</v>
      </c>
      <c r="I47" s="265">
        <v>9.2100000000000001E-2</v>
      </c>
      <c r="J47" s="241">
        <f t="shared" si="0"/>
        <v>42838.14</v>
      </c>
      <c r="K47" s="246">
        <f t="shared" si="1"/>
        <v>43262.28</v>
      </c>
      <c r="L47" s="246">
        <f t="shared" si="2"/>
        <v>43686.42</v>
      </c>
      <c r="M47" s="246">
        <f t="shared" si="3"/>
        <v>44110.559999999998</v>
      </c>
      <c r="N47" s="246">
        <f t="shared" si="4"/>
        <v>44534.7</v>
      </c>
      <c r="O47" s="246">
        <f t="shared" si="5"/>
        <v>44958.84</v>
      </c>
      <c r="P47" s="246">
        <f t="shared" si="6"/>
        <v>45382.98</v>
      </c>
      <c r="Q47" s="246">
        <f t="shared" si="7"/>
        <v>45807.12</v>
      </c>
      <c r="R47" s="246">
        <f t="shared" si="8"/>
        <v>46231.26</v>
      </c>
      <c r="S47" s="246">
        <f t="shared" si="9"/>
        <v>46655.4</v>
      </c>
      <c r="T47" s="246">
        <f t="shared" si="10"/>
        <v>47079.54</v>
      </c>
      <c r="U47" s="246">
        <f t="shared" si="11"/>
        <v>47503.68</v>
      </c>
      <c r="V47" s="246">
        <f t="shared" si="12"/>
        <v>47927.82</v>
      </c>
      <c r="W47" s="246">
        <f t="shared" si="13"/>
        <v>48351.96</v>
      </c>
      <c r="X47" s="246">
        <f t="shared" si="14"/>
        <v>48776.1</v>
      </c>
      <c r="Y47" s="246">
        <f t="shared" si="15"/>
        <v>49200.24</v>
      </c>
      <c r="Z47" s="246">
        <f t="shared" si="16"/>
        <v>49624.38</v>
      </c>
      <c r="AA47" s="246">
        <f t="shared" si="17"/>
        <v>50048.52</v>
      </c>
      <c r="AB47" s="246">
        <f t="shared" si="18"/>
        <v>50472.66</v>
      </c>
      <c r="AC47" s="246">
        <f t="shared" si="19"/>
        <v>50896.800000000003</v>
      </c>
      <c r="AD47" s="246">
        <f t="shared" si="20"/>
        <v>51320.94</v>
      </c>
      <c r="AE47" s="246">
        <f t="shared" si="21"/>
        <v>51745.08</v>
      </c>
      <c r="AF47" s="246">
        <f t="shared" si="22"/>
        <v>52169.22</v>
      </c>
      <c r="AG47" s="246">
        <f t="shared" si="23"/>
        <v>52593.36</v>
      </c>
      <c r="AH47" s="246">
        <f t="shared" si="24"/>
        <v>53017.5</v>
      </c>
      <c r="AI47" s="246">
        <f t="shared" si="25"/>
        <v>53441.64</v>
      </c>
      <c r="AJ47" s="246">
        <f t="shared" si="26"/>
        <v>53865.78</v>
      </c>
      <c r="AK47" s="246">
        <f t="shared" si="27"/>
        <v>54289.919999999998</v>
      </c>
      <c r="AL47" s="246">
        <f t="shared" si="28"/>
        <v>54714.06</v>
      </c>
      <c r="AM47" s="246">
        <f t="shared" si="29"/>
        <v>55138.2</v>
      </c>
    </row>
    <row r="48" spans="1:39" ht="24" customHeight="1">
      <c r="A48" s="232">
        <v>2026</v>
      </c>
      <c r="B48" s="11" t="s">
        <v>32</v>
      </c>
      <c r="C48" s="12" t="s">
        <v>351</v>
      </c>
      <c r="D48" s="12" t="s">
        <v>1182</v>
      </c>
      <c r="E48" s="12" t="s">
        <v>1183</v>
      </c>
      <c r="F48" s="255">
        <v>48715</v>
      </c>
      <c r="G48" s="255">
        <v>44334</v>
      </c>
      <c r="H48" s="255">
        <v>4381</v>
      </c>
      <c r="I48" s="265">
        <v>8.9899999999999994E-2</v>
      </c>
      <c r="J48" s="241">
        <f t="shared" si="0"/>
        <v>44777.34</v>
      </c>
      <c r="K48" s="246">
        <f t="shared" si="1"/>
        <v>45220.68</v>
      </c>
      <c r="L48" s="246">
        <f t="shared" si="2"/>
        <v>45664.02</v>
      </c>
      <c r="M48" s="246">
        <f t="shared" si="3"/>
        <v>46107.360000000001</v>
      </c>
      <c r="N48" s="246">
        <f t="shared" si="4"/>
        <v>46550.7</v>
      </c>
      <c r="O48" s="246">
        <f t="shared" si="5"/>
        <v>46994.04</v>
      </c>
      <c r="P48" s="246">
        <f t="shared" si="6"/>
        <v>47437.38</v>
      </c>
      <c r="Q48" s="246">
        <f t="shared" si="7"/>
        <v>47880.72</v>
      </c>
      <c r="R48" s="246">
        <f t="shared" si="8"/>
        <v>48324.06</v>
      </c>
      <c r="S48" s="246">
        <f t="shared" si="9"/>
        <v>48767.4</v>
      </c>
      <c r="T48" s="246">
        <f t="shared" si="10"/>
        <v>49210.74</v>
      </c>
      <c r="U48" s="246">
        <f t="shared" si="11"/>
        <v>49654.080000000002</v>
      </c>
      <c r="V48" s="246">
        <f t="shared" si="12"/>
        <v>50097.42</v>
      </c>
      <c r="W48" s="246">
        <f t="shared" si="13"/>
        <v>50540.76</v>
      </c>
      <c r="X48" s="246">
        <f t="shared" si="14"/>
        <v>50984.1</v>
      </c>
      <c r="Y48" s="246">
        <f t="shared" si="15"/>
        <v>51427.44</v>
      </c>
      <c r="Z48" s="246">
        <f t="shared" si="16"/>
        <v>51870.78</v>
      </c>
      <c r="AA48" s="246">
        <f t="shared" si="17"/>
        <v>52314.12</v>
      </c>
      <c r="AB48" s="246">
        <f t="shared" si="18"/>
        <v>52757.46</v>
      </c>
      <c r="AC48" s="246">
        <f t="shared" si="19"/>
        <v>53200.800000000003</v>
      </c>
      <c r="AD48" s="246">
        <f t="shared" si="20"/>
        <v>53644.14</v>
      </c>
      <c r="AE48" s="246">
        <f t="shared" si="21"/>
        <v>54087.479999999996</v>
      </c>
      <c r="AF48" s="246">
        <f t="shared" si="22"/>
        <v>54530.82</v>
      </c>
      <c r="AG48" s="246">
        <f t="shared" si="23"/>
        <v>54974.16</v>
      </c>
      <c r="AH48" s="246">
        <f t="shared" si="24"/>
        <v>55417.5</v>
      </c>
      <c r="AI48" s="246">
        <f t="shared" si="25"/>
        <v>55860.84</v>
      </c>
      <c r="AJ48" s="246">
        <f t="shared" si="26"/>
        <v>56304.18</v>
      </c>
      <c r="AK48" s="246">
        <f t="shared" si="27"/>
        <v>56747.520000000004</v>
      </c>
      <c r="AL48" s="246">
        <f t="shared" si="28"/>
        <v>57190.86</v>
      </c>
      <c r="AM48" s="246">
        <f t="shared" si="29"/>
        <v>57634.2</v>
      </c>
    </row>
    <row r="49" spans="1:39" ht="24" customHeight="1">
      <c r="A49" s="232">
        <v>2026</v>
      </c>
      <c r="B49" s="11" t="s">
        <v>32</v>
      </c>
      <c r="C49" s="12" t="s">
        <v>351</v>
      </c>
      <c r="D49" s="12" t="s">
        <v>1184</v>
      </c>
      <c r="E49" s="12" t="s">
        <v>1185</v>
      </c>
      <c r="F49" s="255">
        <v>56465</v>
      </c>
      <c r="G49" s="255">
        <v>51774</v>
      </c>
      <c r="H49" s="255">
        <v>4691</v>
      </c>
      <c r="I49" s="265">
        <v>8.3099999999999993E-2</v>
      </c>
      <c r="J49" s="241">
        <f t="shared" si="0"/>
        <v>52291.74</v>
      </c>
      <c r="K49" s="246">
        <f t="shared" si="1"/>
        <v>52809.48</v>
      </c>
      <c r="L49" s="246">
        <f t="shared" si="2"/>
        <v>53327.22</v>
      </c>
      <c r="M49" s="246">
        <f t="shared" si="3"/>
        <v>53844.959999999999</v>
      </c>
      <c r="N49" s="246">
        <f t="shared" si="4"/>
        <v>54362.7</v>
      </c>
      <c r="O49" s="246">
        <f t="shared" si="5"/>
        <v>54880.44</v>
      </c>
      <c r="P49" s="246">
        <f t="shared" si="6"/>
        <v>55398.18</v>
      </c>
      <c r="Q49" s="246">
        <f t="shared" si="7"/>
        <v>55915.92</v>
      </c>
      <c r="R49" s="246">
        <f t="shared" si="8"/>
        <v>56433.66</v>
      </c>
      <c r="S49" s="246">
        <f t="shared" si="9"/>
        <v>56951.4</v>
      </c>
      <c r="T49" s="246">
        <f t="shared" si="10"/>
        <v>57469.14</v>
      </c>
      <c r="U49" s="246">
        <f t="shared" si="11"/>
        <v>57986.879999999997</v>
      </c>
      <c r="V49" s="246">
        <f t="shared" si="12"/>
        <v>58504.62</v>
      </c>
      <c r="W49" s="246">
        <f t="shared" si="13"/>
        <v>59022.36</v>
      </c>
      <c r="X49" s="246">
        <f t="shared" si="14"/>
        <v>59540.1</v>
      </c>
      <c r="Y49" s="246">
        <f t="shared" si="15"/>
        <v>60057.84</v>
      </c>
      <c r="Z49" s="246">
        <f t="shared" si="16"/>
        <v>60575.58</v>
      </c>
      <c r="AA49" s="246">
        <f t="shared" si="17"/>
        <v>61093.32</v>
      </c>
      <c r="AB49" s="246">
        <f t="shared" si="18"/>
        <v>61611.06</v>
      </c>
      <c r="AC49" s="246">
        <f t="shared" si="19"/>
        <v>62128.800000000003</v>
      </c>
      <c r="AD49" s="246">
        <f t="shared" si="20"/>
        <v>62646.54</v>
      </c>
      <c r="AE49" s="246">
        <f t="shared" si="21"/>
        <v>63164.28</v>
      </c>
      <c r="AF49" s="246">
        <f t="shared" si="22"/>
        <v>63682.020000000004</v>
      </c>
      <c r="AG49" s="246">
        <f t="shared" si="23"/>
        <v>64199.76</v>
      </c>
      <c r="AH49" s="246">
        <f t="shared" si="24"/>
        <v>64717.5</v>
      </c>
      <c r="AI49" s="246">
        <f t="shared" si="25"/>
        <v>65235.24</v>
      </c>
      <c r="AJ49" s="246">
        <f t="shared" si="26"/>
        <v>65752.98</v>
      </c>
      <c r="AK49" s="246">
        <f t="shared" si="27"/>
        <v>66270.720000000001</v>
      </c>
      <c r="AL49" s="246">
        <f t="shared" si="28"/>
        <v>66788.459999999992</v>
      </c>
      <c r="AM49" s="246">
        <f t="shared" si="29"/>
        <v>67306.2</v>
      </c>
    </row>
    <row r="50" spans="1:39" ht="24" customHeight="1">
      <c r="A50" s="232">
        <v>2026</v>
      </c>
      <c r="B50" s="11" t="s">
        <v>32</v>
      </c>
      <c r="C50" s="12" t="s">
        <v>351</v>
      </c>
      <c r="D50" s="12" t="s">
        <v>1186</v>
      </c>
      <c r="E50" s="12" t="s">
        <v>1187</v>
      </c>
      <c r="F50" s="255">
        <v>58465</v>
      </c>
      <c r="G50" s="255">
        <v>53694</v>
      </c>
      <c r="H50" s="255">
        <v>4771</v>
      </c>
      <c r="I50" s="265">
        <v>8.1600000000000006E-2</v>
      </c>
      <c r="J50" s="241">
        <f t="shared" si="0"/>
        <v>54230.94</v>
      </c>
      <c r="K50" s="246">
        <f t="shared" si="1"/>
        <v>54767.88</v>
      </c>
      <c r="L50" s="246">
        <f t="shared" si="2"/>
        <v>55304.82</v>
      </c>
      <c r="M50" s="246">
        <f t="shared" si="3"/>
        <v>55841.760000000002</v>
      </c>
      <c r="N50" s="246">
        <f t="shared" si="4"/>
        <v>56378.7</v>
      </c>
      <c r="O50" s="246">
        <f t="shared" si="5"/>
        <v>56915.64</v>
      </c>
      <c r="P50" s="246">
        <f t="shared" si="6"/>
        <v>57452.58</v>
      </c>
      <c r="Q50" s="246">
        <f t="shared" si="7"/>
        <v>57989.520000000004</v>
      </c>
      <c r="R50" s="246">
        <f t="shared" si="8"/>
        <v>58526.46</v>
      </c>
      <c r="S50" s="246">
        <f t="shared" si="9"/>
        <v>59063.4</v>
      </c>
      <c r="T50" s="246">
        <f t="shared" si="10"/>
        <v>59600.34</v>
      </c>
      <c r="U50" s="246">
        <f t="shared" si="11"/>
        <v>60137.279999999999</v>
      </c>
      <c r="V50" s="246">
        <f t="shared" si="12"/>
        <v>60674.22</v>
      </c>
      <c r="W50" s="246">
        <f t="shared" si="13"/>
        <v>61211.16</v>
      </c>
      <c r="X50" s="246">
        <f t="shared" si="14"/>
        <v>61748.1</v>
      </c>
      <c r="Y50" s="246">
        <f t="shared" si="15"/>
        <v>62285.04</v>
      </c>
      <c r="Z50" s="246">
        <f t="shared" si="16"/>
        <v>62821.98</v>
      </c>
      <c r="AA50" s="246">
        <f t="shared" si="17"/>
        <v>63358.92</v>
      </c>
      <c r="AB50" s="246">
        <f t="shared" si="18"/>
        <v>63895.86</v>
      </c>
      <c r="AC50" s="246">
        <f t="shared" si="19"/>
        <v>64432.800000000003</v>
      </c>
      <c r="AD50" s="246">
        <f t="shared" si="20"/>
        <v>64969.74</v>
      </c>
      <c r="AE50" s="246">
        <f t="shared" si="21"/>
        <v>65506.68</v>
      </c>
      <c r="AF50" s="246">
        <f t="shared" si="22"/>
        <v>66043.62</v>
      </c>
      <c r="AG50" s="246">
        <f t="shared" si="23"/>
        <v>66580.56</v>
      </c>
      <c r="AH50" s="246">
        <f t="shared" si="24"/>
        <v>67117.5</v>
      </c>
      <c r="AI50" s="246">
        <f t="shared" si="25"/>
        <v>67654.44</v>
      </c>
      <c r="AJ50" s="246">
        <f t="shared" si="26"/>
        <v>68191.38</v>
      </c>
      <c r="AK50" s="246">
        <f t="shared" si="27"/>
        <v>68728.320000000007</v>
      </c>
      <c r="AL50" s="246">
        <f t="shared" si="28"/>
        <v>69265.259999999995</v>
      </c>
      <c r="AM50" s="246">
        <f t="shared" si="29"/>
        <v>69802.2</v>
      </c>
    </row>
    <row r="51" spans="1:39" ht="24" customHeight="1">
      <c r="A51" s="232">
        <v>2026</v>
      </c>
      <c r="B51" s="11" t="s">
        <v>32</v>
      </c>
      <c r="C51" s="12" t="s">
        <v>351</v>
      </c>
      <c r="D51" s="12" t="s">
        <v>1188</v>
      </c>
      <c r="E51" s="12" t="s">
        <v>1189</v>
      </c>
      <c r="F51" s="255">
        <v>52525</v>
      </c>
      <c r="G51" s="255">
        <v>47992</v>
      </c>
      <c r="H51" s="255">
        <v>4533</v>
      </c>
      <c r="I51" s="265">
        <v>8.6300000000000002E-2</v>
      </c>
      <c r="J51" s="241">
        <f t="shared" si="0"/>
        <v>48471.92</v>
      </c>
      <c r="K51" s="246">
        <f t="shared" si="1"/>
        <v>48951.839999999997</v>
      </c>
      <c r="L51" s="246">
        <f t="shared" si="2"/>
        <v>49431.76</v>
      </c>
      <c r="M51" s="246">
        <f t="shared" si="3"/>
        <v>49911.68</v>
      </c>
      <c r="N51" s="246">
        <f t="shared" si="4"/>
        <v>50391.6</v>
      </c>
      <c r="O51" s="246">
        <f t="shared" si="5"/>
        <v>50871.519999999997</v>
      </c>
      <c r="P51" s="246">
        <f t="shared" si="6"/>
        <v>51351.44</v>
      </c>
      <c r="Q51" s="246">
        <f t="shared" si="7"/>
        <v>51831.360000000001</v>
      </c>
      <c r="R51" s="246">
        <f t="shared" si="8"/>
        <v>52311.28</v>
      </c>
      <c r="S51" s="246">
        <f t="shared" si="9"/>
        <v>52791.199999999997</v>
      </c>
      <c r="T51" s="246">
        <f t="shared" si="10"/>
        <v>53271.12</v>
      </c>
      <c r="U51" s="246">
        <f t="shared" si="11"/>
        <v>53751.040000000001</v>
      </c>
      <c r="V51" s="246">
        <f t="shared" si="12"/>
        <v>54230.96</v>
      </c>
      <c r="W51" s="246">
        <f t="shared" si="13"/>
        <v>54710.880000000005</v>
      </c>
      <c r="X51" s="246">
        <f t="shared" si="14"/>
        <v>55190.8</v>
      </c>
      <c r="Y51" s="246">
        <f t="shared" si="15"/>
        <v>55670.720000000001</v>
      </c>
      <c r="Z51" s="246">
        <f t="shared" si="16"/>
        <v>56150.64</v>
      </c>
      <c r="AA51" s="246">
        <f t="shared" si="17"/>
        <v>56630.559999999998</v>
      </c>
      <c r="AB51" s="246">
        <f t="shared" si="18"/>
        <v>57110.479999999996</v>
      </c>
      <c r="AC51" s="246">
        <f t="shared" si="19"/>
        <v>57590.400000000001</v>
      </c>
      <c r="AD51" s="246">
        <f t="shared" si="20"/>
        <v>58070.32</v>
      </c>
      <c r="AE51" s="246">
        <f t="shared" si="21"/>
        <v>58550.239999999998</v>
      </c>
      <c r="AF51" s="246">
        <f t="shared" si="22"/>
        <v>59030.16</v>
      </c>
      <c r="AG51" s="246">
        <f t="shared" si="23"/>
        <v>59510.080000000002</v>
      </c>
      <c r="AH51" s="246">
        <f t="shared" si="24"/>
        <v>59990</v>
      </c>
      <c r="AI51" s="246">
        <f t="shared" si="25"/>
        <v>60469.919999999998</v>
      </c>
      <c r="AJ51" s="246">
        <f t="shared" si="26"/>
        <v>60949.84</v>
      </c>
      <c r="AK51" s="246">
        <f t="shared" si="27"/>
        <v>61429.760000000002</v>
      </c>
      <c r="AL51" s="246">
        <f t="shared" si="28"/>
        <v>61909.68</v>
      </c>
      <c r="AM51" s="246">
        <f t="shared" si="29"/>
        <v>62389.599999999999</v>
      </c>
    </row>
    <row r="52" spans="1:39" ht="24" customHeight="1">
      <c r="A52" s="232">
        <v>2026</v>
      </c>
      <c r="B52" s="11" t="s">
        <v>32</v>
      </c>
      <c r="C52" s="12" t="s">
        <v>351</v>
      </c>
      <c r="D52" s="12" t="s">
        <v>1190</v>
      </c>
      <c r="E52" s="12" t="s">
        <v>1191</v>
      </c>
      <c r="F52" s="255">
        <v>54525</v>
      </c>
      <c r="G52" s="255">
        <v>49912</v>
      </c>
      <c r="H52" s="255">
        <v>4613</v>
      </c>
      <c r="I52" s="265">
        <v>8.4599999999999995E-2</v>
      </c>
      <c r="J52" s="241">
        <f t="shared" si="0"/>
        <v>50411.12</v>
      </c>
      <c r="K52" s="246">
        <f t="shared" si="1"/>
        <v>50910.239999999998</v>
      </c>
      <c r="L52" s="246">
        <f t="shared" si="2"/>
        <v>51409.36</v>
      </c>
      <c r="M52" s="246">
        <f t="shared" si="3"/>
        <v>51908.480000000003</v>
      </c>
      <c r="N52" s="246">
        <f t="shared" si="4"/>
        <v>52407.6</v>
      </c>
      <c r="O52" s="246">
        <f t="shared" si="5"/>
        <v>52906.720000000001</v>
      </c>
      <c r="P52" s="246">
        <f t="shared" si="6"/>
        <v>53405.84</v>
      </c>
      <c r="Q52" s="246">
        <f t="shared" si="7"/>
        <v>53904.959999999999</v>
      </c>
      <c r="R52" s="246">
        <f t="shared" si="8"/>
        <v>54404.08</v>
      </c>
      <c r="S52" s="246">
        <f t="shared" si="9"/>
        <v>54903.199999999997</v>
      </c>
      <c r="T52" s="246">
        <f t="shared" si="10"/>
        <v>55402.32</v>
      </c>
      <c r="U52" s="246">
        <f t="shared" si="11"/>
        <v>55901.440000000002</v>
      </c>
      <c r="V52" s="246">
        <f t="shared" si="12"/>
        <v>56400.56</v>
      </c>
      <c r="W52" s="246">
        <f t="shared" si="13"/>
        <v>56899.68</v>
      </c>
      <c r="X52" s="246">
        <f t="shared" si="14"/>
        <v>57398.8</v>
      </c>
      <c r="Y52" s="246">
        <f t="shared" si="15"/>
        <v>57897.919999999998</v>
      </c>
      <c r="Z52" s="246">
        <f t="shared" si="16"/>
        <v>58397.04</v>
      </c>
      <c r="AA52" s="246">
        <f t="shared" si="17"/>
        <v>58896.160000000003</v>
      </c>
      <c r="AB52" s="246">
        <f t="shared" si="18"/>
        <v>59395.28</v>
      </c>
      <c r="AC52" s="246">
        <f t="shared" si="19"/>
        <v>59894.400000000001</v>
      </c>
      <c r="AD52" s="246">
        <f t="shared" si="20"/>
        <v>60393.520000000004</v>
      </c>
      <c r="AE52" s="246">
        <f t="shared" si="21"/>
        <v>60892.639999999999</v>
      </c>
      <c r="AF52" s="246">
        <f t="shared" si="22"/>
        <v>61391.76</v>
      </c>
      <c r="AG52" s="246">
        <f t="shared" si="23"/>
        <v>61890.879999999997</v>
      </c>
      <c r="AH52" s="246">
        <f t="shared" si="24"/>
        <v>62390</v>
      </c>
      <c r="AI52" s="246">
        <f t="shared" si="25"/>
        <v>62889.120000000003</v>
      </c>
      <c r="AJ52" s="246">
        <f t="shared" si="26"/>
        <v>63388.240000000005</v>
      </c>
      <c r="AK52" s="246">
        <f t="shared" si="27"/>
        <v>63887.360000000001</v>
      </c>
      <c r="AL52" s="246">
        <f t="shared" si="28"/>
        <v>64386.479999999996</v>
      </c>
      <c r="AM52" s="246">
        <f t="shared" si="29"/>
        <v>64885.599999999999</v>
      </c>
    </row>
    <row r="53" spans="1:39" ht="24" customHeight="1">
      <c r="A53" s="232">
        <v>2026</v>
      </c>
      <c r="B53" s="11" t="s">
        <v>32</v>
      </c>
      <c r="C53" s="12" t="s">
        <v>351</v>
      </c>
      <c r="D53" s="12" t="s">
        <v>1192</v>
      </c>
      <c r="E53" s="12" t="s">
        <v>1193</v>
      </c>
      <c r="F53" s="255">
        <v>50025</v>
      </c>
      <c r="G53" s="255">
        <v>45592</v>
      </c>
      <c r="H53" s="255">
        <v>4433</v>
      </c>
      <c r="I53" s="265">
        <v>8.8599999999999998E-2</v>
      </c>
      <c r="J53" s="241">
        <f t="shared" si="0"/>
        <v>46047.92</v>
      </c>
      <c r="K53" s="246">
        <f t="shared" si="1"/>
        <v>46503.839999999997</v>
      </c>
      <c r="L53" s="246">
        <f t="shared" si="2"/>
        <v>46959.76</v>
      </c>
      <c r="M53" s="246">
        <f t="shared" si="3"/>
        <v>47415.68</v>
      </c>
      <c r="N53" s="246">
        <f t="shared" si="4"/>
        <v>47871.6</v>
      </c>
      <c r="O53" s="246">
        <f t="shared" si="5"/>
        <v>48327.519999999997</v>
      </c>
      <c r="P53" s="246">
        <f t="shared" si="6"/>
        <v>48783.44</v>
      </c>
      <c r="Q53" s="246">
        <f t="shared" si="7"/>
        <v>49239.360000000001</v>
      </c>
      <c r="R53" s="246">
        <f t="shared" si="8"/>
        <v>49695.28</v>
      </c>
      <c r="S53" s="246">
        <f t="shared" si="9"/>
        <v>50151.199999999997</v>
      </c>
      <c r="T53" s="246">
        <f t="shared" si="10"/>
        <v>50607.12</v>
      </c>
      <c r="U53" s="246">
        <f t="shared" si="11"/>
        <v>51063.040000000001</v>
      </c>
      <c r="V53" s="246">
        <f t="shared" si="12"/>
        <v>51518.96</v>
      </c>
      <c r="W53" s="246">
        <f t="shared" si="13"/>
        <v>51974.880000000005</v>
      </c>
      <c r="X53" s="246">
        <f t="shared" si="14"/>
        <v>52430.8</v>
      </c>
      <c r="Y53" s="246">
        <f t="shared" si="15"/>
        <v>52886.720000000001</v>
      </c>
      <c r="Z53" s="246">
        <f t="shared" si="16"/>
        <v>53342.64</v>
      </c>
      <c r="AA53" s="246">
        <f t="shared" si="17"/>
        <v>53798.559999999998</v>
      </c>
      <c r="AB53" s="246">
        <f t="shared" si="18"/>
        <v>54254.479999999996</v>
      </c>
      <c r="AC53" s="246">
        <f t="shared" si="19"/>
        <v>54710.400000000001</v>
      </c>
      <c r="AD53" s="246">
        <f t="shared" si="20"/>
        <v>55166.32</v>
      </c>
      <c r="AE53" s="246">
        <f t="shared" si="21"/>
        <v>55622.239999999998</v>
      </c>
      <c r="AF53" s="246">
        <f t="shared" si="22"/>
        <v>56078.16</v>
      </c>
      <c r="AG53" s="246">
        <f t="shared" si="23"/>
        <v>56534.080000000002</v>
      </c>
      <c r="AH53" s="246">
        <f t="shared" si="24"/>
        <v>56990</v>
      </c>
      <c r="AI53" s="246">
        <f t="shared" si="25"/>
        <v>57445.919999999998</v>
      </c>
      <c r="AJ53" s="246">
        <f t="shared" si="26"/>
        <v>57901.84</v>
      </c>
      <c r="AK53" s="246">
        <f t="shared" si="27"/>
        <v>58357.760000000002</v>
      </c>
      <c r="AL53" s="246">
        <f t="shared" si="28"/>
        <v>58813.68</v>
      </c>
      <c r="AM53" s="246">
        <f t="shared" si="29"/>
        <v>59269.599999999999</v>
      </c>
    </row>
    <row r="54" spans="1:39" ht="24" customHeight="1">
      <c r="A54" s="232">
        <v>2026</v>
      </c>
      <c r="B54" s="11" t="s">
        <v>32</v>
      </c>
      <c r="C54" s="12" t="s">
        <v>1365</v>
      </c>
      <c r="D54" s="12" t="s">
        <v>1366</v>
      </c>
      <c r="E54" s="12" t="s">
        <v>1368</v>
      </c>
      <c r="F54" s="255">
        <v>41925</v>
      </c>
      <c r="G54" s="255">
        <v>36456</v>
      </c>
      <c r="H54" s="255">
        <v>5469</v>
      </c>
      <c r="I54" s="266">
        <v>0.13039999999999999</v>
      </c>
      <c r="J54" s="241">
        <f t="shared" si="0"/>
        <v>36820.559999999998</v>
      </c>
      <c r="K54" s="246">
        <f t="shared" si="1"/>
        <v>37185.120000000003</v>
      </c>
      <c r="L54" s="246">
        <f t="shared" si="2"/>
        <v>37549.68</v>
      </c>
      <c r="M54" s="246">
        <f t="shared" si="3"/>
        <v>37914.239999999998</v>
      </c>
      <c r="N54" s="246">
        <f t="shared" si="4"/>
        <v>38278.800000000003</v>
      </c>
      <c r="O54" s="246">
        <f t="shared" si="5"/>
        <v>38643.360000000001</v>
      </c>
      <c r="P54" s="246">
        <f t="shared" si="6"/>
        <v>39007.919999999998</v>
      </c>
      <c r="Q54" s="246">
        <f t="shared" si="7"/>
        <v>39372.480000000003</v>
      </c>
      <c r="R54" s="246">
        <f t="shared" si="8"/>
        <v>39737.040000000001</v>
      </c>
      <c r="S54" s="246">
        <f t="shared" si="9"/>
        <v>40101.599999999999</v>
      </c>
      <c r="T54" s="246">
        <f t="shared" si="10"/>
        <v>40466.160000000003</v>
      </c>
      <c r="U54" s="246">
        <f t="shared" si="11"/>
        <v>40830.720000000001</v>
      </c>
      <c r="V54" s="246">
        <f t="shared" si="12"/>
        <v>41195.279999999999</v>
      </c>
      <c r="W54" s="246">
        <f t="shared" si="13"/>
        <v>41559.839999999997</v>
      </c>
      <c r="X54" s="246">
        <f t="shared" si="14"/>
        <v>41924.400000000001</v>
      </c>
      <c r="Y54" s="246">
        <f t="shared" si="15"/>
        <v>42288.959999999999</v>
      </c>
      <c r="Z54" s="246">
        <f t="shared" si="16"/>
        <v>42653.520000000004</v>
      </c>
      <c r="AA54" s="246">
        <f t="shared" si="17"/>
        <v>43018.080000000002</v>
      </c>
      <c r="AB54" s="246">
        <f t="shared" si="18"/>
        <v>43382.64</v>
      </c>
      <c r="AC54" s="246">
        <f t="shared" si="19"/>
        <v>43747.199999999997</v>
      </c>
      <c r="AD54" s="246">
        <f t="shared" si="20"/>
        <v>44111.76</v>
      </c>
      <c r="AE54" s="246">
        <f t="shared" si="21"/>
        <v>44476.32</v>
      </c>
      <c r="AF54" s="246">
        <f t="shared" si="22"/>
        <v>44840.880000000005</v>
      </c>
      <c r="AG54" s="246">
        <f t="shared" si="23"/>
        <v>45205.440000000002</v>
      </c>
      <c r="AH54" s="246">
        <f t="shared" si="24"/>
        <v>45570</v>
      </c>
      <c r="AI54" s="246">
        <f t="shared" si="25"/>
        <v>45934.559999999998</v>
      </c>
      <c r="AJ54" s="246">
        <f t="shared" si="26"/>
        <v>46299.12</v>
      </c>
      <c r="AK54" s="246">
        <f t="shared" si="27"/>
        <v>46663.68</v>
      </c>
      <c r="AL54" s="246">
        <f t="shared" si="28"/>
        <v>47028.24</v>
      </c>
      <c r="AM54" s="246">
        <f t="shared" si="29"/>
        <v>47392.800000000003</v>
      </c>
    </row>
    <row r="55" spans="1:39" ht="24" customHeight="1">
      <c r="A55" s="232">
        <v>2026</v>
      </c>
      <c r="B55" s="11" t="s">
        <v>32</v>
      </c>
      <c r="C55" s="12" t="s">
        <v>1365</v>
      </c>
      <c r="D55" s="12" t="s">
        <v>1366</v>
      </c>
      <c r="E55" s="12" t="s">
        <v>1369</v>
      </c>
      <c r="F55" s="255">
        <v>39885</v>
      </c>
      <c r="G55" s="255">
        <v>34607</v>
      </c>
      <c r="H55" s="255">
        <v>5278</v>
      </c>
      <c r="I55" s="266">
        <v>0.1323</v>
      </c>
      <c r="J55" s="241">
        <f t="shared" si="0"/>
        <v>34953.07</v>
      </c>
      <c r="K55" s="246">
        <f t="shared" si="1"/>
        <v>35299.14</v>
      </c>
      <c r="L55" s="246">
        <f t="shared" si="2"/>
        <v>35645.21</v>
      </c>
      <c r="M55" s="246">
        <f t="shared" si="3"/>
        <v>35991.279999999999</v>
      </c>
      <c r="N55" s="246">
        <f t="shared" si="4"/>
        <v>36337.35</v>
      </c>
      <c r="O55" s="246">
        <f t="shared" si="5"/>
        <v>36683.42</v>
      </c>
      <c r="P55" s="246">
        <f t="shared" si="6"/>
        <v>37029.49</v>
      </c>
      <c r="Q55" s="246">
        <f t="shared" si="7"/>
        <v>37375.56</v>
      </c>
      <c r="R55" s="246">
        <f t="shared" si="8"/>
        <v>37721.629999999997</v>
      </c>
      <c r="S55" s="246">
        <f t="shared" si="9"/>
        <v>38067.699999999997</v>
      </c>
      <c r="T55" s="246">
        <f t="shared" si="10"/>
        <v>38413.769999999997</v>
      </c>
      <c r="U55" s="246">
        <f t="shared" si="11"/>
        <v>38759.839999999997</v>
      </c>
      <c r="V55" s="246">
        <f t="shared" si="12"/>
        <v>39105.910000000003</v>
      </c>
      <c r="W55" s="246">
        <f t="shared" si="13"/>
        <v>39451.980000000003</v>
      </c>
      <c r="X55" s="246">
        <f t="shared" si="14"/>
        <v>39798.050000000003</v>
      </c>
      <c r="Y55" s="246">
        <f t="shared" si="15"/>
        <v>40144.120000000003</v>
      </c>
      <c r="Z55" s="246">
        <f t="shared" si="16"/>
        <v>40490.19</v>
      </c>
      <c r="AA55" s="246">
        <f t="shared" si="17"/>
        <v>40836.26</v>
      </c>
      <c r="AB55" s="246">
        <f t="shared" si="18"/>
        <v>41182.33</v>
      </c>
      <c r="AC55" s="246">
        <f t="shared" si="19"/>
        <v>41528.400000000001</v>
      </c>
      <c r="AD55" s="246">
        <f t="shared" si="20"/>
        <v>41874.47</v>
      </c>
      <c r="AE55" s="246">
        <f t="shared" si="21"/>
        <v>42220.54</v>
      </c>
      <c r="AF55" s="246">
        <f t="shared" si="22"/>
        <v>42566.61</v>
      </c>
      <c r="AG55" s="246">
        <f t="shared" si="23"/>
        <v>42912.68</v>
      </c>
      <c r="AH55" s="246">
        <f t="shared" si="24"/>
        <v>43258.75</v>
      </c>
      <c r="AI55" s="246">
        <f t="shared" si="25"/>
        <v>43604.82</v>
      </c>
      <c r="AJ55" s="246">
        <f t="shared" si="26"/>
        <v>43950.89</v>
      </c>
      <c r="AK55" s="246">
        <f t="shared" si="27"/>
        <v>44296.959999999999</v>
      </c>
      <c r="AL55" s="246">
        <f t="shared" si="28"/>
        <v>44643.03</v>
      </c>
      <c r="AM55" s="246">
        <f t="shared" si="29"/>
        <v>44989.1</v>
      </c>
    </row>
    <row r="56" spans="1:39" ht="24" customHeight="1">
      <c r="A56" s="232">
        <v>2026</v>
      </c>
      <c r="B56" s="11" t="s">
        <v>32</v>
      </c>
      <c r="C56" s="12" t="s">
        <v>1365</v>
      </c>
      <c r="D56" s="12" t="s">
        <v>1367</v>
      </c>
      <c r="E56" s="12" t="s">
        <v>1370</v>
      </c>
      <c r="F56" s="255">
        <v>46940</v>
      </c>
      <c r="G56" s="255">
        <v>41345</v>
      </c>
      <c r="H56" s="255">
        <v>5595</v>
      </c>
      <c r="I56" s="266">
        <v>0.1192</v>
      </c>
      <c r="J56" s="241">
        <f t="shared" si="0"/>
        <v>41758.449999999997</v>
      </c>
      <c r="K56" s="246">
        <f t="shared" si="1"/>
        <v>42171.9</v>
      </c>
      <c r="L56" s="246">
        <f t="shared" si="2"/>
        <v>42585.35</v>
      </c>
      <c r="M56" s="246">
        <f t="shared" si="3"/>
        <v>42998.8</v>
      </c>
      <c r="N56" s="246">
        <f t="shared" si="4"/>
        <v>43412.25</v>
      </c>
      <c r="O56" s="246">
        <f t="shared" si="5"/>
        <v>43825.7</v>
      </c>
      <c r="P56" s="246">
        <f t="shared" si="6"/>
        <v>44239.15</v>
      </c>
      <c r="Q56" s="246">
        <f t="shared" si="7"/>
        <v>44652.6</v>
      </c>
      <c r="R56" s="246">
        <f t="shared" si="8"/>
        <v>45066.05</v>
      </c>
      <c r="S56" s="246">
        <f t="shared" si="9"/>
        <v>45479.5</v>
      </c>
      <c r="T56" s="246">
        <f t="shared" si="10"/>
        <v>45892.95</v>
      </c>
      <c r="U56" s="246">
        <f t="shared" si="11"/>
        <v>46306.400000000001</v>
      </c>
      <c r="V56" s="246">
        <f t="shared" si="12"/>
        <v>46719.85</v>
      </c>
      <c r="W56" s="246">
        <f t="shared" si="13"/>
        <v>47133.3</v>
      </c>
      <c r="X56" s="246">
        <f t="shared" si="14"/>
        <v>47546.75</v>
      </c>
      <c r="Y56" s="246">
        <f t="shared" si="15"/>
        <v>47960.2</v>
      </c>
      <c r="Z56" s="246">
        <f t="shared" si="16"/>
        <v>48373.65</v>
      </c>
      <c r="AA56" s="246">
        <f t="shared" si="17"/>
        <v>48787.1</v>
      </c>
      <c r="AB56" s="246">
        <f t="shared" si="18"/>
        <v>49200.55</v>
      </c>
      <c r="AC56" s="246">
        <f t="shared" si="19"/>
        <v>49614</v>
      </c>
      <c r="AD56" s="246">
        <f t="shared" si="20"/>
        <v>50027.45</v>
      </c>
      <c r="AE56" s="246">
        <f t="shared" si="21"/>
        <v>50440.9</v>
      </c>
      <c r="AF56" s="246">
        <f t="shared" si="22"/>
        <v>50854.35</v>
      </c>
      <c r="AG56" s="246">
        <f t="shared" si="23"/>
        <v>51267.8</v>
      </c>
      <c r="AH56" s="246">
        <f t="shared" si="24"/>
        <v>51681.25</v>
      </c>
      <c r="AI56" s="246">
        <f t="shared" si="25"/>
        <v>52094.7</v>
      </c>
      <c r="AJ56" s="246">
        <f t="shared" si="26"/>
        <v>52508.15</v>
      </c>
      <c r="AK56" s="246">
        <f t="shared" si="27"/>
        <v>52921.599999999999</v>
      </c>
      <c r="AL56" s="246">
        <f t="shared" si="28"/>
        <v>53335.05</v>
      </c>
      <c r="AM56" s="246">
        <f t="shared" si="29"/>
        <v>53748.5</v>
      </c>
    </row>
    <row r="57" spans="1:39" ht="24" customHeight="1">
      <c r="A57" s="232">
        <v>2026</v>
      </c>
      <c r="B57" s="11" t="s">
        <v>32</v>
      </c>
      <c r="C57" s="12" t="s">
        <v>1365</v>
      </c>
      <c r="D57" s="12" t="s">
        <v>1367</v>
      </c>
      <c r="E57" s="12" t="s">
        <v>1371</v>
      </c>
      <c r="F57" s="255">
        <v>44900</v>
      </c>
      <c r="G57" s="255">
        <v>39396</v>
      </c>
      <c r="H57" s="255">
        <v>5504</v>
      </c>
      <c r="I57" s="266">
        <v>0.1226</v>
      </c>
      <c r="J57" s="241">
        <f t="shared" si="0"/>
        <v>39789.96</v>
      </c>
      <c r="K57" s="246">
        <f t="shared" si="1"/>
        <v>40183.919999999998</v>
      </c>
      <c r="L57" s="246">
        <f t="shared" si="2"/>
        <v>40577.879999999997</v>
      </c>
      <c r="M57" s="246">
        <f t="shared" si="3"/>
        <v>40971.839999999997</v>
      </c>
      <c r="N57" s="246">
        <f t="shared" si="4"/>
        <v>41365.800000000003</v>
      </c>
      <c r="O57" s="246">
        <f t="shared" si="5"/>
        <v>41759.760000000002</v>
      </c>
      <c r="P57" s="246">
        <f t="shared" si="6"/>
        <v>42153.72</v>
      </c>
      <c r="Q57" s="246">
        <f t="shared" si="7"/>
        <v>42547.68</v>
      </c>
      <c r="R57" s="246">
        <f t="shared" si="8"/>
        <v>42941.64</v>
      </c>
      <c r="S57" s="246">
        <f t="shared" si="9"/>
        <v>43335.6</v>
      </c>
      <c r="T57" s="246">
        <f t="shared" si="10"/>
        <v>43729.56</v>
      </c>
      <c r="U57" s="246">
        <f t="shared" si="11"/>
        <v>44123.519999999997</v>
      </c>
      <c r="V57" s="246">
        <f t="shared" si="12"/>
        <v>44517.48</v>
      </c>
      <c r="W57" s="246">
        <f t="shared" si="13"/>
        <v>44911.44</v>
      </c>
      <c r="X57" s="246">
        <f t="shared" si="14"/>
        <v>45305.4</v>
      </c>
      <c r="Y57" s="246">
        <f t="shared" si="15"/>
        <v>45699.360000000001</v>
      </c>
      <c r="Z57" s="246">
        <f t="shared" si="16"/>
        <v>46093.32</v>
      </c>
      <c r="AA57" s="246">
        <f t="shared" si="17"/>
        <v>46487.28</v>
      </c>
      <c r="AB57" s="246">
        <f t="shared" si="18"/>
        <v>46881.24</v>
      </c>
      <c r="AC57" s="246">
        <f t="shared" si="19"/>
        <v>47275.199999999997</v>
      </c>
      <c r="AD57" s="246">
        <f t="shared" si="20"/>
        <v>47669.16</v>
      </c>
      <c r="AE57" s="246">
        <f t="shared" si="21"/>
        <v>48063.12</v>
      </c>
      <c r="AF57" s="246">
        <f t="shared" si="22"/>
        <v>48457.08</v>
      </c>
      <c r="AG57" s="246">
        <f t="shared" si="23"/>
        <v>48851.040000000001</v>
      </c>
      <c r="AH57" s="246">
        <f t="shared" si="24"/>
        <v>49245</v>
      </c>
      <c r="AI57" s="246">
        <f t="shared" si="25"/>
        <v>49638.96</v>
      </c>
      <c r="AJ57" s="246">
        <f t="shared" si="26"/>
        <v>50032.92</v>
      </c>
      <c r="AK57" s="246">
        <f t="shared" si="27"/>
        <v>50426.880000000005</v>
      </c>
      <c r="AL57" s="246">
        <f t="shared" si="28"/>
        <v>50820.84</v>
      </c>
      <c r="AM57" s="246">
        <f t="shared" si="29"/>
        <v>51214.8</v>
      </c>
    </row>
    <row r="58" spans="1:39" ht="24" customHeight="1">
      <c r="A58" s="232">
        <v>2026</v>
      </c>
      <c r="B58" s="11" t="s">
        <v>32</v>
      </c>
      <c r="C58" s="12" t="s">
        <v>1365</v>
      </c>
      <c r="D58" s="12" t="s">
        <v>1372</v>
      </c>
      <c r="E58" s="12" t="s">
        <v>1376</v>
      </c>
      <c r="F58" s="255">
        <v>44195</v>
      </c>
      <c r="G58" s="255">
        <v>38323</v>
      </c>
      <c r="H58" s="255">
        <v>5872</v>
      </c>
      <c r="I58" s="266">
        <v>0.13289999999999999</v>
      </c>
      <c r="J58" s="241">
        <f t="shared" si="0"/>
        <v>38706.230000000003</v>
      </c>
      <c r="K58" s="246">
        <f t="shared" si="1"/>
        <v>39089.46</v>
      </c>
      <c r="L58" s="246">
        <f t="shared" si="2"/>
        <v>39472.69</v>
      </c>
      <c r="M58" s="246">
        <f t="shared" si="3"/>
        <v>39855.919999999998</v>
      </c>
      <c r="N58" s="246">
        <f t="shared" si="4"/>
        <v>40239.15</v>
      </c>
      <c r="O58" s="246">
        <f t="shared" si="5"/>
        <v>40622.379999999997</v>
      </c>
      <c r="P58" s="246">
        <f t="shared" si="6"/>
        <v>41005.61</v>
      </c>
      <c r="Q58" s="246">
        <f t="shared" si="7"/>
        <v>41388.839999999997</v>
      </c>
      <c r="R58" s="246">
        <f t="shared" si="8"/>
        <v>41772.07</v>
      </c>
      <c r="S58" s="246">
        <f t="shared" si="9"/>
        <v>42155.3</v>
      </c>
      <c r="T58" s="246">
        <f t="shared" si="10"/>
        <v>42538.53</v>
      </c>
      <c r="U58" s="246">
        <f t="shared" si="11"/>
        <v>42921.760000000002</v>
      </c>
      <c r="V58" s="246">
        <f t="shared" si="12"/>
        <v>43304.99</v>
      </c>
      <c r="W58" s="246">
        <f t="shared" si="13"/>
        <v>43688.22</v>
      </c>
      <c r="X58" s="246">
        <f t="shared" si="14"/>
        <v>44071.45</v>
      </c>
      <c r="Y58" s="246">
        <f t="shared" si="15"/>
        <v>44454.68</v>
      </c>
      <c r="Z58" s="246">
        <f t="shared" si="16"/>
        <v>44837.91</v>
      </c>
      <c r="AA58" s="246">
        <f t="shared" si="17"/>
        <v>45221.14</v>
      </c>
      <c r="AB58" s="246">
        <f t="shared" si="18"/>
        <v>45604.37</v>
      </c>
      <c r="AC58" s="246">
        <f t="shared" si="19"/>
        <v>45987.6</v>
      </c>
      <c r="AD58" s="246">
        <f t="shared" si="20"/>
        <v>46370.83</v>
      </c>
      <c r="AE58" s="246">
        <f t="shared" si="21"/>
        <v>46754.06</v>
      </c>
      <c r="AF58" s="246">
        <f t="shared" si="22"/>
        <v>47137.29</v>
      </c>
      <c r="AG58" s="246">
        <f t="shared" si="23"/>
        <v>47520.520000000004</v>
      </c>
      <c r="AH58" s="246">
        <f t="shared" si="24"/>
        <v>47903.75</v>
      </c>
      <c r="AI58" s="246">
        <f t="shared" si="25"/>
        <v>48286.979999999996</v>
      </c>
      <c r="AJ58" s="246">
        <f t="shared" si="26"/>
        <v>48670.21</v>
      </c>
      <c r="AK58" s="246">
        <f t="shared" si="27"/>
        <v>49053.440000000002</v>
      </c>
      <c r="AL58" s="246">
        <f t="shared" si="28"/>
        <v>49436.67</v>
      </c>
      <c r="AM58" s="246">
        <f t="shared" si="29"/>
        <v>49819.9</v>
      </c>
    </row>
    <row r="59" spans="1:39" ht="24" customHeight="1">
      <c r="A59" s="232">
        <v>2026</v>
      </c>
      <c r="B59" s="11" t="s">
        <v>32</v>
      </c>
      <c r="C59" s="12" t="s">
        <v>1365</v>
      </c>
      <c r="D59" s="12" t="s">
        <v>1373</v>
      </c>
      <c r="E59" s="12" t="s">
        <v>1377</v>
      </c>
      <c r="F59" s="255">
        <v>47995</v>
      </c>
      <c r="G59" s="255">
        <v>41852</v>
      </c>
      <c r="H59" s="255">
        <v>6143</v>
      </c>
      <c r="I59" s="266">
        <v>0.128</v>
      </c>
      <c r="J59" s="241">
        <f t="shared" si="0"/>
        <v>42270.52</v>
      </c>
      <c r="K59" s="246">
        <f t="shared" si="1"/>
        <v>42689.04</v>
      </c>
      <c r="L59" s="246">
        <f t="shared" si="2"/>
        <v>43107.56</v>
      </c>
      <c r="M59" s="246">
        <f t="shared" si="3"/>
        <v>43526.080000000002</v>
      </c>
      <c r="N59" s="246">
        <f t="shared" si="4"/>
        <v>43944.6</v>
      </c>
      <c r="O59" s="246">
        <f t="shared" si="5"/>
        <v>44363.12</v>
      </c>
      <c r="P59" s="246">
        <f t="shared" si="6"/>
        <v>44781.64</v>
      </c>
      <c r="Q59" s="246">
        <f t="shared" si="7"/>
        <v>45200.160000000003</v>
      </c>
      <c r="R59" s="246">
        <f t="shared" si="8"/>
        <v>45618.68</v>
      </c>
      <c r="S59" s="246">
        <f t="shared" si="9"/>
        <v>46037.2</v>
      </c>
      <c r="T59" s="246">
        <f t="shared" si="10"/>
        <v>46455.72</v>
      </c>
      <c r="U59" s="246">
        <f t="shared" si="11"/>
        <v>46874.239999999998</v>
      </c>
      <c r="V59" s="246">
        <f t="shared" si="12"/>
        <v>47292.76</v>
      </c>
      <c r="W59" s="246">
        <f t="shared" si="13"/>
        <v>47711.28</v>
      </c>
      <c r="X59" s="246">
        <f t="shared" si="14"/>
        <v>48129.8</v>
      </c>
      <c r="Y59" s="246">
        <f t="shared" si="15"/>
        <v>48548.32</v>
      </c>
      <c r="Z59" s="246">
        <f t="shared" si="16"/>
        <v>48966.84</v>
      </c>
      <c r="AA59" s="246">
        <f t="shared" si="17"/>
        <v>49385.36</v>
      </c>
      <c r="AB59" s="246">
        <f t="shared" si="18"/>
        <v>49803.88</v>
      </c>
      <c r="AC59" s="246">
        <f t="shared" si="19"/>
        <v>50222.400000000001</v>
      </c>
      <c r="AD59" s="246">
        <f t="shared" si="20"/>
        <v>50640.92</v>
      </c>
      <c r="AE59" s="246">
        <f t="shared" si="21"/>
        <v>51059.44</v>
      </c>
      <c r="AF59" s="246">
        <f t="shared" si="22"/>
        <v>51477.96</v>
      </c>
      <c r="AG59" s="246">
        <f t="shared" si="23"/>
        <v>51896.479999999996</v>
      </c>
      <c r="AH59" s="246">
        <f t="shared" si="24"/>
        <v>52315</v>
      </c>
      <c r="AI59" s="246">
        <f t="shared" si="25"/>
        <v>52733.520000000004</v>
      </c>
      <c r="AJ59" s="246">
        <f t="shared" si="26"/>
        <v>53152.04</v>
      </c>
      <c r="AK59" s="246">
        <f t="shared" si="27"/>
        <v>53570.559999999998</v>
      </c>
      <c r="AL59" s="246">
        <f t="shared" si="28"/>
        <v>53989.08</v>
      </c>
      <c r="AM59" s="246">
        <f t="shared" si="29"/>
        <v>54407.6</v>
      </c>
    </row>
    <row r="60" spans="1:39" ht="24" customHeight="1">
      <c r="A60" s="232">
        <v>2026</v>
      </c>
      <c r="B60" s="11" t="s">
        <v>32</v>
      </c>
      <c r="C60" s="12" t="s">
        <v>1365</v>
      </c>
      <c r="D60" s="12" t="s">
        <v>1374</v>
      </c>
      <c r="E60" s="12" t="s">
        <v>1378</v>
      </c>
      <c r="F60" s="255">
        <v>47450</v>
      </c>
      <c r="G60" s="255">
        <v>41331</v>
      </c>
      <c r="H60" s="255">
        <v>6119</v>
      </c>
      <c r="I60" s="266">
        <v>0.129</v>
      </c>
      <c r="J60" s="241">
        <f t="shared" si="0"/>
        <v>41744.31</v>
      </c>
      <c r="K60" s="246">
        <f t="shared" si="1"/>
        <v>42157.62</v>
      </c>
      <c r="L60" s="246">
        <f t="shared" si="2"/>
        <v>42570.93</v>
      </c>
      <c r="M60" s="246">
        <f t="shared" si="3"/>
        <v>42984.24</v>
      </c>
      <c r="N60" s="246">
        <f t="shared" si="4"/>
        <v>43397.55</v>
      </c>
      <c r="O60" s="246">
        <f t="shared" si="5"/>
        <v>43810.86</v>
      </c>
      <c r="P60" s="246">
        <f t="shared" si="6"/>
        <v>44224.17</v>
      </c>
      <c r="Q60" s="246">
        <f t="shared" si="7"/>
        <v>44637.48</v>
      </c>
      <c r="R60" s="246">
        <f t="shared" si="8"/>
        <v>45050.79</v>
      </c>
      <c r="S60" s="246">
        <f t="shared" si="9"/>
        <v>45464.1</v>
      </c>
      <c r="T60" s="246">
        <f t="shared" si="10"/>
        <v>45877.41</v>
      </c>
      <c r="U60" s="246">
        <f t="shared" si="11"/>
        <v>46290.720000000001</v>
      </c>
      <c r="V60" s="246">
        <f t="shared" si="12"/>
        <v>46704.03</v>
      </c>
      <c r="W60" s="246">
        <f t="shared" si="13"/>
        <v>47117.34</v>
      </c>
      <c r="X60" s="246">
        <f t="shared" si="14"/>
        <v>47530.65</v>
      </c>
      <c r="Y60" s="246">
        <f t="shared" si="15"/>
        <v>47943.96</v>
      </c>
      <c r="Z60" s="246">
        <f t="shared" si="16"/>
        <v>48357.270000000004</v>
      </c>
      <c r="AA60" s="246">
        <f t="shared" si="17"/>
        <v>48770.58</v>
      </c>
      <c r="AB60" s="246">
        <f t="shared" si="18"/>
        <v>49183.89</v>
      </c>
      <c r="AC60" s="246">
        <f t="shared" si="19"/>
        <v>49597.2</v>
      </c>
      <c r="AD60" s="246">
        <f t="shared" si="20"/>
        <v>50010.51</v>
      </c>
      <c r="AE60" s="246">
        <f t="shared" si="21"/>
        <v>50423.82</v>
      </c>
      <c r="AF60" s="246">
        <f t="shared" si="22"/>
        <v>50837.130000000005</v>
      </c>
      <c r="AG60" s="246">
        <f t="shared" si="23"/>
        <v>51250.44</v>
      </c>
      <c r="AH60" s="246">
        <f t="shared" si="24"/>
        <v>51663.75</v>
      </c>
      <c r="AI60" s="246">
        <f t="shared" si="25"/>
        <v>52077.06</v>
      </c>
      <c r="AJ60" s="246">
        <f t="shared" si="26"/>
        <v>52490.37</v>
      </c>
      <c r="AK60" s="246">
        <f t="shared" si="27"/>
        <v>52903.68</v>
      </c>
      <c r="AL60" s="246">
        <f t="shared" si="28"/>
        <v>53316.99</v>
      </c>
      <c r="AM60" s="246">
        <f t="shared" si="29"/>
        <v>53730.3</v>
      </c>
    </row>
    <row r="61" spans="1:39" ht="24" customHeight="1">
      <c r="A61" s="232">
        <v>2026</v>
      </c>
      <c r="B61" s="11" t="s">
        <v>32</v>
      </c>
      <c r="C61" s="12" t="s">
        <v>1365</v>
      </c>
      <c r="D61" s="12" t="s">
        <v>1375</v>
      </c>
      <c r="E61" s="12" t="s">
        <v>1379</v>
      </c>
      <c r="F61" s="255">
        <v>51250</v>
      </c>
      <c r="G61" s="255">
        <v>44960</v>
      </c>
      <c r="H61" s="255">
        <v>6290</v>
      </c>
      <c r="I61" s="266">
        <v>0.1227</v>
      </c>
      <c r="J61" s="241">
        <f t="shared" si="0"/>
        <v>45409.599999999999</v>
      </c>
      <c r="K61" s="246">
        <f t="shared" si="1"/>
        <v>45859.199999999997</v>
      </c>
      <c r="L61" s="246">
        <f t="shared" si="2"/>
        <v>46308.800000000003</v>
      </c>
      <c r="M61" s="246">
        <f t="shared" si="3"/>
        <v>46758.400000000001</v>
      </c>
      <c r="N61" s="246">
        <f t="shared" si="4"/>
        <v>47208</v>
      </c>
      <c r="O61" s="246">
        <f t="shared" si="5"/>
        <v>47657.599999999999</v>
      </c>
      <c r="P61" s="246">
        <f t="shared" si="6"/>
        <v>48107.199999999997</v>
      </c>
      <c r="Q61" s="246">
        <f t="shared" si="7"/>
        <v>48556.800000000003</v>
      </c>
      <c r="R61" s="246">
        <f t="shared" si="8"/>
        <v>49006.400000000001</v>
      </c>
      <c r="S61" s="246">
        <f t="shared" si="9"/>
        <v>49456</v>
      </c>
      <c r="T61" s="246">
        <f t="shared" si="10"/>
        <v>49905.599999999999</v>
      </c>
      <c r="U61" s="246">
        <f t="shared" si="11"/>
        <v>50355.199999999997</v>
      </c>
      <c r="V61" s="246">
        <f t="shared" si="12"/>
        <v>50804.800000000003</v>
      </c>
      <c r="W61" s="246">
        <f t="shared" si="13"/>
        <v>51254.400000000001</v>
      </c>
      <c r="X61" s="246">
        <f t="shared" si="14"/>
        <v>51704</v>
      </c>
      <c r="Y61" s="246">
        <f t="shared" si="15"/>
        <v>52153.599999999999</v>
      </c>
      <c r="Z61" s="246">
        <f t="shared" si="16"/>
        <v>52603.199999999997</v>
      </c>
      <c r="AA61" s="246">
        <f t="shared" si="17"/>
        <v>53052.800000000003</v>
      </c>
      <c r="AB61" s="246">
        <f t="shared" si="18"/>
        <v>53502.400000000001</v>
      </c>
      <c r="AC61" s="246">
        <f t="shared" si="19"/>
        <v>53952</v>
      </c>
      <c r="AD61" s="246">
        <f t="shared" si="20"/>
        <v>54401.599999999999</v>
      </c>
      <c r="AE61" s="246">
        <f t="shared" si="21"/>
        <v>54851.199999999997</v>
      </c>
      <c r="AF61" s="246">
        <f t="shared" si="22"/>
        <v>55300.800000000003</v>
      </c>
      <c r="AG61" s="246">
        <f t="shared" si="23"/>
        <v>55750.400000000001</v>
      </c>
      <c r="AH61" s="246">
        <f t="shared" si="24"/>
        <v>56200</v>
      </c>
      <c r="AI61" s="246">
        <f t="shared" si="25"/>
        <v>56649.599999999999</v>
      </c>
      <c r="AJ61" s="246">
        <f t="shared" si="26"/>
        <v>57099.199999999997</v>
      </c>
      <c r="AK61" s="246">
        <f t="shared" si="27"/>
        <v>57548.800000000003</v>
      </c>
      <c r="AL61" s="246">
        <f t="shared" si="28"/>
        <v>57998.400000000001</v>
      </c>
      <c r="AM61" s="246">
        <f t="shared" si="29"/>
        <v>58448</v>
      </c>
    </row>
    <row r="62" spans="1:39" ht="24" customHeight="1">
      <c r="A62" s="232">
        <v>2026</v>
      </c>
      <c r="B62" s="11" t="s">
        <v>32</v>
      </c>
      <c r="C62" s="12" t="s">
        <v>1365</v>
      </c>
      <c r="D62" s="12" t="s">
        <v>1380</v>
      </c>
      <c r="E62" s="12" t="s">
        <v>1382</v>
      </c>
      <c r="F62" s="255">
        <v>48290</v>
      </c>
      <c r="G62" s="255">
        <v>41720</v>
      </c>
      <c r="H62" s="255">
        <v>6570</v>
      </c>
      <c r="I62" s="266">
        <v>0.1361</v>
      </c>
      <c r="J62" s="241">
        <f t="shared" si="0"/>
        <v>42137.2</v>
      </c>
      <c r="K62" s="246">
        <f t="shared" si="1"/>
        <v>42554.400000000001</v>
      </c>
      <c r="L62" s="246">
        <f t="shared" si="2"/>
        <v>42971.6</v>
      </c>
      <c r="M62" s="246">
        <f t="shared" si="3"/>
        <v>43388.800000000003</v>
      </c>
      <c r="N62" s="246">
        <f t="shared" si="4"/>
        <v>43806</v>
      </c>
      <c r="O62" s="246">
        <f t="shared" si="5"/>
        <v>44223.199999999997</v>
      </c>
      <c r="P62" s="246">
        <f t="shared" si="6"/>
        <v>44640.4</v>
      </c>
      <c r="Q62" s="246">
        <f t="shared" si="7"/>
        <v>45057.599999999999</v>
      </c>
      <c r="R62" s="246">
        <f t="shared" si="8"/>
        <v>45474.8</v>
      </c>
      <c r="S62" s="246">
        <f t="shared" si="9"/>
        <v>45892</v>
      </c>
      <c r="T62" s="246">
        <f t="shared" si="10"/>
        <v>46309.2</v>
      </c>
      <c r="U62" s="246">
        <f t="shared" si="11"/>
        <v>46726.400000000001</v>
      </c>
      <c r="V62" s="246">
        <f t="shared" si="12"/>
        <v>47143.6</v>
      </c>
      <c r="W62" s="246">
        <f t="shared" si="13"/>
        <v>47560.800000000003</v>
      </c>
      <c r="X62" s="246">
        <f t="shared" si="14"/>
        <v>47978</v>
      </c>
      <c r="Y62" s="246">
        <f t="shared" si="15"/>
        <v>48395.199999999997</v>
      </c>
      <c r="Z62" s="246">
        <f t="shared" si="16"/>
        <v>48812.4</v>
      </c>
      <c r="AA62" s="246">
        <f t="shared" si="17"/>
        <v>49229.599999999999</v>
      </c>
      <c r="AB62" s="246">
        <f t="shared" si="18"/>
        <v>49646.8</v>
      </c>
      <c r="AC62" s="246">
        <f t="shared" si="19"/>
        <v>50064</v>
      </c>
      <c r="AD62" s="246">
        <f t="shared" si="20"/>
        <v>50481.2</v>
      </c>
      <c r="AE62" s="246">
        <f t="shared" si="21"/>
        <v>50898.400000000001</v>
      </c>
      <c r="AF62" s="246">
        <f t="shared" si="22"/>
        <v>51315.6</v>
      </c>
      <c r="AG62" s="246">
        <f t="shared" si="23"/>
        <v>51732.800000000003</v>
      </c>
      <c r="AH62" s="246">
        <f t="shared" si="24"/>
        <v>52150</v>
      </c>
      <c r="AI62" s="246">
        <f t="shared" si="25"/>
        <v>52567.199999999997</v>
      </c>
      <c r="AJ62" s="246">
        <f t="shared" si="26"/>
        <v>52984.4</v>
      </c>
      <c r="AK62" s="246">
        <f t="shared" si="27"/>
        <v>53401.599999999999</v>
      </c>
      <c r="AL62" s="246">
        <f t="shared" si="28"/>
        <v>53818.8</v>
      </c>
      <c r="AM62" s="246">
        <f t="shared" si="29"/>
        <v>54236</v>
      </c>
    </row>
    <row r="63" spans="1:39" ht="24" customHeight="1">
      <c r="A63" s="232">
        <v>2026</v>
      </c>
      <c r="B63" s="11" t="s">
        <v>32</v>
      </c>
      <c r="C63" s="12" t="s">
        <v>1365</v>
      </c>
      <c r="D63" s="12" t="s">
        <v>1381</v>
      </c>
      <c r="E63" s="12" t="s">
        <v>1383</v>
      </c>
      <c r="F63" s="255">
        <v>52090</v>
      </c>
      <c r="G63" s="255">
        <v>44773</v>
      </c>
      <c r="H63" s="255">
        <v>7317</v>
      </c>
      <c r="I63" s="266">
        <v>0.1404</v>
      </c>
      <c r="J63" s="241">
        <f t="shared" si="0"/>
        <v>45220.73</v>
      </c>
      <c r="K63" s="246">
        <f t="shared" si="1"/>
        <v>45668.46</v>
      </c>
      <c r="L63" s="246">
        <f t="shared" si="2"/>
        <v>46116.19</v>
      </c>
      <c r="M63" s="246">
        <f t="shared" si="3"/>
        <v>46563.92</v>
      </c>
      <c r="N63" s="246">
        <f t="shared" si="4"/>
        <v>47011.65</v>
      </c>
      <c r="O63" s="246">
        <f t="shared" si="5"/>
        <v>47459.38</v>
      </c>
      <c r="P63" s="246">
        <f t="shared" si="6"/>
        <v>47907.11</v>
      </c>
      <c r="Q63" s="246">
        <f t="shared" si="7"/>
        <v>48354.84</v>
      </c>
      <c r="R63" s="246">
        <f t="shared" si="8"/>
        <v>48802.57</v>
      </c>
      <c r="S63" s="246">
        <f t="shared" si="9"/>
        <v>49250.3</v>
      </c>
      <c r="T63" s="246">
        <f t="shared" si="10"/>
        <v>49698.03</v>
      </c>
      <c r="U63" s="246">
        <f t="shared" si="11"/>
        <v>50145.760000000002</v>
      </c>
      <c r="V63" s="246">
        <f t="shared" si="12"/>
        <v>50593.49</v>
      </c>
      <c r="W63" s="246">
        <f t="shared" si="13"/>
        <v>51041.22</v>
      </c>
      <c r="X63" s="246">
        <f t="shared" si="14"/>
        <v>51488.95</v>
      </c>
      <c r="Y63" s="246">
        <f t="shared" si="15"/>
        <v>51936.68</v>
      </c>
      <c r="Z63" s="246">
        <f t="shared" si="16"/>
        <v>52384.41</v>
      </c>
      <c r="AA63" s="246">
        <f t="shared" si="17"/>
        <v>52832.14</v>
      </c>
      <c r="AB63" s="246">
        <f t="shared" si="18"/>
        <v>53279.87</v>
      </c>
      <c r="AC63" s="246">
        <f t="shared" si="19"/>
        <v>53727.6</v>
      </c>
      <c r="AD63" s="246">
        <f t="shared" si="20"/>
        <v>54175.33</v>
      </c>
      <c r="AE63" s="246">
        <f t="shared" si="21"/>
        <v>54623.06</v>
      </c>
      <c r="AF63" s="246">
        <f t="shared" si="22"/>
        <v>55070.79</v>
      </c>
      <c r="AG63" s="246">
        <f t="shared" si="23"/>
        <v>55518.520000000004</v>
      </c>
      <c r="AH63" s="246">
        <f t="shared" si="24"/>
        <v>55966.25</v>
      </c>
      <c r="AI63" s="246">
        <f t="shared" si="25"/>
        <v>56413.979999999996</v>
      </c>
      <c r="AJ63" s="246">
        <f t="shared" si="26"/>
        <v>56861.71</v>
      </c>
      <c r="AK63" s="246">
        <f t="shared" si="27"/>
        <v>57309.440000000002</v>
      </c>
      <c r="AL63" s="246">
        <f t="shared" si="28"/>
        <v>57757.17</v>
      </c>
      <c r="AM63" s="246">
        <f t="shared" si="29"/>
        <v>58204.9</v>
      </c>
    </row>
    <row r="64" spans="1:39" ht="24" customHeight="1">
      <c r="A64" s="232">
        <v>2026</v>
      </c>
      <c r="B64" s="11" t="s">
        <v>32</v>
      </c>
      <c r="C64" s="12" t="s">
        <v>1365</v>
      </c>
      <c r="D64" s="12" t="s">
        <v>1384</v>
      </c>
      <c r="E64" s="12" t="s">
        <v>1385</v>
      </c>
      <c r="F64" s="255">
        <v>46530</v>
      </c>
      <c r="G64" s="255">
        <v>39958</v>
      </c>
      <c r="H64" s="255">
        <v>6572</v>
      </c>
      <c r="I64" s="266">
        <v>0.14119999999999999</v>
      </c>
      <c r="J64" s="241">
        <f t="shared" si="0"/>
        <v>40357.58</v>
      </c>
      <c r="K64" s="246">
        <f t="shared" si="1"/>
        <v>40757.160000000003</v>
      </c>
      <c r="L64" s="246">
        <f t="shared" si="2"/>
        <v>41156.74</v>
      </c>
      <c r="M64" s="246">
        <f t="shared" si="3"/>
        <v>41556.32</v>
      </c>
      <c r="N64" s="246">
        <f t="shared" si="4"/>
        <v>41955.9</v>
      </c>
      <c r="O64" s="246">
        <f t="shared" si="5"/>
        <v>42355.48</v>
      </c>
      <c r="P64" s="246">
        <f t="shared" si="6"/>
        <v>42755.06</v>
      </c>
      <c r="Q64" s="246">
        <f t="shared" si="7"/>
        <v>43154.64</v>
      </c>
      <c r="R64" s="246">
        <f t="shared" si="8"/>
        <v>43554.22</v>
      </c>
      <c r="S64" s="246">
        <f t="shared" si="9"/>
        <v>43953.8</v>
      </c>
      <c r="T64" s="246">
        <f t="shared" si="10"/>
        <v>44353.38</v>
      </c>
      <c r="U64" s="246">
        <f t="shared" si="11"/>
        <v>44752.959999999999</v>
      </c>
      <c r="V64" s="246">
        <f t="shared" si="12"/>
        <v>45152.54</v>
      </c>
      <c r="W64" s="246">
        <f t="shared" si="13"/>
        <v>45552.12</v>
      </c>
      <c r="X64" s="246">
        <f t="shared" si="14"/>
        <v>45951.7</v>
      </c>
      <c r="Y64" s="246">
        <f t="shared" si="15"/>
        <v>46351.28</v>
      </c>
      <c r="Z64" s="246">
        <f t="shared" si="16"/>
        <v>46750.86</v>
      </c>
      <c r="AA64" s="246">
        <f t="shared" si="17"/>
        <v>47150.44</v>
      </c>
      <c r="AB64" s="246">
        <f t="shared" si="18"/>
        <v>47550.020000000004</v>
      </c>
      <c r="AC64" s="246">
        <f t="shared" si="19"/>
        <v>47949.599999999999</v>
      </c>
      <c r="AD64" s="246">
        <f t="shared" si="20"/>
        <v>48349.18</v>
      </c>
      <c r="AE64" s="246">
        <f t="shared" si="21"/>
        <v>48748.76</v>
      </c>
      <c r="AF64" s="246">
        <f t="shared" si="22"/>
        <v>49148.34</v>
      </c>
      <c r="AG64" s="246">
        <f t="shared" si="23"/>
        <v>49547.92</v>
      </c>
      <c r="AH64" s="246">
        <f t="shared" si="24"/>
        <v>49947.5</v>
      </c>
      <c r="AI64" s="246">
        <f t="shared" si="25"/>
        <v>50347.08</v>
      </c>
      <c r="AJ64" s="246">
        <f t="shared" si="26"/>
        <v>50746.66</v>
      </c>
      <c r="AK64" s="246">
        <f t="shared" si="27"/>
        <v>51146.240000000005</v>
      </c>
      <c r="AL64" s="246">
        <f t="shared" si="28"/>
        <v>51545.82</v>
      </c>
      <c r="AM64" s="246">
        <f t="shared" si="29"/>
        <v>51945.4</v>
      </c>
    </row>
    <row r="65" spans="1:39" ht="24" customHeight="1">
      <c r="A65" s="232">
        <v>2026</v>
      </c>
      <c r="B65" s="11" t="s">
        <v>32</v>
      </c>
      <c r="C65" s="12" t="s">
        <v>1365</v>
      </c>
      <c r="D65" s="12" t="s">
        <v>1386</v>
      </c>
      <c r="E65" s="12" t="s">
        <v>1387</v>
      </c>
      <c r="F65" s="255">
        <v>50415</v>
      </c>
      <c r="G65" s="255">
        <v>43668</v>
      </c>
      <c r="H65" s="255">
        <v>6747</v>
      </c>
      <c r="I65" s="266">
        <v>0.1338</v>
      </c>
      <c r="J65" s="241">
        <f t="shared" si="0"/>
        <v>44104.68</v>
      </c>
      <c r="K65" s="246">
        <f t="shared" si="1"/>
        <v>44541.36</v>
      </c>
      <c r="L65" s="246">
        <f t="shared" si="2"/>
        <v>44978.04</v>
      </c>
      <c r="M65" s="246">
        <f t="shared" si="3"/>
        <v>45414.720000000001</v>
      </c>
      <c r="N65" s="246">
        <f t="shared" si="4"/>
        <v>45851.4</v>
      </c>
      <c r="O65" s="246">
        <f t="shared" si="5"/>
        <v>46288.08</v>
      </c>
      <c r="P65" s="246">
        <f t="shared" si="6"/>
        <v>46724.76</v>
      </c>
      <c r="Q65" s="246">
        <f t="shared" si="7"/>
        <v>47161.440000000002</v>
      </c>
      <c r="R65" s="246">
        <f t="shared" si="8"/>
        <v>47598.12</v>
      </c>
      <c r="S65" s="246">
        <f t="shared" si="9"/>
        <v>48034.8</v>
      </c>
      <c r="T65" s="246">
        <f t="shared" si="10"/>
        <v>48471.48</v>
      </c>
      <c r="U65" s="246">
        <f t="shared" si="11"/>
        <v>48908.160000000003</v>
      </c>
      <c r="V65" s="246">
        <f t="shared" si="12"/>
        <v>49344.84</v>
      </c>
      <c r="W65" s="246">
        <f t="shared" si="13"/>
        <v>49781.520000000004</v>
      </c>
      <c r="X65" s="246">
        <f t="shared" si="14"/>
        <v>50218.2</v>
      </c>
      <c r="Y65" s="246">
        <f t="shared" si="15"/>
        <v>50654.879999999997</v>
      </c>
      <c r="Z65" s="246">
        <f t="shared" si="16"/>
        <v>51091.56</v>
      </c>
      <c r="AA65" s="246">
        <f t="shared" si="17"/>
        <v>51528.24</v>
      </c>
      <c r="AB65" s="246">
        <f t="shared" si="18"/>
        <v>51964.92</v>
      </c>
      <c r="AC65" s="246">
        <f t="shared" si="19"/>
        <v>52401.599999999999</v>
      </c>
      <c r="AD65" s="246">
        <f t="shared" si="20"/>
        <v>52838.28</v>
      </c>
      <c r="AE65" s="246">
        <f t="shared" si="21"/>
        <v>53274.96</v>
      </c>
      <c r="AF65" s="246">
        <f t="shared" si="22"/>
        <v>53711.64</v>
      </c>
      <c r="AG65" s="246">
        <f t="shared" si="23"/>
        <v>54148.32</v>
      </c>
      <c r="AH65" s="246">
        <f t="shared" si="24"/>
        <v>54585</v>
      </c>
      <c r="AI65" s="246">
        <f t="shared" si="25"/>
        <v>55021.68</v>
      </c>
      <c r="AJ65" s="246">
        <f t="shared" si="26"/>
        <v>55458.36</v>
      </c>
      <c r="AK65" s="246">
        <f t="shared" si="27"/>
        <v>55895.040000000001</v>
      </c>
      <c r="AL65" s="246">
        <f t="shared" si="28"/>
        <v>56331.72</v>
      </c>
      <c r="AM65" s="246">
        <f t="shared" si="29"/>
        <v>56768.4</v>
      </c>
    </row>
    <row r="66" spans="1:39" ht="24" customHeight="1">
      <c r="A66" s="232">
        <v>2026</v>
      </c>
      <c r="B66" s="11" t="s">
        <v>32</v>
      </c>
      <c r="C66" s="12" t="s">
        <v>1365</v>
      </c>
      <c r="D66" s="12" t="s">
        <v>2999</v>
      </c>
      <c r="E66" s="12" t="s">
        <v>1387</v>
      </c>
      <c r="F66" s="255">
        <v>50415</v>
      </c>
      <c r="G66" s="255">
        <v>43668</v>
      </c>
      <c r="H66" s="255">
        <v>6747</v>
      </c>
      <c r="I66" s="266">
        <v>0.1338</v>
      </c>
      <c r="J66" s="241">
        <f t="shared" si="0"/>
        <v>44104.68</v>
      </c>
      <c r="K66" s="246">
        <f t="shared" si="1"/>
        <v>44541.36</v>
      </c>
      <c r="L66" s="246">
        <f t="shared" si="2"/>
        <v>44978.04</v>
      </c>
      <c r="M66" s="246">
        <f t="shared" si="3"/>
        <v>45414.720000000001</v>
      </c>
      <c r="N66" s="246">
        <f t="shared" si="4"/>
        <v>45851.4</v>
      </c>
      <c r="O66" s="246">
        <f t="shared" si="5"/>
        <v>46288.08</v>
      </c>
      <c r="P66" s="246">
        <f t="shared" si="6"/>
        <v>46724.76</v>
      </c>
      <c r="Q66" s="246">
        <f t="shared" si="7"/>
        <v>47161.440000000002</v>
      </c>
      <c r="R66" s="246">
        <f t="shared" si="8"/>
        <v>47598.12</v>
      </c>
      <c r="S66" s="246">
        <f t="shared" si="9"/>
        <v>48034.8</v>
      </c>
      <c r="T66" s="246">
        <f t="shared" si="10"/>
        <v>48471.48</v>
      </c>
      <c r="U66" s="246">
        <f t="shared" si="11"/>
        <v>48908.160000000003</v>
      </c>
      <c r="V66" s="246">
        <f t="shared" si="12"/>
        <v>49344.84</v>
      </c>
      <c r="W66" s="246">
        <f t="shared" si="13"/>
        <v>49781.520000000004</v>
      </c>
      <c r="X66" s="246">
        <f t="shared" si="14"/>
        <v>50218.2</v>
      </c>
      <c r="Y66" s="246">
        <f t="shared" si="15"/>
        <v>50654.879999999997</v>
      </c>
      <c r="Z66" s="246">
        <f t="shared" si="16"/>
        <v>51091.56</v>
      </c>
      <c r="AA66" s="246">
        <f t="shared" si="17"/>
        <v>51528.24</v>
      </c>
      <c r="AB66" s="246">
        <f t="shared" si="18"/>
        <v>51964.92</v>
      </c>
      <c r="AC66" s="246">
        <f t="shared" si="19"/>
        <v>52401.599999999999</v>
      </c>
      <c r="AD66" s="246">
        <f t="shared" si="20"/>
        <v>52838.28</v>
      </c>
      <c r="AE66" s="246">
        <f t="shared" si="21"/>
        <v>53274.96</v>
      </c>
      <c r="AF66" s="246">
        <f t="shared" si="22"/>
        <v>53711.64</v>
      </c>
      <c r="AG66" s="246">
        <f t="shared" si="23"/>
        <v>54148.32</v>
      </c>
      <c r="AH66" s="246">
        <f t="shared" si="24"/>
        <v>54585</v>
      </c>
      <c r="AI66" s="246">
        <f t="shared" si="25"/>
        <v>55021.68</v>
      </c>
      <c r="AJ66" s="246">
        <f t="shared" si="26"/>
        <v>55458.36</v>
      </c>
      <c r="AK66" s="246">
        <f t="shared" si="27"/>
        <v>55895.040000000001</v>
      </c>
      <c r="AL66" s="246">
        <f t="shared" si="28"/>
        <v>56331.72</v>
      </c>
      <c r="AM66" s="246">
        <f t="shared" si="29"/>
        <v>56768.4</v>
      </c>
    </row>
    <row r="67" spans="1:39" ht="24" customHeight="1">
      <c r="A67" s="232">
        <v>2026</v>
      </c>
      <c r="B67" s="11" t="s">
        <v>32</v>
      </c>
      <c r="C67" s="12" t="s">
        <v>1365</v>
      </c>
      <c r="D67" s="12" t="s">
        <v>2999</v>
      </c>
      <c r="E67" s="12" t="s">
        <v>1388</v>
      </c>
      <c r="F67" s="255">
        <v>53070</v>
      </c>
      <c r="G67" s="255">
        <v>46204</v>
      </c>
      <c r="H67" s="255">
        <v>6866</v>
      </c>
      <c r="I67" s="266">
        <v>0.12939999999999999</v>
      </c>
      <c r="J67" s="241">
        <f t="shared" si="0"/>
        <v>46666.04</v>
      </c>
      <c r="K67" s="246">
        <f t="shared" si="1"/>
        <v>47128.08</v>
      </c>
      <c r="L67" s="246">
        <f t="shared" si="2"/>
        <v>47590.12</v>
      </c>
      <c r="M67" s="246">
        <f t="shared" si="3"/>
        <v>48052.160000000003</v>
      </c>
      <c r="N67" s="246">
        <f t="shared" si="4"/>
        <v>48514.2</v>
      </c>
      <c r="O67" s="246">
        <f t="shared" si="5"/>
        <v>48976.24</v>
      </c>
      <c r="P67" s="246">
        <f t="shared" si="6"/>
        <v>49438.28</v>
      </c>
      <c r="Q67" s="246">
        <f t="shared" si="7"/>
        <v>49900.32</v>
      </c>
      <c r="R67" s="246">
        <f t="shared" si="8"/>
        <v>50362.36</v>
      </c>
      <c r="S67" s="246">
        <f t="shared" si="9"/>
        <v>50824.4</v>
      </c>
      <c r="T67" s="246">
        <f t="shared" si="10"/>
        <v>51286.44</v>
      </c>
      <c r="U67" s="246">
        <f t="shared" si="11"/>
        <v>51748.479999999996</v>
      </c>
      <c r="V67" s="246">
        <f t="shared" si="12"/>
        <v>52210.520000000004</v>
      </c>
      <c r="W67" s="246">
        <f t="shared" si="13"/>
        <v>52672.56</v>
      </c>
      <c r="X67" s="246">
        <f t="shared" si="14"/>
        <v>53134.6</v>
      </c>
      <c r="Y67" s="246">
        <f t="shared" si="15"/>
        <v>53596.639999999999</v>
      </c>
      <c r="Z67" s="246">
        <f t="shared" si="16"/>
        <v>54058.68</v>
      </c>
      <c r="AA67" s="246">
        <f t="shared" si="17"/>
        <v>54520.72</v>
      </c>
      <c r="AB67" s="246">
        <f t="shared" si="18"/>
        <v>54982.76</v>
      </c>
      <c r="AC67" s="246">
        <f t="shared" si="19"/>
        <v>55444.800000000003</v>
      </c>
      <c r="AD67" s="246">
        <f t="shared" si="20"/>
        <v>55906.84</v>
      </c>
      <c r="AE67" s="246">
        <f t="shared" si="21"/>
        <v>56368.88</v>
      </c>
      <c r="AF67" s="246">
        <f t="shared" si="22"/>
        <v>56830.92</v>
      </c>
      <c r="AG67" s="246">
        <f t="shared" si="23"/>
        <v>57292.959999999999</v>
      </c>
      <c r="AH67" s="246">
        <f t="shared" si="24"/>
        <v>57755</v>
      </c>
      <c r="AI67" s="246">
        <f t="shared" si="25"/>
        <v>58217.04</v>
      </c>
      <c r="AJ67" s="246">
        <f t="shared" si="26"/>
        <v>58679.08</v>
      </c>
      <c r="AK67" s="246">
        <f t="shared" si="27"/>
        <v>59141.120000000003</v>
      </c>
      <c r="AL67" s="246">
        <f t="shared" si="28"/>
        <v>59603.16</v>
      </c>
      <c r="AM67" s="246">
        <f t="shared" si="29"/>
        <v>60065.2</v>
      </c>
    </row>
    <row r="68" spans="1:39" ht="24" customHeight="1">
      <c r="A68" s="232">
        <v>2026</v>
      </c>
      <c r="B68" s="11" t="s">
        <v>32</v>
      </c>
      <c r="C68" s="12" t="s">
        <v>1365</v>
      </c>
      <c r="D68" s="12" t="s">
        <v>1389</v>
      </c>
      <c r="E68" s="12" t="s">
        <v>1390</v>
      </c>
      <c r="F68" s="255">
        <v>49785</v>
      </c>
      <c r="G68" s="255">
        <v>43067</v>
      </c>
      <c r="H68" s="255">
        <v>6718</v>
      </c>
      <c r="I68" s="266">
        <v>0.13489999999999999</v>
      </c>
      <c r="J68" s="241">
        <f t="shared" si="0"/>
        <v>43497.67</v>
      </c>
      <c r="K68" s="246">
        <f t="shared" si="1"/>
        <v>43928.34</v>
      </c>
      <c r="L68" s="246">
        <f t="shared" si="2"/>
        <v>44359.01</v>
      </c>
      <c r="M68" s="246">
        <f t="shared" si="3"/>
        <v>44789.68</v>
      </c>
      <c r="N68" s="246">
        <f t="shared" si="4"/>
        <v>45220.35</v>
      </c>
      <c r="O68" s="246">
        <f t="shared" si="5"/>
        <v>45651.02</v>
      </c>
      <c r="P68" s="246">
        <f t="shared" si="6"/>
        <v>46081.69</v>
      </c>
      <c r="Q68" s="246">
        <f t="shared" si="7"/>
        <v>46512.36</v>
      </c>
      <c r="R68" s="246">
        <f t="shared" si="8"/>
        <v>46943.03</v>
      </c>
      <c r="S68" s="246">
        <f t="shared" si="9"/>
        <v>47373.7</v>
      </c>
      <c r="T68" s="246">
        <f t="shared" si="10"/>
        <v>47804.37</v>
      </c>
      <c r="U68" s="246">
        <f t="shared" si="11"/>
        <v>48235.040000000001</v>
      </c>
      <c r="V68" s="246">
        <f t="shared" si="12"/>
        <v>48665.71</v>
      </c>
      <c r="W68" s="246">
        <f t="shared" si="13"/>
        <v>49096.380000000005</v>
      </c>
      <c r="X68" s="246">
        <f t="shared" si="14"/>
        <v>49527.05</v>
      </c>
      <c r="Y68" s="246">
        <f t="shared" si="15"/>
        <v>49957.72</v>
      </c>
      <c r="Z68" s="246">
        <f t="shared" si="16"/>
        <v>50388.39</v>
      </c>
      <c r="AA68" s="246">
        <f t="shared" si="17"/>
        <v>50819.06</v>
      </c>
      <c r="AB68" s="246">
        <f t="shared" si="18"/>
        <v>51249.73</v>
      </c>
      <c r="AC68" s="246">
        <f t="shared" si="19"/>
        <v>51680.4</v>
      </c>
      <c r="AD68" s="246">
        <f t="shared" si="20"/>
        <v>52111.07</v>
      </c>
      <c r="AE68" s="246">
        <f t="shared" si="21"/>
        <v>52541.74</v>
      </c>
      <c r="AF68" s="246">
        <f t="shared" si="22"/>
        <v>52972.41</v>
      </c>
      <c r="AG68" s="246">
        <f t="shared" si="23"/>
        <v>53403.08</v>
      </c>
      <c r="AH68" s="246">
        <f t="shared" si="24"/>
        <v>53833.75</v>
      </c>
      <c r="AI68" s="246">
        <f t="shared" si="25"/>
        <v>54264.42</v>
      </c>
      <c r="AJ68" s="246">
        <f t="shared" si="26"/>
        <v>54695.09</v>
      </c>
      <c r="AK68" s="246">
        <f t="shared" si="27"/>
        <v>55125.760000000002</v>
      </c>
      <c r="AL68" s="246">
        <f t="shared" si="28"/>
        <v>55556.43</v>
      </c>
      <c r="AM68" s="246">
        <f t="shared" si="29"/>
        <v>55987.1</v>
      </c>
    </row>
    <row r="69" spans="1:39" ht="24" customHeight="1">
      <c r="A69" s="232">
        <v>2026</v>
      </c>
      <c r="B69" s="11" t="s">
        <v>32</v>
      </c>
      <c r="C69" s="12" t="s">
        <v>1365</v>
      </c>
      <c r="D69" s="12" t="s">
        <v>1391</v>
      </c>
      <c r="E69" s="12" t="s">
        <v>1392</v>
      </c>
      <c r="F69" s="255">
        <v>53665</v>
      </c>
      <c r="G69" s="255">
        <v>46771</v>
      </c>
      <c r="H69" s="255">
        <v>6894</v>
      </c>
      <c r="I69" s="266">
        <v>0.1285</v>
      </c>
      <c r="J69" s="241">
        <f t="shared" si="0"/>
        <v>47238.71</v>
      </c>
      <c r="K69" s="246">
        <f t="shared" si="1"/>
        <v>47706.42</v>
      </c>
      <c r="L69" s="246">
        <f t="shared" si="2"/>
        <v>48174.13</v>
      </c>
      <c r="M69" s="246">
        <f t="shared" si="3"/>
        <v>48641.84</v>
      </c>
      <c r="N69" s="246">
        <f t="shared" si="4"/>
        <v>49109.55</v>
      </c>
      <c r="O69" s="246">
        <f t="shared" si="5"/>
        <v>49577.26</v>
      </c>
      <c r="P69" s="246">
        <f t="shared" si="6"/>
        <v>50044.97</v>
      </c>
      <c r="Q69" s="246">
        <f t="shared" si="7"/>
        <v>50512.68</v>
      </c>
      <c r="R69" s="246">
        <f t="shared" si="8"/>
        <v>50980.39</v>
      </c>
      <c r="S69" s="246">
        <f t="shared" si="9"/>
        <v>51448.1</v>
      </c>
      <c r="T69" s="246">
        <f t="shared" si="10"/>
        <v>51915.81</v>
      </c>
      <c r="U69" s="246">
        <f t="shared" si="11"/>
        <v>52383.519999999997</v>
      </c>
      <c r="V69" s="246">
        <f t="shared" si="12"/>
        <v>52851.23</v>
      </c>
      <c r="W69" s="246">
        <f t="shared" si="13"/>
        <v>53318.94</v>
      </c>
      <c r="X69" s="246">
        <f t="shared" si="14"/>
        <v>53786.65</v>
      </c>
      <c r="Y69" s="246">
        <f t="shared" si="15"/>
        <v>54254.36</v>
      </c>
      <c r="Z69" s="246">
        <f t="shared" si="16"/>
        <v>54722.07</v>
      </c>
      <c r="AA69" s="246">
        <f t="shared" si="17"/>
        <v>55189.78</v>
      </c>
      <c r="AB69" s="246">
        <f t="shared" si="18"/>
        <v>55657.49</v>
      </c>
      <c r="AC69" s="246">
        <f t="shared" si="19"/>
        <v>56125.2</v>
      </c>
      <c r="AD69" s="246">
        <f t="shared" si="20"/>
        <v>56592.91</v>
      </c>
      <c r="AE69" s="246">
        <f t="shared" si="21"/>
        <v>57060.62</v>
      </c>
      <c r="AF69" s="246">
        <f t="shared" si="22"/>
        <v>57528.33</v>
      </c>
      <c r="AG69" s="246">
        <f t="shared" si="23"/>
        <v>57996.04</v>
      </c>
      <c r="AH69" s="246">
        <f t="shared" si="24"/>
        <v>58463.75</v>
      </c>
      <c r="AI69" s="246">
        <f t="shared" si="25"/>
        <v>58931.46</v>
      </c>
      <c r="AJ69" s="246">
        <f t="shared" si="26"/>
        <v>59399.17</v>
      </c>
      <c r="AK69" s="246">
        <f t="shared" si="27"/>
        <v>59866.880000000005</v>
      </c>
      <c r="AL69" s="246">
        <f t="shared" si="28"/>
        <v>60334.59</v>
      </c>
      <c r="AM69" s="246">
        <f t="shared" si="29"/>
        <v>60802.3</v>
      </c>
    </row>
    <row r="70" spans="1:39" ht="24" customHeight="1">
      <c r="A70" s="232">
        <v>2026</v>
      </c>
      <c r="B70" s="11" t="s">
        <v>32</v>
      </c>
      <c r="C70" s="12" t="s">
        <v>1365</v>
      </c>
      <c r="D70" s="12" t="s">
        <v>1393</v>
      </c>
      <c r="E70" s="12" t="s">
        <v>1394</v>
      </c>
      <c r="F70" s="255">
        <v>50650</v>
      </c>
      <c r="G70" s="255">
        <v>43931</v>
      </c>
      <c r="H70" s="255">
        <v>6719</v>
      </c>
      <c r="I70" s="266">
        <v>0.13270000000000001</v>
      </c>
      <c r="J70" s="241">
        <f t="shared" si="0"/>
        <v>44370.31</v>
      </c>
      <c r="K70" s="246">
        <f t="shared" si="1"/>
        <v>44809.62</v>
      </c>
      <c r="L70" s="246">
        <f t="shared" si="2"/>
        <v>45248.93</v>
      </c>
      <c r="M70" s="246">
        <f t="shared" si="3"/>
        <v>45688.24</v>
      </c>
      <c r="N70" s="246">
        <f t="shared" si="4"/>
        <v>46127.55</v>
      </c>
      <c r="O70" s="246">
        <f t="shared" si="5"/>
        <v>46566.86</v>
      </c>
      <c r="P70" s="246">
        <f t="shared" si="6"/>
        <v>47006.17</v>
      </c>
      <c r="Q70" s="246">
        <f t="shared" si="7"/>
        <v>47445.48</v>
      </c>
      <c r="R70" s="246">
        <f t="shared" si="8"/>
        <v>47884.79</v>
      </c>
      <c r="S70" s="246">
        <f t="shared" si="9"/>
        <v>48324.1</v>
      </c>
      <c r="T70" s="246">
        <f t="shared" si="10"/>
        <v>48763.41</v>
      </c>
      <c r="U70" s="246">
        <f t="shared" si="11"/>
        <v>49202.720000000001</v>
      </c>
      <c r="V70" s="246">
        <f t="shared" si="12"/>
        <v>49642.03</v>
      </c>
      <c r="W70" s="246">
        <f t="shared" si="13"/>
        <v>50081.34</v>
      </c>
      <c r="X70" s="246">
        <f t="shared" si="14"/>
        <v>50520.65</v>
      </c>
      <c r="Y70" s="246">
        <f t="shared" si="15"/>
        <v>50959.96</v>
      </c>
      <c r="Z70" s="246">
        <f t="shared" si="16"/>
        <v>51399.270000000004</v>
      </c>
      <c r="AA70" s="246">
        <f t="shared" si="17"/>
        <v>51838.58</v>
      </c>
      <c r="AB70" s="246">
        <f t="shared" si="18"/>
        <v>52277.89</v>
      </c>
      <c r="AC70" s="246">
        <f t="shared" si="19"/>
        <v>52717.2</v>
      </c>
      <c r="AD70" s="246">
        <f t="shared" si="20"/>
        <v>53156.51</v>
      </c>
      <c r="AE70" s="246">
        <f t="shared" si="21"/>
        <v>53595.82</v>
      </c>
      <c r="AF70" s="246">
        <f t="shared" si="22"/>
        <v>54035.130000000005</v>
      </c>
      <c r="AG70" s="246">
        <f t="shared" si="23"/>
        <v>54474.44</v>
      </c>
      <c r="AH70" s="246">
        <f t="shared" si="24"/>
        <v>54913.75</v>
      </c>
      <c r="AI70" s="246">
        <f t="shared" si="25"/>
        <v>55353.06</v>
      </c>
      <c r="AJ70" s="246">
        <f t="shared" si="26"/>
        <v>55792.37</v>
      </c>
      <c r="AK70" s="246">
        <f t="shared" si="27"/>
        <v>56231.68</v>
      </c>
      <c r="AL70" s="246">
        <f t="shared" si="28"/>
        <v>56670.99</v>
      </c>
      <c r="AM70" s="246">
        <f t="shared" si="29"/>
        <v>57110.3</v>
      </c>
    </row>
    <row r="71" spans="1:39" ht="24" customHeight="1">
      <c r="A71" s="232">
        <v>2026</v>
      </c>
      <c r="B71" s="11" t="s">
        <v>32</v>
      </c>
      <c r="C71" s="12" t="s">
        <v>1365</v>
      </c>
      <c r="D71" s="12" t="s">
        <v>1395</v>
      </c>
      <c r="E71" s="12" t="s">
        <v>1396</v>
      </c>
      <c r="F71" s="255">
        <v>54510</v>
      </c>
      <c r="G71" s="255">
        <v>47540</v>
      </c>
      <c r="H71" s="255">
        <v>6970</v>
      </c>
      <c r="I71" s="266">
        <v>0.12790000000000001</v>
      </c>
      <c r="J71" s="241">
        <f t="shared" si="0"/>
        <v>48015.4</v>
      </c>
      <c r="K71" s="246">
        <f t="shared" si="1"/>
        <v>48490.8</v>
      </c>
      <c r="L71" s="246">
        <f t="shared" si="2"/>
        <v>48966.2</v>
      </c>
      <c r="M71" s="246">
        <f t="shared" si="3"/>
        <v>49441.599999999999</v>
      </c>
      <c r="N71" s="246">
        <f t="shared" si="4"/>
        <v>49917</v>
      </c>
      <c r="O71" s="246">
        <f t="shared" si="5"/>
        <v>50392.4</v>
      </c>
      <c r="P71" s="246">
        <f t="shared" si="6"/>
        <v>50867.8</v>
      </c>
      <c r="Q71" s="246">
        <f t="shared" si="7"/>
        <v>51343.199999999997</v>
      </c>
      <c r="R71" s="246">
        <f t="shared" si="8"/>
        <v>51818.6</v>
      </c>
      <c r="S71" s="246">
        <f t="shared" si="9"/>
        <v>52294</v>
      </c>
      <c r="T71" s="246">
        <f t="shared" si="10"/>
        <v>52769.4</v>
      </c>
      <c r="U71" s="246">
        <f t="shared" si="11"/>
        <v>53244.800000000003</v>
      </c>
      <c r="V71" s="246">
        <f t="shared" si="12"/>
        <v>53720.2</v>
      </c>
      <c r="W71" s="246">
        <f t="shared" si="13"/>
        <v>54195.6</v>
      </c>
      <c r="X71" s="246">
        <f t="shared" si="14"/>
        <v>54671</v>
      </c>
      <c r="Y71" s="246">
        <f t="shared" si="15"/>
        <v>55146.400000000001</v>
      </c>
      <c r="Z71" s="246">
        <f t="shared" si="16"/>
        <v>55621.8</v>
      </c>
      <c r="AA71" s="246">
        <f t="shared" si="17"/>
        <v>56097.2</v>
      </c>
      <c r="AB71" s="246">
        <f t="shared" si="18"/>
        <v>56572.6</v>
      </c>
      <c r="AC71" s="246">
        <f t="shared" si="19"/>
        <v>57048</v>
      </c>
      <c r="AD71" s="246">
        <f t="shared" si="20"/>
        <v>57523.4</v>
      </c>
      <c r="AE71" s="246">
        <f t="shared" si="21"/>
        <v>57998.8</v>
      </c>
      <c r="AF71" s="246">
        <f t="shared" si="22"/>
        <v>58474.2</v>
      </c>
      <c r="AG71" s="246">
        <f t="shared" si="23"/>
        <v>58949.599999999999</v>
      </c>
      <c r="AH71" s="246">
        <f t="shared" si="24"/>
        <v>59425</v>
      </c>
      <c r="AI71" s="246">
        <f t="shared" si="25"/>
        <v>59900.4</v>
      </c>
      <c r="AJ71" s="246">
        <f t="shared" si="26"/>
        <v>60375.8</v>
      </c>
      <c r="AK71" s="246">
        <f t="shared" si="27"/>
        <v>60851.199999999997</v>
      </c>
      <c r="AL71" s="246">
        <f t="shared" si="28"/>
        <v>61326.6</v>
      </c>
      <c r="AM71" s="246">
        <f t="shared" si="29"/>
        <v>61802</v>
      </c>
    </row>
    <row r="72" spans="1:39" ht="24" customHeight="1">
      <c r="A72" s="232">
        <v>2026</v>
      </c>
      <c r="B72" s="11" t="s">
        <v>32</v>
      </c>
      <c r="C72" s="12" t="s">
        <v>1365</v>
      </c>
      <c r="D72" s="12" t="s">
        <v>1395</v>
      </c>
      <c r="E72" s="12" t="s">
        <v>1397</v>
      </c>
      <c r="F72" s="255">
        <v>57150</v>
      </c>
      <c r="G72" s="255">
        <v>49909</v>
      </c>
      <c r="H72" s="255">
        <v>7241</v>
      </c>
      <c r="I72" s="266">
        <v>0.12670000000000001</v>
      </c>
      <c r="J72" s="241">
        <f t="shared" si="0"/>
        <v>50408.09</v>
      </c>
      <c r="K72" s="246">
        <f t="shared" si="1"/>
        <v>50907.18</v>
      </c>
      <c r="L72" s="246">
        <f t="shared" si="2"/>
        <v>51406.27</v>
      </c>
      <c r="M72" s="246">
        <f t="shared" si="3"/>
        <v>51905.36</v>
      </c>
      <c r="N72" s="246">
        <f t="shared" si="4"/>
        <v>52404.45</v>
      </c>
      <c r="O72" s="246">
        <f t="shared" si="5"/>
        <v>52903.54</v>
      </c>
      <c r="P72" s="246">
        <f t="shared" si="6"/>
        <v>53402.63</v>
      </c>
      <c r="Q72" s="246">
        <f t="shared" si="7"/>
        <v>53901.72</v>
      </c>
      <c r="R72" s="246">
        <f t="shared" si="8"/>
        <v>54400.81</v>
      </c>
      <c r="S72" s="246">
        <f t="shared" si="9"/>
        <v>54899.9</v>
      </c>
      <c r="T72" s="246">
        <f t="shared" si="10"/>
        <v>55398.99</v>
      </c>
      <c r="U72" s="246">
        <f t="shared" si="11"/>
        <v>55898.080000000002</v>
      </c>
      <c r="V72" s="246">
        <f t="shared" si="12"/>
        <v>56397.17</v>
      </c>
      <c r="W72" s="246">
        <f t="shared" si="13"/>
        <v>56896.26</v>
      </c>
      <c r="X72" s="246">
        <f t="shared" si="14"/>
        <v>57395.35</v>
      </c>
      <c r="Y72" s="246">
        <f t="shared" si="15"/>
        <v>57894.44</v>
      </c>
      <c r="Z72" s="246">
        <f t="shared" si="16"/>
        <v>58393.53</v>
      </c>
      <c r="AA72" s="246">
        <f t="shared" si="17"/>
        <v>58892.619999999995</v>
      </c>
      <c r="AB72" s="246">
        <f t="shared" si="18"/>
        <v>59391.71</v>
      </c>
      <c r="AC72" s="246">
        <f t="shared" si="19"/>
        <v>59890.8</v>
      </c>
      <c r="AD72" s="246">
        <f t="shared" si="20"/>
        <v>60389.89</v>
      </c>
      <c r="AE72" s="246">
        <f t="shared" si="21"/>
        <v>60888.979999999996</v>
      </c>
      <c r="AF72" s="246">
        <f t="shared" si="22"/>
        <v>61388.07</v>
      </c>
      <c r="AG72" s="246">
        <f t="shared" si="23"/>
        <v>61887.16</v>
      </c>
      <c r="AH72" s="246">
        <f t="shared" si="24"/>
        <v>62386.25</v>
      </c>
      <c r="AI72" s="246">
        <f t="shared" si="25"/>
        <v>62885.34</v>
      </c>
      <c r="AJ72" s="246">
        <f t="shared" si="26"/>
        <v>63384.43</v>
      </c>
      <c r="AK72" s="246">
        <f t="shared" si="27"/>
        <v>63883.520000000004</v>
      </c>
      <c r="AL72" s="246">
        <f t="shared" si="28"/>
        <v>64382.61</v>
      </c>
      <c r="AM72" s="246">
        <f t="shared" si="29"/>
        <v>64881.7</v>
      </c>
    </row>
    <row r="73" spans="1:39" ht="24" customHeight="1">
      <c r="A73" s="232">
        <v>2026</v>
      </c>
      <c r="B73" s="11" t="s">
        <v>32</v>
      </c>
      <c r="C73" s="12" t="s">
        <v>1365</v>
      </c>
      <c r="D73" s="12" t="s">
        <v>1398</v>
      </c>
      <c r="E73" s="12" t="s">
        <v>1399</v>
      </c>
      <c r="F73" s="255">
        <v>62245</v>
      </c>
      <c r="G73" s="255">
        <v>58283</v>
      </c>
      <c r="H73" s="255">
        <v>3962</v>
      </c>
      <c r="I73" s="266">
        <v>6.3700000000000007E-2</v>
      </c>
      <c r="J73" s="241">
        <f t="shared" si="0"/>
        <v>58865.83</v>
      </c>
      <c r="K73" s="246">
        <f t="shared" si="1"/>
        <v>59448.66</v>
      </c>
      <c r="L73" s="246">
        <f t="shared" si="2"/>
        <v>60031.49</v>
      </c>
      <c r="M73" s="246">
        <f t="shared" si="3"/>
        <v>60614.32</v>
      </c>
      <c r="N73" s="246">
        <f t="shared" si="4"/>
        <v>61197.15</v>
      </c>
      <c r="O73" s="246">
        <f t="shared" si="5"/>
        <v>61779.98</v>
      </c>
      <c r="P73" s="246">
        <f t="shared" si="6"/>
        <v>62362.81</v>
      </c>
      <c r="Q73" s="246">
        <f t="shared" si="7"/>
        <v>62945.64</v>
      </c>
      <c r="R73" s="246">
        <f t="shared" si="8"/>
        <v>63528.47</v>
      </c>
      <c r="S73" s="246">
        <f t="shared" si="9"/>
        <v>64111.3</v>
      </c>
      <c r="T73" s="246">
        <f t="shared" si="10"/>
        <v>64694.13</v>
      </c>
      <c r="U73" s="246">
        <f t="shared" si="11"/>
        <v>65276.959999999999</v>
      </c>
      <c r="V73" s="246">
        <f t="shared" si="12"/>
        <v>65859.789999999994</v>
      </c>
      <c r="W73" s="246">
        <f t="shared" si="13"/>
        <v>66442.62</v>
      </c>
      <c r="X73" s="246">
        <f t="shared" si="14"/>
        <v>67025.45</v>
      </c>
      <c r="Y73" s="246">
        <f t="shared" si="15"/>
        <v>67608.28</v>
      </c>
      <c r="Z73" s="246">
        <f t="shared" si="16"/>
        <v>68191.11</v>
      </c>
      <c r="AA73" s="246">
        <f t="shared" si="17"/>
        <v>68773.94</v>
      </c>
      <c r="AB73" s="246">
        <f t="shared" si="18"/>
        <v>69356.77</v>
      </c>
      <c r="AC73" s="246">
        <f t="shared" si="19"/>
        <v>69939.600000000006</v>
      </c>
      <c r="AD73" s="246">
        <f t="shared" si="20"/>
        <v>70522.429999999993</v>
      </c>
      <c r="AE73" s="246">
        <f t="shared" si="21"/>
        <v>71105.259999999995</v>
      </c>
      <c r="AF73" s="246">
        <f t="shared" si="22"/>
        <v>71688.09</v>
      </c>
      <c r="AG73" s="246">
        <f t="shared" si="23"/>
        <v>72270.92</v>
      </c>
      <c r="AH73" s="246">
        <f t="shared" si="24"/>
        <v>72853.75</v>
      </c>
      <c r="AI73" s="246">
        <f t="shared" si="25"/>
        <v>73436.58</v>
      </c>
      <c r="AJ73" s="246">
        <f t="shared" si="26"/>
        <v>74019.41</v>
      </c>
      <c r="AK73" s="246">
        <f t="shared" si="27"/>
        <v>74602.240000000005</v>
      </c>
      <c r="AL73" s="246">
        <f t="shared" si="28"/>
        <v>75185.070000000007</v>
      </c>
      <c r="AM73" s="246">
        <f t="shared" si="29"/>
        <v>75767.899999999994</v>
      </c>
    </row>
    <row r="74" spans="1:39" ht="24" customHeight="1">
      <c r="A74" s="232">
        <v>2026</v>
      </c>
      <c r="B74" s="11" t="s">
        <v>32</v>
      </c>
      <c r="C74" s="12" t="s">
        <v>1365</v>
      </c>
      <c r="D74" s="12" t="s">
        <v>1400</v>
      </c>
      <c r="E74" s="12" t="s">
        <v>1401</v>
      </c>
      <c r="F74" s="255">
        <v>66225</v>
      </c>
      <c r="G74" s="255">
        <v>57741</v>
      </c>
      <c r="H74" s="255">
        <v>8484</v>
      </c>
      <c r="I74" s="266">
        <v>0.12809999999999999</v>
      </c>
      <c r="J74" s="241">
        <f t="shared" ref="J74:J137" si="30">(G74*0.01)+G74</f>
        <v>58318.41</v>
      </c>
      <c r="K74" s="246">
        <f t="shared" ref="K74:K137" si="31">(G74*0.02)+G74</f>
        <v>58895.82</v>
      </c>
      <c r="L74" s="246">
        <f t="shared" ref="L74:L137" si="32">(G74*0.03)+G74</f>
        <v>59473.23</v>
      </c>
      <c r="M74" s="246">
        <f t="shared" ref="M74:M137" si="33">(G74*0.04)+G74</f>
        <v>60050.64</v>
      </c>
      <c r="N74" s="246">
        <f t="shared" ref="N74:N137" si="34">(G74*0.05)+G74</f>
        <v>60628.05</v>
      </c>
      <c r="O74" s="246">
        <f t="shared" ref="O74:O137" si="35">(G74*0.06)+G74</f>
        <v>61205.46</v>
      </c>
      <c r="P74" s="246">
        <f t="shared" ref="P74:P137" si="36">(G74*0.07)+G74</f>
        <v>61782.87</v>
      </c>
      <c r="Q74" s="246">
        <f t="shared" ref="Q74:Q137" si="37">(G74*0.08)+G74</f>
        <v>62360.28</v>
      </c>
      <c r="R74" s="246">
        <f t="shared" ref="R74:R137" si="38">(G74*0.09)+G74</f>
        <v>62937.69</v>
      </c>
      <c r="S74" s="246">
        <f t="shared" ref="S74:S137" si="39">(G74*0.1)+G74</f>
        <v>63515.1</v>
      </c>
      <c r="T74" s="246">
        <f t="shared" ref="T74:T137" si="40">(G74*0.11)+G74</f>
        <v>64092.51</v>
      </c>
      <c r="U74" s="246">
        <f t="shared" ref="U74:U137" si="41">(G74*0.12)+G74</f>
        <v>64669.919999999998</v>
      </c>
      <c r="V74" s="246">
        <f t="shared" ref="V74:V137" si="42">(G74*0.13)+G74</f>
        <v>65247.33</v>
      </c>
      <c r="W74" s="246">
        <f t="shared" ref="W74:W137" si="43">(G74*0.14)+G74</f>
        <v>65824.740000000005</v>
      </c>
      <c r="X74" s="246">
        <f t="shared" ref="X74:X137" si="44">(G74*0.15)+G74</f>
        <v>66402.149999999994</v>
      </c>
      <c r="Y74" s="246">
        <f t="shared" ref="Y74:Y137" si="45">(G74*0.16)+G74</f>
        <v>66979.56</v>
      </c>
      <c r="Z74" s="246">
        <f t="shared" ref="Z74:Z137" si="46">(G74*0.17)+G74</f>
        <v>67556.97</v>
      </c>
      <c r="AA74" s="246">
        <f t="shared" ref="AA74:AA137" si="47">(G74*0.18)+G74</f>
        <v>68134.38</v>
      </c>
      <c r="AB74" s="246">
        <f t="shared" ref="AB74:AB137" si="48">(G74*0.19)+G74</f>
        <v>68711.790000000008</v>
      </c>
      <c r="AC74" s="246">
        <f t="shared" ref="AC74:AC137" si="49">(G74*0.2)+G74</f>
        <v>69289.2</v>
      </c>
      <c r="AD74" s="246">
        <f t="shared" ref="AD74:AD137" si="50">(G74*0.21)+G74</f>
        <v>69866.61</v>
      </c>
      <c r="AE74" s="246">
        <f t="shared" ref="AE74:AE137" si="51">(G74*0.22)+G74</f>
        <v>70444.02</v>
      </c>
      <c r="AF74" s="246">
        <f t="shared" ref="AF74:AF137" si="52">(G74*0.23)+G74</f>
        <v>71021.429999999993</v>
      </c>
      <c r="AG74" s="246">
        <f t="shared" ref="AG74:AG137" si="53">(G74*0.24)+G74</f>
        <v>71598.84</v>
      </c>
      <c r="AH74" s="246">
        <f t="shared" ref="AH74:AH137" si="54">(G74*0.25)+G74</f>
        <v>72176.25</v>
      </c>
      <c r="AI74" s="246">
        <f t="shared" ref="AI74:AI137" si="55">(G74*0.26)+G74</f>
        <v>72753.66</v>
      </c>
      <c r="AJ74" s="246">
        <f t="shared" ref="AJ74:AJ137" si="56">(G74*0.27)+G74</f>
        <v>73331.070000000007</v>
      </c>
      <c r="AK74" s="246">
        <f t="shared" ref="AK74:AK137" si="57">(G74*0.28)+G74</f>
        <v>73908.479999999996</v>
      </c>
      <c r="AL74" s="246">
        <f t="shared" ref="AL74:AL137" si="58">(G74*0.29)+G74</f>
        <v>74485.89</v>
      </c>
      <c r="AM74" s="246">
        <f t="shared" ref="AM74:AM137" si="59">(G74*0.3)+G74</f>
        <v>75063.3</v>
      </c>
    </row>
    <row r="75" spans="1:39" ht="24" customHeight="1">
      <c r="A75" s="232">
        <v>2026</v>
      </c>
      <c r="B75" s="11" t="s">
        <v>32</v>
      </c>
      <c r="C75" s="12" t="s">
        <v>1365</v>
      </c>
      <c r="D75" s="12" t="s">
        <v>1400</v>
      </c>
      <c r="E75" s="12" t="s">
        <v>1402</v>
      </c>
      <c r="F75" s="255">
        <v>66560</v>
      </c>
      <c r="G75" s="255">
        <v>58341</v>
      </c>
      <c r="H75" s="255">
        <v>8219</v>
      </c>
      <c r="I75" s="266">
        <v>0.1235</v>
      </c>
      <c r="J75" s="241">
        <f t="shared" si="30"/>
        <v>58924.41</v>
      </c>
      <c r="K75" s="246">
        <f t="shared" si="31"/>
        <v>59507.82</v>
      </c>
      <c r="L75" s="246">
        <f t="shared" si="32"/>
        <v>60091.23</v>
      </c>
      <c r="M75" s="246">
        <f t="shared" si="33"/>
        <v>60674.64</v>
      </c>
      <c r="N75" s="246">
        <f t="shared" si="34"/>
        <v>61258.05</v>
      </c>
      <c r="O75" s="246">
        <f t="shared" si="35"/>
        <v>61841.46</v>
      </c>
      <c r="P75" s="246">
        <f t="shared" si="36"/>
        <v>62424.87</v>
      </c>
      <c r="Q75" s="246">
        <f t="shared" si="37"/>
        <v>63008.28</v>
      </c>
      <c r="R75" s="246">
        <f t="shared" si="38"/>
        <v>63591.69</v>
      </c>
      <c r="S75" s="246">
        <f t="shared" si="39"/>
        <v>64175.1</v>
      </c>
      <c r="T75" s="246">
        <f t="shared" si="40"/>
        <v>64758.51</v>
      </c>
      <c r="U75" s="246">
        <f t="shared" si="41"/>
        <v>65341.919999999998</v>
      </c>
      <c r="V75" s="246">
        <f t="shared" si="42"/>
        <v>65925.33</v>
      </c>
      <c r="W75" s="246">
        <f t="shared" si="43"/>
        <v>66508.740000000005</v>
      </c>
      <c r="X75" s="246">
        <f t="shared" si="44"/>
        <v>67092.149999999994</v>
      </c>
      <c r="Y75" s="246">
        <f t="shared" si="45"/>
        <v>67675.56</v>
      </c>
      <c r="Z75" s="246">
        <f t="shared" si="46"/>
        <v>68258.97</v>
      </c>
      <c r="AA75" s="246">
        <f t="shared" si="47"/>
        <v>68842.38</v>
      </c>
      <c r="AB75" s="246">
        <f t="shared" si="48"/>
        <v>69425.790000000008</v>
      </c>
      <c r="AC75" s="246">
        <f t="shared" si="49"/>
        <v>70009.2</v>
      </c>
      <c r="AD75" s="246">
        <f t="shared" si="50"/>
        <v>70592.61</v>
      </c>
      <c r="AE75" s="246">
        <f t="shared" si="51"/>
        <v>71176.02</v>
      </c>
      <c r="AF75" s="246">
        <f t="shared" si="52"/>
        <v>71759.429999999993</v>
      </c>
      <c r="AG75" s="246">
        <f t="shared" si="53"/>
        <v>72342.84</v>
      </c>
      <c r="AH75" s="246">
        <f t="shared" si="54"/>
        <v>72926.25</v>
      </c>
      <c r="AI75" s="246">
        <f t="shared" si="55"/>
        <v>73509.66</v>
      </c>
      <c r="AJ75" s="246">
        <f t="shared" si="56"/>
        <v>74093.070000000007</v>
      </c>
      <c r="AK75" s="246">
        <f t="shared" si="57"/>
        <v>74676.479999999996</v>
      </c>
      <c r="AL75" s="246">
        <f t="shared" si="58"/>
        <v>75259.89</v>
      </c>
      <c r="AM75" s="246">
        <f t="shared" si="59"/>
        <v>75843.3</v>
      </c>
    </row>
    <row r="76" spans="1:39" ht="24" customHeight="1">
      <c r="A76" s="232">
        <v>2026</v>
      </c>
      <c r="B76" s="11" t="s">
        <v>32</v>
      </c>
      <c r="C76" s="12" t="s">
        <v>1365</v>
      </c>
      <c r="D76" s="12" t="s">
        <v>1403</v>
      </c>
      <c r="E76" s="12" t="s">
        <v>1498</v>
      </c>
      <c r="F76" s="255">
        <v>68420</v>
      </c>
      <c r="G76" s="255">
        <v>64142</v>
      </c>
      <c r="H76" s="255">
        <v>4278</v>
      </c>
      <c r="I76" s="266">
        <v>6.25E-2</v>
      </c>
      <c r="J76" s="241">
        <f t="shared" si="30"/>
        <v>64783.42</v>
      </c>
      <c r="K76" s="246">
        <f t="shared" si="31"/>
        <v>65424.84</v>
      </c>
      <c r="L76" s="246">
        <f t="shared" si="32"/>
        <v>66066.259999999995</v>
      </c>
      <c r="M76" s="246">
        <f t="shared" si="33"/>
        <v>66707.679999999993</v>
      </c>
      <c r="N76" s="246">
        <f t="shared" si="34"/>
        <v>67349.100000000006</v>
      </c>
      <c r="O76" s="246">
        <f t="shared" si="35"/>
        <v>67990.52</v>
      </c>
      <c r="P76" s="246">
        <f t="shared" si="36"/>
        <v>68631.94</v>
      </c>
      <c r="Q76" s="246">
        <f t="shared" si="37"/>
        <v>69273.36</v>
      </c>
      <c r="R76" s="246">
        <f t="shared" si="38"/>
        <v>69914.78</v>
      </c>
      <c r="S76" s="246">
        <f t="shared" si="39"/>
        <v>70556.2</v>
      </c>
      <c r="T76" s="246">
        <f t="shared" si="40"/>
        <v>71197.62</v>
      </c>
      <c r="U76" s="246">
        <f t="shared" si="41"/>
        <v>71839.039999999994</v>
      </c>
      <c r="V76" s="246">
        <f t="shared" si="42"/>
        <v>72480.460000000006</v>
      </c>
      <c r="W76" s="246">
        <f t="shared" si="43"/>
        <v>73121.88</v>
      </c>
      <c r="X76" s="246">
        <f t="shared" si="44"/>
        <v>73763.3</v>
      </c>
      <c r="Y76" s="246">
        <f t="shared" si="45"/>
        <v>74404.72</v>
      </c>
      <c r="Z76" s="246">
        <f t="shared" si="46"/>
        <v>75046.14</v>
      </c>
      <c r="AA76" s="246">
        <f t="shared" si="47"/>
        <v>75687.56</v>
      </c>
      <c r="AB76" s="246">
        <f t="shared" si="48"/>
        <v>76328.98</v>
      </c>
      <c r="AC76" s="246">
        <f t="shared" si="49"/>
        <v>76970.399999999994</v>
      </c>
      <c r="AD76" s="246">
        <f t="shared" si="50"/>
        <v>77611.820000000007</v>
      </c>
      <c r="AE76" s="246">
        <f t="shared" si="51"/>
        <v>78253.240000000005</v>
      </c>
      <c r="AF76" s="246">
        <f t="shared" si="52"/>
        <v>78894.66</v>
      </c>
      <c r="AG76" s="246">
        <f t="shared" si="53"/>
        <v>79536.08</v>
      </c>
      <c r="AH76" s="246">
        <f t="shared" si="54"/>
        <v>80177.5</v>
      </c>
      <c r="AI76" s="246">
        <f t="shared" si="55"/>
        <v>80818.92</v>
      </c>
      <c r="AJ76" s="246">
        <f t="shared" si="56"/>
        <v>81460.34</v>
      </c>
      <c r="AK76" s="246">
        <f t="shared" si="57"/>
        <v>82101.760000000009</v>
      </c>
      <c r="AL76" s="246">
        <f t="shared" si="58"/>
        <v>82743.179999999993</v>
      </c>
      <c r="AM76" s="246">
        <f t="shared" si="59"/>
        <v>83384.600000000006</v>
      </c>
    </row>
    <row r="77" spans="1:39" ht="24" customHeight="1">
      <c r="A77" s="232">
        <v>2026</v>
      </c>
      <c r="B77" s="11" t="s">
        <v>32</v>
      </c>
      <c r="C77" s="12" t="s">
        <v>1365</v>
      </c>
      <c r="D77" s="12" t="s">
        <v>1404</v>
      </c>
      <c r="E77" s="12" t="s">
        <v>1499</v>
      </c>
      <c r="F77" s="255">
        <v>72220</v>
      </c>
      <c r="G77" s="255">
        <v>63870</v>
      </c>
      <c r="H77" s="255">
        <v>8350</v>
      </c>
      <c r="I77" s="266">
        <v>0.11559999999999999</v>
      </c>
      <c r="J77" s="241">
        <f t="shared" si="30"/>
        <v>64508.7</v>
      </c>
      <c r="K77" s="246">
        <f t="shared" si="31"/>
        <v>65147.4</v>
      </c>
      <c r="L77" s="246">
        <f t="shared" si="32"/>
        <v>65786.100000000006</v>
      </c>
      <c r="M77" s="246">
        <f t="shared" si="33"/>
        <v>66424.800000000003</v>
      </c>
      <c r="N77" s="246">
        <f t="shared" si="34"/>
        <v>67063.5</v>
      </c>
      <c r="O77" s="246">
        <f t="shared" si="35"/>
        <v>67702.2</v>
      </c>
      <c r="P77" s="246">
        <f t="shared" si="36"/>
        <v>68340.899999999994</v>
      </c>
      <c r="Q77" s="246">
        <f t="shared" si="37"/>
        <v>68979.600000000006</v>
      </c>
      <c r="R77" s="246">
        <f t="shared" si="38"/>
        <v>69618.3</v>
      </c>
      <c r="S77" s="246">
        <f t="shared" si="39"/>
        <v>70257</v>
      </c>
      <c r="T77" s="246">
        <f t="shared" si="40"/>
        <v>70895.7</v>
      </c>
      <c r="U77" s="246">
        <f t="shared" si="41"/>
        <v>71534.399999999994</v>
      </c>
      <c r="V77" s="246">
        <f t="shared" si="42"/>
        <v>72173.100000000006</v>
      </c>
      <c r="W77" s="246">
        <f t="shared" si="43"/>
        <v>72811.8</v>
      </c>
      <c r="X77" s="246">
        <f t="shared" si="44"/>
        <v>73450.5</v>
      </c>
      <c r="Y77" s="246">
        <f t="shared" si="45"/>
        <v>74089.2</v>
      </c>
      <c r="Z77" s="246">
        <f t="shared" si="46"/>
        <v>74727.899999999994</v>
      </c>
      <c r="AA77" s="246">
        <f t="shared" si="47"/>
        <v>75366.600000000006</v>
      </c>
      <c r="AB77" s="246">
        <f t="shared" si="48"/>
        <v>76005.3</v>
      </c>
      <c r="AC77" s="246">
        <f t="shared" si="49"/>
        <v>76644</v>
      </c>
      <c r="AD77" s="246">
        <f t="shared" si="50"/>
        <v>77282.7</v>
      </c>
      <c r="AE77" s="246">
        <f t="shared" si="51"/>
        <v>77921.399999999994</v>
      </c>
      <c r="AF77" s="246">
        <f t="shared" si="52"/>
        <v>78560.100000000006</v>
      </c>
      <c r="AG77" s="246">
        <f t="shared" si="53"/>
        <v>79198.8</v>
      </c>
      <c r="AH77" s="246">
        <f t="shared" si="54"/>
        <v>79837.5</v>
      </c>
      <c r="AI77" s="246">
        <f t="shared" si="55"/>
        <v>80476.2</v>
      </c>
      <c r="AJ77" s="246">
        <f t="shared" si="56"/>
        <v>81114.899999999994</v>
      </c>
      <c r="AK77" s="246">
        <f t="shared" si="57"/>
        <v>81753.600000000006</v>
      </c>
      <c r="AL77" s="246">
        <f t="shared" si="58"/>
        <v>82392.3</v>
      </c>
      <c r="AM77" s="246">
        <f t="shared" si="59"/>
        <v>83031</v>
      </c>
    </row>
    <row r="78" spans="1:39" ht="24" customHeight="1">
      <c r="A78" s="232">
        <v>2026</v>
      </c>
      <c r="B78" s="11" t="s">
        <v>32</v>
      </c>
      <c r="C78" s="12" t="s">
        <v>1365</v>
      </c>
      <c r="D78" s="12" t="s">
        <v>1404</v>
      </c>
      <c r="E78" s="12" t="s">
        <v>1500</v>
      </c>
      <c r="F78" s="255">
        <v>72525</v>
      </c>
      <c r="G78" s="255">
        <v>63992</v>
      </c>
      <c r="H78" s="255">
        <v>8533</v>
      </c>
      <c r="I78" s="266">
        <v>0.1177</v>
      </c>
      <c r="J78" s="241">
        <f t="shared" si="30"/>
        <v>64631.92</v>
      </c>
      <c r="K78" s="246">
        <f t="shared" si="31"/>
        <v>65271.839999999997</v>
      </c>
      <c r="L78" s="246">
        <f t="shared" si="32"/>
        <v>65911.759999999995</v>
      </c>
      <c r="M78" s="246">
        <f t="shared" si="33"/>
        <v>66551.679999999993</v>
      </c>
      <c r="N78" s="246">
        <f t="shared" si="34"/>
        <v>67191.600000000006</v>
      </c>
      <c r="O78" s="246">
        <f t="shared" si="35"/>
        <v>67831.520000000004</v>
      </c>
      <c r="P78" s="246">
        <f t="shared" si="36"/>
        <v>68471.44</v>
      </c>
      <c r="Q78" s="246">
        <f t="shared" si="37"/>
        <v>69111.360000000001</v>
      </c>
      <c r="R78" s="246">
        <f t="shared" si="38"/>
        <v>69751.28</v>
      </c>
      <c r="S78" s="246">
        <f t="shared" si="39"/>
        <v>70391.199999999997</v>
      </c>
      <c r="T78" s="246">
        <f t="shared" si="40"/>
        <v>71031.12</v>
      </c>
      <c r="U78" s="246">
        <f t="shared" si="41"/>
        <v>71671.039999999994</v>
      </c>
      <c r="V78" s="246">
        <f t="shared" si="42"/>
        <v>72310.960000000006</v>
      </c>
      <c r="W78" s="246">
        <f t="shared" si="43"/>
        <v>72950.880000000005</v>
      </c>
      <c r="X78" s="246">
        <f t="shared" si="44"/>
        <v>73590.8</v>
      </c>
      <c r="Y78" s="246">
        <f t="shared" si="45"/>
        <v>74230.720000000001</v>
      </c>
      <c r="Z78" s="246">
        <f t="shared" si="46"/>
        <v>74870.64</v>
      </c>
      <c r="AA78" s="246">
        <f t="shared" si="47"/>
        <v>75510.559999999998</v>
      </c>
      <c r="AB78" s="246">
        <f t="shared" si="48"/>
        <v>76150.48</v>
      </c>
      <c r="AC78" s="246">
        <f t="shared" si="49"/>
        <v>76790.399999999994</v>
      </c>
      <c r="AD78" s="246">
        <f t="shared" si="50"/>
        <v>77430.320000000007</v>
      </c>
      <c r="AE78" s="246">
        <f t="shared" si="51"/>
        <v>78070.240000000005</v>
      </c>
      <c r="AF78" s="246">
        <f t="shared" si="52"/>
        <v>78710.16</v>
      </c>
      <c r="AG78" s="246">
        <f t="shared" si="53"/>
        <v>79350.080000000002</v>
      </c>
      <c r="AH78" s="246">
        <f t="shared" si="54"/>
        <v>79990</v>
      </c>
      <c r="AI78" s="246">
        <f t="shared" si="55"/>
        <v>80629.919999999998</v>
      </c>
      <c r="AJ78" s="246">
        <f t="shared" si="56"/>
        <v>81269.84</v>
      </c>
      <c r="AK78" s="246">
        <f t="shared" si="57"/>
        <v>81909.760000000009</v>
      </c>
      <c r="AL78" s="246">
        <f t="shared" si="58"/>
        <v>82549.679999999993</v>
      </c>
      <c r="AM78" s="246">
        <f t="shared" si="59"/>
        <v>83189.600000000006</v>
      </c>
    </row>
    <row r="79" spans="1:39" ht="24" customHeight="1">
      <c r="A79" s="232">
        <v>2026</v>
      </c>
      <c r="B79" s="11" t="s">
        <v>32</v>
      </c>
      <c r="C79" s="12" t="s">
        <v>1365</v>
      </c>
      <c r="D79" s="12" t="s">
        <v>1405</v>
      </c>
      <c r="E79" s="12" t="s">
        <v>1501</v>
      </c>
      <c r="F79" s="255">
        <v>71395</v>
      </c>
      <c r="G79" s="255">
        <v>66923</v>
      </c>
      <c r="H79" s="255">
        <v>4472</v>
      </c>
      <c r="I79" s="266">
        <v>6.2600000000000003E-2</v>
      </c>
      <c r="J79" s="241">
        <f t="shared" si="30"/>
        <v>67592.23</v>
      </c>
      <c r="K79" s="246">
        <f t="shared" si="31"/>
        <v>68261.460000000006</v>
      </c>
      <c r="L79" s="246">
        <f t="shared" si="32"/>
        <v>68930.69</v>
      </c>
      <c r="M79" s="246">
        <f t="shared" si="33"/>
        <v>69599.92</v>
      </c>
      <c r="N79" s="246">
        <f t="shared" si="34"/>
        <v>70269.149999999994</v>
      </c>
      <c r="O79" s="246">
        <f t="shared" si="35"/>
        <v>70938.38</v>
      </c>
      <c r="P79" s="246">
        <f t="shared" si="36"/>
        <v>71607.61</v>
      </c>
      <c r="Q79" s="246">
        <f t="shared" si="37"/>
        <v>72276.84</v>
      </c>
      <c r="R79" s="246">
        <f t="shared" si="38"/>
        <v>72946.070000000007</v>
      </c>
      <c r="S79" s="246">
        <f t="shared" si="39"/>
        <v>73615.3</v>
      </c>
      <c r="T79" s="246">
        <f t="shared" si="40"/>
        <v>74284.53</v>
      </c>
      <c r="U79" s="246">
        <f t="shared" si="41"/>
        <v>74953.759999999995</v>
      </c>
      <c r="V79" s="246">
        <f t="shared" si="42"/>
        <v>75622.990000000005</v>
      </c>
      <c r="W79" s="246">
        <f t="shared" si="43"/>
        <v>76292.22</v>
      </c>
      <c r="X79" s="246">
        <f t="shared" si="44"/>
        <v>76961.45</v>
      </c>
      <c r="Y79" s="246">
        <f t="shared" si="45"/>
        <v>77630.679999999993</v>
      </c>
      <c r="Z79" s="246">
        <f t="shared" si="46"/>
        <v>78299.91</v>
      </c>
      <c r="AA79" s="246">
        <f t="shared" si="47"/>
        <v>78969.14</v>
      </c>
      <c r="AB79" s="246">
        <f t="shared" si="48"/>
        <v>79638.37</v>
      </c>
      <c r="AC79" s="246">
        <f t="shared" si="49"/>
        <v>80307.600000000006</v>
      </c>
      <c r="AD79" s="246">
        <f t="shared" si="50"/>
        <v>80976.83</v>
      </c>
      <c r="AE79" s="246">
        <f t="shared" si="51"/>
        <v>81646.06</v>
      </c>
      <c r="AF79" s="246">
        <f t="shared" si="52"/>
        <v>82315.290000000008</v>
      </c>
      <c r="AG79" s="246">
        <f t="shared" si="53"/>
        <v>82984.52</v>
      </c>
      <c r="AH79" s="246">
        <f t="shared" si="54"/>
        <v>83653.75</v>
      </c>
      <c r="AI79" s="246">
        <f t="shared" si="55"/>
        <v>84322.98</v>
      </c>
      <c r="AJ79" s="246">
        <f t="shared" si="56"/>
        <v>84992.21</v>
      </c>
      <c r="AK79" s="246">
        <f t="shared" si="57"/>
        <v>85661.440000000002</v>
      </c>
      <c r="AL79" s="246">
        <f t="shared" si="58"/>
        <v>86330.67</v>
      </c>
      <c r="AM79" s="246">
        <f t="shared" si="59"/>
        <v>86999.9</v>
      </c>
    </row>
    <row r="80" spans="1:39" ht="24" customHeight="1">
      <c r="A80" s="232">
        <v>2026</v>
      </c>
      <c r="B80" s="11" t="s">
        <v>32</v>
      </c>
      <c r="C80" s="12" t="s">
        <v>1365</v>
      </c>
      <c r="D80" s="12" t="s">
        <v>1406</v>
      </c>
      <c r="E80" s="12" t="s">
        <v>1502</v>
      </c>
      <c r="F80" s="255">
        <v>75500</v>
      </c>
      <c r="G80" s="255">
        <v>65981</v>
      </c>
      <c r="H80" s="255">
        <v>9519</v>
      </c>
      <c r="I80" s="266">
        <v>0.12609999999999999</v>
      </c>
      <c r="J80" s="241">
        <f t="shared" si="30"/>
        <v>66640.81</v>
      </c>
      <c r="K80" s="246">
        <f t="shared" si="31"/>
        <v>67300.62</v>
      </c>
      <c r="L80" s="246">
        <f t="shared" si="32"/>
        <v>67960.429999999993</v>
      </c>
      <c r="M80" s="246">
        <f t="shared" si="33"/>
        <v>68620.240000000005</v>
      </c>
      <c r="N80" s="246">
        <f t="shared" si="34"/>
        <v>69280.05</v>
      </c>
      <c r="O80" s="246">
        <f t="shared" si="35"/>
        <v>69939.86</v>
      </c>
      <c r="P80" s="246">
        <f t="shared" si="36"/>
        <v>70599.67</v>
      </c>
      <c r="Q80" s="246">
        <f t="shared" si="37"/>
        <v>71259.48</v>
      </c>
      <c r="R80" s="246">
        <f t="shared" si="38"/>
        <v>71919.289999999994</v>
      </c>
      <c r="S80" s="246">
        <f t="shared" si="39"/>
        <v>72579.100000000006</v>
      </c>
      <c r="T80" s="246">
        <f t="shared" si="40"/>
        <v>73238.91</v>
      </c>
      <c r="U80" s="246">
        <f t="shared" si="41"/>
        <v>73898.720000000001</v>
      </c>
      <c r="V80" s="246">
        <f t="shared" si="42"/>
        <v>74558.53</v>
      </c>
      <c r="W80" s="246">
        <f t="shared" si="43"/>
        <v>75218.34</v>
      </c>
      <c r="X80" s="246">
        <f t="shared" si="44"/>
        <v>75878.149999999994</v>
      </c>
      <c r="Y80" s="246">
        <f t="shared" si="45"/>
        <v>76537.960000000006</v>
      </c>
      <c r="Z80" s="246">
        <f t="shared" si="46"/>
        <v>77197.77</v>
      </c>
      <c r="AA80" s="246">
        <f t="shared" si="47"/>
        <v>77857.58</v>
      </c>
      <c r="AB80" s="246">
        <f t="shared" si="48"/>
        <v>78517.39</v>
      </c>
      <c r="AC80" s="246">
        <f t="shared" si="49"/>
        <v>79177.2</v>
      </c>
      <c r="AD80" s="246">
        <f t="shared" si="50"/>
        <v>79837.009999999995</v>
      </c>
      <c r="AE80" s="246">
        <f t="shared" si="51"/>
        <v>80496.820000000007</v>
      </c>
      <c r="AF80" s="246">
        <f t="shared" si="52"/>
        <v>81156.63</v>
      </c>
      <c r="AG80" s="246">
        <f t="shared" si="53"/>
        <v>81816.44</v>
      </c>
      <c r="AH80" s="246">
        <f t="shared" si="54"/>
        <v>82476.25</v>
      </c>
      <c r="AI80" s="246">
        <f t="shared" si="55"/>
        <v>83136.06</v>
      </c>
      <c r="AJ80" s="246">
        <f t="shared" si="56"/>
        <v>83795.87</v>
      </c>
      <c r="AK80" s="246">
        <f t="shared" si="57"/>
        <v>84455.679999999993</v>
      </c>
      <c r="AL80" s="246">
        <f t="shared" si="58"/>
        <v>85115.489999999991</v>
      </c>
      <c r="AM80" s="246">
        <f t="shared" si="59"/>
        <v>85775.3</v>
      </c>
    </row>
    <row r="81" spans="1:39" ht="24" customHeight="1">
      <c r="A81" s="232">
        <v>2026</v>
      </c>
      <c r="B81" s="11" t="s">
        <v>32</v>
      </c>
      <c r="C81" s="12" t="s">
        <v>1365</v>
      </c>
      <c r="D81" s="12" t="s">
        <v>1406</v>
      </c>
      <c r="E81" s="12" t="s">
        <v>1503</v>
      </c>
      <c r="F81" s="255">
        <v>76105</v>
      </c>
      <c r="G81" s="255">
        <v>66688</v>
      </c>
      <c r="H81" s="255">
        <v>9417</v>
      </c>
      <c r="I81" s="266">
        <v>0.1237</v>
      </c>
      <c r="J81" s="241">
        <f t="shared" si="30"/>
        <v>67354.880000000005</v>
      </c>
      <c r="K81" s="246">
        <f t="shared" si="31"/>
        <v>68021.759999999995</v>
      </c>
      <c r="L81" s="246">
        <f t="shared" si="32"/>
        <v>68688.639999999999</v>
      </c>
      <c r="M81" s="246">
        <f t="shared" si="33"/>
        <v>69355.520000000004</v>
      </c>
      <c r="N81" s="246">
        <f t="shared" si="34"/>
        <v>70022.399999999994</v>
      </c>
      <c r="O81" s="246">
        <f t="shared" si="35"/>
        <v>70689.279999999999</v>
      </c>
      <c r="P81" s="246">
        <f t="shared" si="36"/>
        <v>71356.160000000003</v>
      </c>
      <c r="Q81" s="246">
        <f t="shared" si="37"/>
        <v>72023.039999999994</v>
      </c>
      <c r="R81" s="246">
        <f t="shared" si="38"/>
        <v>72689.919999999998</v>
      </c>
      <c r="S81" s="246">
        <f t="shared" si="39"/>
        <v>73356.800000000003</v>
      </c>
      <c r="T81" s="246">
        <f t="shared" si="40"/>
        <v>74023.679999999993</v>
      </c>
      <c r="U81" s="246">
        <f t="shared" si="41"/>
        <v>74690.559999999998</v>
      </c>
      <c r="V81" s="246">
        <f t="shared" si="42"/>
        <v>75357.440000000002</v>
      </c>
      <c r="W81" s="246">
        <f t="shared" si="43"/>
        <v>76024.320000000007</v>
      </c>
      <c r="X81" s="246">
        <f t="shared" si="44"/>
        <v>76691.199999999997</v>
      </c>
      <c r="Y81" s="246">
        <f t="shared" si="45"/>
        <v>77358.080000000002</v>
      </c>
      <c r="Z81" s="246">
        <f t="shared" si="46"/>
        <v>78024.960000000006</v>
      </c>
      <c r="AA81" s="246">
        <f t="shared" si="47"/>
        <v>78691.839999999997</v>
      </c>
      <c r="AB81" s="246">
        <f t="shared" si="48"/>
        <v>79358.720000000001</v>
      </c>
      <c r="AC81" s="246">
        <f t="shared" si="49"/>
        <v>80025.600000000006</v>
      </c>
      <c r="AD81" s="246">
        <f t="shared" si="50"/>
        <v>80692.479999999996</v>
      </c>
      <c r="AE81" s="246">
        <f t="shared" si="51"/>
        <v>81359.360000000001</v>
      </c>
      <c r="AF81" s="246">
        <f t="shared" si="52"/>
        <v>82026.240000000005</v>
      </c>
      <c r="AG81" s="246">
        <f t="shared" si="53"/>
        <v>82693.119999999995</v>
      </c>
      <c r="AH81" s="246">
        <f t="shared" si="54"/>
        <v>83360</v>
      </c>
      <c r="AI81" s="246">
        <f t="shared" si="55"/>
        <v>84026.880000000005</v>
      </c>
      <c r="AJ81" s="246">
        <f t="shared" si="56"/>
        <v>84693.760000000009</v>
      </c>
      <c r="AK81" s="246">
        <f t="shared" si="57"/>
        <v>85360.639999999999</v>
      </c>
      <c r="AL81" s="246">
        <f t="shared" si="58"/>
        <v>86027.520000000004</v>
      </c>
      <c r="AM81" s="246">
        <f t="shared" si="59"/>
        <v>86694.399999999994</v>
      </c>
    </row>
    <row r="82" spans="1:39" ht="24" customHeight="1">
      <c r="A82" s="232">
        <v>2026</v>
      </c>
      <c r="B82" s="11" t="s">
        <v>35</v>
      </c>
      <c r="C82" s="12" t="s">
        <v>1504</v>
      </c>
      <c r="D82" s="12" t="s">
        <v>1505</v>
      </c>
      <c r="E82" s="12" t="s">
        <v>1506</v>
      </c>
      <c r="F82" s="255">
        <v>54945</v>
      </c>
      <c r="G82" s="255">
        <v>48289</v>
      </c>
      <c r="H82" s="255">
        <v>6656</v>
      </c>
      <c r="I82" s="266">
        <v>0.1211</v>
      </c>
      <c r="J82" s="241">
        <f t="shared" si="30"/>
        <v>48771.89</v>
      </c>
      <c r="K82" s="246">
        <f t="shared" si="31"/>
        <v>49254.78</v>
      </c>
      <c r="L82" s="246">
        <f t="shared" si="32"/>
        <v>49737.67</v>
      </c>
      <c r="M82" s="246">
        <f t="shared" si="33"/>
        <v>50220.56</v>
      </c>
      <c r="N82" s="246">
        <f t="shared" si="34"/>
        <v>50703.45</v>
      </c>
      <c r="O82" s="246">
        <f t="shared" si="35"/>
        <v>51186.34</v>
      </c>
      <c r="P82" s="246">
        <f t="shared" si="36"/>
        <v>51669.23</v>
      </c>
      <c r="Q82" s="246">
        <f t="shared" si="37"/>
        <v>52152.12</v>
      </c>
      <c r="R82" s="246">
        <f t="shared" si="38"/>
        <v>52635.01</v>
      </c>
      <c r="S82" s="246">
        <f t="shared" si="39"/>
        <v>53117.9</v>
      </c>
      <c r="T82" s="246">
        <f t="shared" si="40"/>
        <v>53600.79</v>
      </c>
      <c r="U82" s="246">
        <f t="shared" si="41"/>
        <v>54083.68</v>
      </c>
      <c r="V82" s="246">
        <f t="shared" si="42"/>
        <v>54566.57</v>
      </c>
      <c r="W82" s="246">
        <f t="shared" si="43"/>
        <v>55049.46</v>
      </c>
      <c r="X82" s="246">
        <f t="shared" si="44"/>
        <v>55532.35</v>
      </c>
      <c r="Y82" s="246">
        <f t="shared" si="45"/>
        <v>56015.24</v>
      </c>
      <c r="Z82" s="246">
        <f t="shared" si="46"/>
        <v>56498.130000000005</v>
      </c>
      <c r="AA82" s="246">
        <f t="shared" si="47"/>
        <v>56981.020000000004</v>
      </c>
      <c r="AB82" s="246">
        <f t="shared" si="48"/>
        <v>57463.91</v>
      </c>
      <c r="AC82" s="246">
        <f t="shared" si="49"/>
        <v>57946.8</v>
      </c>
      <c r="AD82" s="246">
        <f t="shared" si="50"/>
        <v>58429.69</v>
      </c>
      <c r="AE82" s="246">
        <f t="shared" si="51"/>
        <v>58912.58</v>
      </c>
      <c r="AF82" s="246">
        <f t="shared" si="52"/>
        <v>59395.47</v>
      </c>
      <c r="AG82" s="246">
        <f t="shared" si="53"/>
        <v>59878.36</v>
      </c>
      <c r="AH82" s="246">
        <f t="shared" si="54"/>
        <v>60361.25</v>
      </c>
      <c r="AI82" s="246">
        <f t="shared" si="55"/>
        <v>60844.14</v>
      </c>
      <c r="AJ82" s="246">
        <f t="shared" si="56"/>
        <v>61327.03</v>
      </c>
      <c r="AK82" s="246">
        <f t="shared" si="57"/>
        <v>61809.919999999998</v>
      </c>
      <c r="AL82" s="246">
        <f t="shared" si="58"/>
        <v>62292.81</v>
      </c>
      <c r="AM82" s="246">
        <f t="shared" si="59"/>
        <v>62775.7</v>
      </c>
    </row>
    <row r="83" spans="1:39" s="14" customFormat="1" ht="24" customHeight="1">
      <c r="A83" s="233">
        <v>2026</v>
      </c>
      <c r="B83" s="210" t="s">
        <v>32</v>
      </c>
      <c r="C83" s="211" t="s">
        <v>505</v>
      </c>
      <c r="D83" s="211" t="s">
        <v>1257</v>
      </c>
      <c r="E83" s="211" t="s">
        <v>1258</v>
      </c>
      <c r="F83" s="256">
        <v>29840</v>
      </c>
      <c r="G83" s="256">
        <v>28977</v>
      </c>
      <c r="H83" s="256">
        <v>863</v>
      </c>
      <c r="I83" s="267">
        <v>2.8899999999999999E-2</v>
      </c>
      <c r="J83" s="272">
        <f t="shared" si="30"/>
        <v>29266.77</v>
      </c>
      <c r="K83" s="246">
        <f t="shared" si="31"/>
        <v>29556.54</v>
      </c>
      <c r="L83" s="246">
        <f t="shared" si="32"/>
        <v>29846.31</v>
      </c>
      <c r="M83" s="246">
        <f t="shared" si="33"/>
        <v>30136.080000000002</v>
      </c>
      <c r="N83" s="246">
        <f t="shared" si="34"/>
        <v>30425.85</v>
      </c>
      <c r="O83" s="246">
        <f t="shared" si="35"/>
        <v>30715.62</v>
      </c>
      <c r="P83" s="246">
        <f t="shared" si="36"/>
        <v>31005.39</v>
      </c>
      <c r="Q83" s="246">
        <f t="shared" si="37"/>
        <v>31295.16</v>
      </c>
      <c r="R83" s="246">
        <f t="shared" si="38"/>
        <v>31584.93</v>
      </c>
      <c r="S83" s="246">
        <f t="shared" si="39"/>
        <v>31874.7</v>
      </c>
      <c r="T83" s="246">
        <f t="shared" si="40"/>
        <v>32164.47</v>
      </c>
      <c r="U83" s="246">
        <f t="shared" si="41"/>
        <v>32454.239999999998</v>
      </c>
      <c r="V83" s="246">
        <f t="shared" si="42"/>
        <v>32744.010000000002</v>
      </c>
      <c r="W83" s="246">
        <f t="shared" si="43"/>
        <v>33033.78</v>
      </c>
      <c r="X83" s="246">
        <f t="shared" si="44"/>
        <v>33323.550000000003</v>
      </c>
      <c r="Y83" s="246">
        <f t="shared" si="45"/>
        <v>33613.32</v>
      </c>
      <c r="Z83" s="246">
        <f t="shared" si="46"/>
        <v>33903.089999999997</v>
      </c>
      <c r="AA83" s="246">
        <f t="shared" si="47"/>
        <v>34192.86</v>
      </c>
      <c r="AB83" s="246">
        <f t="shared" si="48"/>
        <v>34482.629999999997</v>
      </c>
      <c r="AC83" s="246">
        <f t="shared" si="49"/>
        <v>34772.400000000001</v>
      </c>
      <c r="AD83" s="246">
        <f t="shared" si="50"/>
        <v>35062.17</v>
      </c>
      <c r="AE83" s="246">
        <f t="shared" si="51"/>
        <v>35351.94</v>
      </c>
      <c r="AF83" s="246">
        <f t="shared" si="52"/>
        <v>35641.71</v>
      </c>
      <c r="AG83" s="246">
        <f t="shared" si="53"/>
        <v>35931.479999999996</v>
      </c>
      <c r="AH83" s="246">
        <f t="shared" si="54"/>
        <v>36221.25</v>
      </c>
      <c r="AI83" s="246">
        <f t="shared" si="55"/>
        <v>36511.020000000004</v>
      </c>
      <c r="AJ83" s="246">
        <f t="shared" si="56"/>
        <v>36800.79</v>
      </c>
      <c r="AK83" s="246">
        <f t="shared" si="57"/>
        <v>37090.559999999998</v>
      </c>
      <c r="AL83" s="246">
        <f t="shared" si="58"/>
        <v>37380.33</v>
      </c>
      <c r="AM83" s="246">
        <f t="shared" si="59"/>
        <v>37670.1</v>
      </c>
    </row>
    <row r="84" spans="1:39" ht="24" customHeight="1">
      <c r="A84" s="233">
        <v>2026</v>
      </c>
      <c r="B84" s="210" t="s">
        <v>32</v>
      </c>
      <c r="C84" s="211" t="s">
        <v>505</v>
      </c>
      <c r="D84" s="211" t="s">
        <v>1259</v>
      </c>
      <c r="E84" s="211" t="s">
        <v>1260</v>
      </c>
      <c r="F84" s="256">
        <v>32340</v>
      </c>
      <c r="G84" s="256">
        <v>31427</v>
      </c>
      <c r="H84" s="256">
        <v>913</v>
      </c>
      <c r="I84" s="267">
        <v>2.8199999999999999E-2</v>
      </c>
      <c r="J84" s="272">
        <f t="shared" si="30"/>
        <v>31741.27</v>
      </c>
      <c r="K84" s="246">
        <f t="shared" si="31"/>
        <v>32055.54</v>
      </c>
      <c r="L84" s="246">
        <f t="shared" si="32"/>
        <v>32369.81</v>
      </c>
      <c r="M84" s="246">
        <f t="shared" si="33"/>
        <v>32684.080000000002</v>
      </c>
      <c r="N84" s="246">
        <f t="shared" si="34"/>
        <v>32998.35</v>
      </c>
      <c r="O84" s="246">
        <f t="shared" si="35"/>
        <v>33312.620000000003</v>
      </c>
      <c r="P84" s="246">
        <f t="shared" si="36"/>
        <v>33626.89</v>
      </c>
      <c r="Q84" s="246">
        <f t="shared" si="37"/>
        <v>33941.160000000003</v>
      </c>
      <c r="R84" s="246">
        <f t="shared" si="38"/>
        <v>34255.43</v>
      </c>
      <c r="S84" s="246">
        <f t="shared" si="39"/>
        <v>34569.699999999997</v>
      </c>
      <c r="T84" s="246">
        <f t="shared" si="40"/>
        <v>34883.97</v>
      </c>
      <c r="U84" s="246">
        <f t="shared" si="41"/>
        <v>35198.239999999998</v>
      </c>
      <c r="V84" s="246">
        <f t="shared" si="42"/>
        <v>35512.51</v>
      </c>
      <c r="W84" s="246">
        <f t="shared" si="43"/>
        <v>35826.78</v>
      </c>
      <c r="X84" s="246">
        <f t="shared" si="44"/>
        <v>36141.050000000003</v>
      </c>
      <c r="Y84" s="246">
        <f t="shared" si="45"/>
        <v>36455.32</v>
      </c>
      <c r="Z84" s="246">
        <f t="shared" si="46"/>
        <v>36769.589999999997</v>
      </c>
      <c r="AA84" s="246">
        <f t="shared" si="47"/>
        <v>37083.86</v>
      </c>
      <c r="AB84" s="246">
        <f t="shared" si="48"/>
        <v>37398.129999999997</v>
      </c>
      <c r="AC84" s="246">
        <f t="shared" si="49"/>
        <v>37712.400000000001</v>
      </c>
      <c r="AD84" s="246">
        <f t="shared" si="50"/>
        <v>38026.67</v>
      </c>
      <c r="AE84" s="246">
        <f t="shared" si="51"/>
        <v>38340.94</v>
      </c>
      <c r="AF84" s="246">
        <f t="shared" si="52"/>
        <v>38655.21</v>
      </c>
      <c r="AG84" s="246">
        <f t="shared" si="53"/>
        <v>38969.479999999996</v>
      </c>
      <c r="AH84" s="246">
        <f t="shared" si="54"/>
        <v>39283.75</v>
      </c>
      <c r="AI84" s="246">
        <f t="shared" si="55"/>
        <v>39598.020000000004</v>
      </c>
      <c r="AJ84" s="246">
        <f t="shared" si="56"/>
        <v>39912.29</v>
      </c>
      <c r="AK84" s="246">
        <f t="shared" si="57"/>
        <v>40226.559999999998</v>
      </c>
      <c r="AL84" s="246">
        <f t="shared" si="58"/>
        <v>40540.83</v>
      </c>
      <c r="AM84" s="246">
        <f t="shared" si="59"/>
        <v>40855.1</v>
      </c>
    </row>
    <row r="85" spans="1:39" ht="24" customHeight="1">
      <c r="A85" s="233">
        <v>2026</v>
      </c>
      <c r="B85" s="210" t="s">
        <v>32</v>
      </c>
      <c r="C85" s="211" t="s">
        <v>505</v>
      </c>
      <c r="D85" s="211" t="s">
        <v>1261</v>
      </c>
      <c r="E85" s="211" t="s">
        <v>1262</v>
      </c>
      <c r="F85" s="256">
        <v>39785</v>
      </c>
      <c r="G85" s="256">
        <v>38223</v>
      </c>
      <c r="H85" s="256">
        <v>1562</v>
      </c>
      <c r="I85" s="267">
        <v>3.9300000000000002E-2</v>
      </c>
      <c r="J85" s="272">
        <f t="shared" si="30"/>
        <v>38605.230000000003</v>
      </c>
      <c r="K85" s="246">
        <f t="shared" si="31"/>
        <v>38987.46</v>
      </c>
      <c r="L85" s="246">
        <f t="shared" si="32"/>
        <v>39369.69</v>
      </c>
      <c r="M85" s="246">
        <f t="shared" si="33"/>
        <v>39751.919999999998</v>
      </c>
      <c r="N85" s="246">
        <f t="shared" si="34"/>
        <v>40134.15</v>
      </c>
      <c r="O85" s="246">
        <f t="shared" si="35"/>
        <v>40516.379999999997</v>
      </c>
      <c r="P85" s="246">
        <f t="shared" si="36"/>
        <v>40898.61</v>
      </c>
      <c r="Q85" s="246">
        <f t="shared" si="37"/>
        <v>41280.839999999997</v>
      </c>
      <c r="R85" s="246">
        <f t="shared" si="38"/>
        <v>41663.07</v>
      </c>
      <c r="S85" s="246">
        <f t="shared" si="39"/>
        <v>42045.3</v>
      </c>
      <c r="T85" s="246">
        <f t="shared" si="40"/>
        <v>42427.53</v>
      </c>
      <c r="U85" s="246">
        <f t="shared" si="41"/>
        <v>42809.760000000002</v>
      </c>
      <c r="V85" s="246">
        <f t="shared" si="42"/>
        <v>43191.99</v>
      </c>
      <c r="W85" s="246">
        <f t="shared" si="43"/>
        <v>43574.22</v>
      </c>
      <c r="X85" s="246">
        <f t="shared" si="44"/>
        <v>43956.45</v>
      </c>
      <c r="Y85" s="246">
        <f t="shared" si="45"/>
        <v>44338.68</v>
      </c>
      <c r="Z85" s="246">
        <f t="shared" si="46"/>
        <v>44720.91</v>
      </c>
      <c r="AA85" s="246">
        <f t="shared" si="47"/>
        <v>45103.14</v>
      </c>
      <c r="AB85" s="246">
        <f t="shared" si="48"/>
        <v>45485.37</v>
      </c>
      <c r="AC85" s="246">
        <f t="shared" si="49"/>
        <v>45867.6</v>
      </c>
      <c r="AD85" s="246">
        <f t="shared" si="50"/>
        <v>46249.83</v>
      </c>
      <c r="AE85" s="246">
        <f t="shared" si="51"/>
        <v>46632.06</v>
      </c>
      <c r="AF85" s="246">
        <f t="shared" si="52"/>
        <v>47014.29</v>
      </c>
      <c r="AG85" s="246">
        <f t="shared" si="53"/>
        <v>47396.520000000004</v>
      </c>
      <c r="AH85" s="246">
        <f t="shared" si="54"/>
        <v>47778.75</v>
      </c>
      <c r="AI85" s="246">
        <f t="shared" si="55"/>
        <v>48160.979999999996</v>
      </c>
      <c r="AJ85" s="246">
        <f t="shared" si="56"/>
        <v>48543.21</v>
      </c>
      <c r="AK85" s="246">
        <f t="shared" si="57"/>
        <v>48925.440000000002</v>
      </c>
      <c r="AL85" s="246">
        <f t="shared" si="58"/>
        <v>49307.67</v>
      </c>
      <c r="AM85" s="246">
        <f t="shared" si="59"/>
        <v>49689.9</v>
      </c>
    </row>
    <row r="86" spans="1:39" ht="24" customHeight="1">
      <c r="A86" s="233">
        <v>2026</v>
      </c>
      <c r="B86" s="210" t="s">
        <v>32</v>
      </c>
      <c r="C86" s="211" t="s">
        <v>505</v>
      </c>
      <c r="D86" s="211" t="s">
        <v>1263</v>
      </c>
      <c r="E86" s="211" t="s">
        <v>1264</v>
      </c>
      <c r="F86" s="256">
        <v>42340</v>
      </c>
      <c r="G86" s="256">
        <v>40727</v>
      </c>
      <c r="H86" s="256">
        <v>1613</v>
      </c>
      <c r="I86" s="267">
        <v>3.8100000000000002E-2</v>
      </c>
      <c r="J86" s="272">
        <f t="shared" si="30"/>
        <v>41134.269999999997</v>
      </c>
      <c r="K86" s="246">
        <f t="shared" si="31"/>
        <v>41541.54</v>
      </c>
      <c r="L86" s="246">
        <f t="shared" si="32"/>
        <v>41948.81</v>
      </c>
      <c r="M86" s="246">
        <f t="shared" si="33"/>
        <v>42356.08</v>
      </c>
      <c r="N86" s="246">
        <f t="shared" si="34"/>
        <v>42763.35</v>
      </c>
      <c r="O86" s="246">
        <f t="shared" si="35"/>
        <v>43170.62</v>
      </c>
      <c r="P86" s="246">
        <f t="shared" si="36"/>
        <v>43577.89</v>
      </c>
      <c r="Q86" s="246">
        <f t="shared" si="37"/>
        <v>43985.16</v>
      </c>
      <c r="R86" s="246">
        <f t="shared" si="38"/>
        <v>44392.43</v>
      </c>
      <c r="S86" s="246">
        <f t="shared" si="39"/>
        <v>44799.7</v>
      </c>
      <c r="T86" s="246">
        <f t="shared" si="40"/>
        <v>45206.97</v>
      </c>
      <c r="U86" s="246">
        <f t="shared" si="41"/>
        <v>45614.239999999998</v>
      </c>
      <c r="V86" s="246">
        <f t="shared" si="42"/>
        <v>46021.51</v>
      </c>
      <c r="W86" s="246">
        <f t="shared" si="43"/>
        <v>46428.78</v>
      </c>
      <c r="X86" s="246">
        <f t="shared" si="44"/>
        <v>46836.05</v>
      </c>
      <c r="Y86" s="246">
        <f t="shared" si="45"/>
        <v>47243.32</v>
      </c>
      <c r="Z86" s="246">
        <f t="shared" si="46"/>
        <v>47650.59</v>
      </c>
      <c r="AA86" s="246">
        <f t="shared" si="47"/>
        <v>48057.86</v>
      </c>
      <c r="AB86" s="246">
        <f t="shared" si="48"/>
        <v>48465.13</v>
      </c>
      <c r="AC86" s="246">
        <f t="shared" si="49"/>
        <v>48872.4</v>
      </c>
      <c r="AD86" s="246">
        <f t="shared" si="50"/>
        <v>49279.67</v>
      </c>
      <c r="AE86" s="246">
        <f t="shared" si="51"/>
        <v>49686.94</v>
      </c>
      <c r="AF86" s="246">
        <f t="shared" si="52"/>
        <v>50094.21</v>
      </c>
      <c r="AG86" s="246">
        <f t="shared" si="53"/>
        <v>50501.479999999996</v>
      </c>
      <c r="AH86" s="246">
        <f t="shared" si="54"/>
        <v>50908.75</v>
      </c>
      <c r="AI86" s="246">
        <f t="shared" si="55"/>
        <v>51316.020000000004</v>
      </c>
      <c r="AJ86" s="246">
        <f t="shared" si="56"/>
        <v>51723.29</v>
      </c>
      <c r="AK86" s="246">
        <f t="shared" si="57"/>
        <v>52130.559999999998</v>
      </c>
      <c r="AL86" s="246">
        <f t="shared" si="58"/>
        <v>52537.83</v>
      </c>
      <c r="AM86" s="246">
        <f t="shared" si="59"/>
        <v>52945.1</v>
      </c>
    </row>
    <row r="87" spans="1:39" ht="24" customHeight="1">
      <c r="A87" s="233">
        <v>2026</v>
      </c>
      <c r="B87" s="210" t="s">
        <v>32</v>
      </c>
      <c r="C87" s="211" t="s">
        <v>505</v>
      </c>
      <c r="D87" s="211" t="s">
        <v>1265</v>
      </c>
      <c r="E87" s="211" t="s">
        <v>1266</v>
      </c>
      <c r="F87" s="256">
        <v>43120</v>
      </c>
      <c r="G87" s="256">
        <v>41492</v>
      </c>
      <c r="H87" s="256">
        <v>1628</v>
      </c>
      <c r="I87" s="267">
        <v>3.78E-2</v>
      </c>
      <c r="J87" s="272">
        <f t="shared" si="30"/>
        <v>41906.92</v>
      </c>
      <c r="K87" s="246">
        <f t="shared" si="31"/>
        <v>42321.84</v>
      </c>
      <c r="L87" s="246">
        <f t="shared" si="32"/>
        <v>42736.76</v>
      </c>
      <c r="M87" s="246">
        <f t="shared" si="33"/>
        <v>43151.68</v>
      </c>
      <c r="N87" s="246">
        <f t="shared" si="34"/>
        <v>43566.6</v>
      </c>
      <c r="O87" s="246">
        <f t="shared" si="35"/>
        <v>43981.52</v>
      </c>
      <c r="P87" s="246">
        <f t="shared" si="36"/>
        <v>44396.44</v>
      </c>
      <c r="Q87" s="246">
        <f t="shared" si="37"/>
        <v>44811.360000000001</v>
      </c>
      <c r="R87" s="246">
        <f t="shared" si="38"/>
        <v>45226.28</v>
      </c>
      <c r="S87" s="246">
        <f t="shared" si="39"/>
        <v>45641.2</v>
      </c>
      <c r="T87" s="246">
        <f t="shared" si="40"/>
        <v>46056.12</v>
      </c>
      <c r="U87" s="246">
        <f t="shared" si="41"/>
        <v>46471.040000000001</v>
      </c>
      <c r="V87" s="246">
        <f t="shared" si="42"/>
        <v>46885.96</v>
      </c>
      <c r="W87" s="246">
        <f t="shared" si="43"/>
        <v>47300.88</v>
      </c>
      <c r="X87" s="246">
        <f t="shared" si="44"/>
        <v>47715.8</v>
      </c>
      <c r="Y87" s="246">
        <f t="shared" si="45"/>
        <v>48130.720000000001</v>
      </c>
      <c r="Z87" s="246">
        <f t="shared" si="46"/>
        <v>48545.64</v>
      </c>
      <c r="AA87" s="246">
        <f t="shared" si="47"/>
        <v>48960.56</v>
      </c>
      <c r="AB87" s="246">
        <f t="shared" si="48"/>
        <v>49375.48</v>
      </c>
      <c r="AC87" s="246">
        <f t="shared" si="49"/>
        <v>49790.400000000001</v>
      </c>
      <c r="AD87" s="246">
        <f t="shared" si="50"/>
        <v>50205.32</v>
      </c>
      <c r="AE87" s="246">
        <f t="shared" si="51"/>
        <v>50620.24</v>
      </c>
      <c r="AF87" s="246">
        <f t="shared" si="52"/>
        <v>51035.16</v>
      </c>
      <c r="AG87" s="246">
        <f t="shared" si="53"/>
        <v>51450.080000000002</v>
      </c>
      <c r="AH87" s="246">
        <f t="shared" si="54"/>
        <v>51865</v>
      </c>
      <c r="AI87" s="246">
        <f t="shared" si="55"/>
        <v>52279.92</v>
      </c>
      <c r="AJ87" s="246">
        <f t="shared" si="56"/>
        <v>52694.84</v>
      </c>
      <c r="AK87" s="246">
        <f t="shared" si="57"/>
        <v>53109.760000000002</v>
      </c>
      <c r="AL87" s="246">
        <f t="shared" si="58"/>
        <v>53524.68</v>
      </c>
      <c r="AM87" s="246">
        <f t="shared" si="59"/>
        <v>53939.6</v>
      </c>
    </row>
    <row r="88" spans="1:39" ht="24" customHeight="1">
      <c r="A88" s="233">
        <v>2026</v>
      </c>
      <c r="B88" s="210" t="s">
        <v>32</v>
      </c>
      <c r="C88" s="211" t="s">
        <v>505</v>
      </c>
      <c r="D88" s="211" t="s">
        <v>1267</v>
      </c>
      <c r="E88" s="211" t="s">
        <v>1268</v>
      </c>
      <c r="F88" s="256">
        <v>37625</v>
      </c>
      <c r="G88" s="256">
        <v>36107</v>
      </c>
      <c r="H88" s="256">
        <v>1518</v>
      </c>
      <c r="I88" s="267">
        <v>4.0300000000000002E-2</v>
      </c>
      <c r="J88" s="272">
        <f t="shared" si="30"/>
        <v>36468.07</v>
      </c>
      <c r="K88" s="246">
        <f t="shared" si="31"/>
        <v>36829.14</v>
      </c>
      <c r="L88" s="246">
        <f t="shared" si="32"/>
        <v>37190.21</v>
      </c>
      <c r="M88" s="246">
        <f t="shared" si="33"/>
        <v>37551.279999999999</v>
      </c>
      <c r="N88" s="246">
        <f t="shared" si="34"/>
        <v>37912.35</v>
      </c>
      <c r="O88" s="246">
        <f t="shared" si="35"/>
        <v>38273.42</v>
      </c>
      <c r="P88" s="246">
        <f t="shared" si="36"/>
        <v>38634.49</v>
      </c>
      <c r="Q88" s="246">
        <f t="shared" si="37"/>
        <v>38995.56</v>
      </c>
      <c r="R88" s="246">
        <f t="shared" si="38"/>
        <v>39356.629999999997</v>
      </c>
      <c r="S88" s="246">
        <f t="shared" si="39"/>
        <v>39717.699999999997</v>
      </c>
      <c r="T88" s="246">
        <f t="shared" si="40"/>
        <v>40078.769999999997</v>
      </c>
      <c r="U88" s="246">
        <f t="shared" si="41"/>
        <v>40439.839999999997</v>
      </c>
      <c r="V88" s="246">
        <f t="shared" si="42"/>
        <v>40800.910000000003</v>
      </c>
      <c r="W88" s="246">
        <f t="shared" si="43"/>
        <v>41161.980000000003</v>
      </c>
      <c r="X88" s="246">
        <f t="shared" si="44"/>
        <v>41523.050000000003</v>
      </c>
      <c r="Y88" s="246">
        <f t="shared" si="45"/>
        <v>41884.120000000003</v>
      </c>
      <c r="Z88" s="246">
        <f t="shared" si="46"/>
        <v>42245.19</v>
      </c>
      <c r="AA88" s="246">
        <f t="shared" si="47"/>
        <v>42606.26</v>
      </c>
      <c r="AB88" s="246">
        <f t="shared" si="48"/>
        <v>42967.33</v>
      </c>
      <c r="AC88" s="246">
        <f t="shared" si="49"/>
        <v>43328.4</v>
      </c>
      <c r="AD88" s="246">
        <f t="shared" si="50"/>
        <v>43689.47</v>
      </c>
      <c r="AE88" s="246">
        <f t="shared" si="51"/>
        <v>44050.54</v>
      </c>
      <c r="AF88" s="246">
        <f t="shared" si="52"/>
        <v>44411.61</v>
      </c>
      <c r="AG88" s="246">
        <f t="shared" si="53"/>
        <v>44772.68</v>
      </c>
      <c r="AH88" s="246">
        <f t="shared" si="54"/>
        <v>45133.75</v>
      </c>
      <c r="AI88" s="246">
        <f t="shared" si="55"/>
        <v>45494.82</v>
      </c>
      <c r="AJ88" s="246">
        <f t="shared" si="56"/>
        <v>45855.89</v>
      </c>
      <c r="AK88" s="246">
        <f t="shared" si="57"/>
        <v>46216.959999999999</v>
      </c>
      <c r="AL88" s="246">
        <f t="shared" si="58"/>
        <v>46578.03</v>
      </c>
      <c r="AM88" s="246">
        <f t="shared" si="59"/>
        <v>46939.1</v>
      </c>
    </row>
    <row r="89" spans="1:39" ht="24" customHeight="1">
      <c r="A89" s="233">
        <v>2026</v>
      </c>
      <c r="B89" s="210" t="s">
        <v>35</v>
      </c>
      <c r="C89" s="211" t="s">
        <v>1564</v>
      </c>
      <c r="D89" s="211" t="s">
        <v>1565</v>
      </c>
      <c r="E89" s="211" t="s">
        <v>1566</v>
      </c>
      <c r="F89" s="256">
        <v>50245</v>
      </c>
      <c r="G89" s="256">
        <v>45289</v>
      </c>
      <c r="H89" s="256">
        <v>4956</v>
      </c>
      <c r="I89" s="267">
        <v>9.8599999999999993E-2</v>
      </c>
      <c r="J89" s="241">
        <f t="shared" si="30"/>
        <v>45741.89</v>
      </c>
      <c r="K89" s="246">
        <f t="shared" si="31"/>
        <v>46194.78</v>
      </c>
      <c r="L89" s="246">
        <f t="shared" si="32"/>
        <v>46647.67</v>
      </c>
      <c r="M89" s="246">
        <f t="shared" si="33"/>
        <v>47100.56</v>
      </c>
      <c r="N89" s="246">
        <f t="shared" si="34"/>
        <v>47553.45</v>
      </c>
      <c r="O89" s="246">
        <f t="shared" si="35"/>
        <v>48006.34</v>
      </c>
      <c r="P89" s="246">
        <f t="shared" si="36"/>
        <v>48459.23</v>
      </c>
      <c r="Q89" s="246">
        <f t="shared" si="37"/>
        <v>48912.12</v>
      </c>
      <c r="R89" s="246">
        <f t="shared" si="38"/>
        <v>49365.01</v>
      </c>
      <c r="S89" s="246">
        <f t="shared" si="39"/>
        <v>49817.9</v>
      </c>
      <c r="T89" s="246">
        <f t="shared" si="40"/>
        <v>50270.79</v>
      </c>
      <c r="U89" s="246">
        <f t="shared" si="41"/>
        <v>50723.68</v>
      </c>
      <c r="V89" s="246">
        <f t="shared" si="42"/>
        <v>51176.57</v>
      </c>
      <c r="W89" s="246">
        <f t="shared" si="43"/>
        <v>51629.46</v>
      </c>
      <c r="X89" s="246">
        <f t="shared" si="44"/>
        <v>52082.35</v>
      </c>
      <c r="Y89" s="246">
        <f t="shared" si="45"/>
        <v>52535.24</v>
      </c>
      <c r="Z89" s="246">
        <f t="shared" si="46"/>
        <v>52988.13</v>
      </c>
      <c r="AA89" s="246">
        <f t="shared" si="47"/>
        <v>53441.02</v>
      </c>
      <c r="AB89" s="246">
        <f t="shared" si="48"/>
        <v>53893.91</v>
      </c>
      <c r="AC89" s="246">
        <f t="shared" si="49"/>
        <v>54346.8</v>
      </c>
      <c r="AD89" s="246">
        <f t="shared" si="50"/>
        <v>54799.69</v>
      </c>
      <c r="AE89" s="246">
        <f t="shared" si="51"/>
        <v>55252.58</v>
      </c>
      <c r="AF89" s="246">
        <f t="shared" si="52"/>
        <v>55705.47</v>
      </c>
      <c r="AG89" s="246">
        <f t="shared" si="53"/>
        <v>56158.36</v>
      </c>
      <c r="AH89" s="246">
        <f t="shared" si="54"/>
        <v>56611.25</v>
      </c>
      <c r="AI89" s="246">
        <f t="shared" si="55"/>
        <v>57064.14</v>
      </c>
      <c r="AJ89" s="246">
        <f t="shared" si="56"/>
        <v>57517.03</v>
      </c>
      <c r="AK89" s="246">
        <f t="shared" si="57"/>
        <v>57969.919999999998</v>
      </c>
      <c r="AL89" s="246">
        <f t="shared" si="58"/>
        <v>58422.81</v>
      </c>
      <c r="AM89" s="246">
        <f t="shared" si="59"/>
        <v>58875.7</v>
      </c>
    </row>
    <row r="90" spans="1:39" ht="24" customHeight="1">
      <c r="A90" s="233">
        <v>2026</v>
      </c>
      <c r="B90" s="210" t="s">
        <v>35</v>
      </c>
      <c r="C90" s="211" t="s">
        <v>647</v>
      </c>
      <c r="D90" s="211" t="s">
        <v>1944</v>
      </c>
      <c r="E90" s="211" t="s">
        <v>1945</v>
      </c>
      <c r="F90" s="256">
        <v>35245</v>
      </c>
      <c r="G90" s="256">
        <v>31445</v>
      </c>
      <c r="H90" s="256">
        <v>3800</v>
      </c>
      <c r="I90" s="267">
        <v>0.10780000000000001</v>
      </c>
      <c r="J90" s="272">
        <f t="shared" si="30"/>
        <v>31759.45</v>
      </c>
      <c r="K90" s="246">
        <f t="shared" si="31"/>
        <v>32073.9</v>
      </c>
      <c r="L90" s="246">
        <f t="shared" si="32"/>
        <v>32388.35</v>
      </c>
      <c r="M90" s="246">
        <f t="shared" si="33"/>
        <v>32702.799999999999</v>
      </c>
      <c r="N90" s="246">
        <f t="shared" si="34"/>
        <v>33017.25</v>
      </c>
      <c r="O90" s="246">
        <f t="shared" si="35"/>
        <v>33331.699999999997</v>
      </c>
      <c r="P90" s="246">
        <f t="shared" si="36"/>
        <v>33646.15</v>
      </c>
      <c r="Q90" s="246">
        <f t="shared" si="37"/>
        <v>33960.6</v>
      </c>
      <c r="R90" s="246">
        <f t="shared" si="38"/>
        <v>34275.050000000003</v>
      </c>
      <c r="S90" s="246">
        <f t="shared" si="39"/>
        <v>34589.5</v>
      </c>
      <c r="T90" s="246">
        <f t="shared" si="40"/>
        <v>34903.949999999997</v>
      </c>
      <c r="U90" s="246">
        <f t="shared" si="41"/>
        <v>35218.400000000001</v>
      </c>
      <c r="V90" s="246">
        <f t="shared" si="42"/>
        <v>35532.85</v>
      </c>
      <c r="W90" s="246">
        <f t="shared" si="43"/>
        <v>35847.300000000003</v>
      </c>
      <c r="X90" s="246">
        <f t="shared" si="44"/>
        <v>36161.75</v>
      </c>
      <c r="Y90" s="246">
        <f t="shared" si="45"/>
        <v>36476.199999999997</v>
      </c>
      <c r="Z90" s="246">
        <f t="shared" si="46"/>
        <v>36790.65</v>
      </c>
      <c r="AA90" s="246">
        <f t="shared" si="47"/>
        <v>37105.1</v>
      </c>
      <c r="AB90" s="246">
        <f t="shared" si="48"/>
        <v>37419.550000000003</v>
      </c>
      <c r="AC90" s="246">
        <f t="shared" si="49"/>
        <v>37734</v>
      </c>
      <c r="AD90" s="246">
        <f t="shared" si="50"/>
        <v>38048.449999999997</v>
      </c>
      <c r="AE90" s="246">
        <f t="shared" si="51"/>
        <v>38362.9</v>
      </c>
      <c r="AF90" s="246">
        <f t="shared" si="52"/>
        <v>38677.35</v>
      </c>
      <c r="AG90" s="246">
        <f t="shared" si="53"/>
        <v>38991.800000000003</v>
      </c>
      <c r="AH90" s="246">
        <f t="shared" si="54"/>
        <v>39306.25</v>
      </c>
      <c r="AI90" s="246">
        <f t="shared" si="55"/>
        <v>39620.699999999997</v>
      </c>
      <c r="AJ90" s="246">
        <f t="shared" si="56"/>
        <v>39935.15</v>
      </c>
      <c r="AK90" s="246">
        <f t="shared" si="57"/>
        <v>40249.599999999999</v>
      </c>
      <c r="AL90" s="246">
        <f t="shared" si="58"/>
        <v>40564.050000000003</v>
      </c>
      <c r="AM90" s="246">
        <f t="shared" si="59"/>
        <v>40878.5</v>
      </c>
    </row>
    <row r="91" spans="1:39" ht="24" customHeight="1">
      <c r="A91" s="233">
        <v>2026</v>
      </c>
      <c r="B91" s="210" t="s">
        <v>35</v>
      </c>
      <c r="C91" s="211" t="s">
        <v>647</v>
      </c>
      <c r="D91" s="211" t="s">
        <v>1946</v>
      </c>
      <c r="E91" s="211" t="s">
        <v>1947</v>
      </c>
      <c r="F91" s="256">
        <v>38745</v>
      </c>
      <c r="G91" s="256">
        <v>34840</v>
      </c>
      <c r="H91" s="256">
        <v>3905</v>
      </c>
      <c r="I91" s="267">
        <v>0.1008</v>
      </c>
      <c r="J91" s="272">
        <f t="shared" si="30"/>
        <v>35188.400000000001</v>
      </c>
      <c r="K91" s="246">
        <f t="shared" si="31"/>
        <v>35536.800000000003</v>
      </c>
      <c r="L91" s="246">
        <f t="shared" si="32"/>
        <v>35885.199999999997</v>
      </c>
      <c r="M91" s="246">
        <f t="shared" si="33"/>
        <v>36233.599999999999</v>
      </c>
      <c r="N91" s="246">
        <f t="shared" si="34"/>
        <v>36582</v>
      </c>
      <c r="O91" s="246">
        <f t="shared" si="35"/>
        <v>36930.400000000001</v>
      </c>
      <c r="P91" s="246">
        <f t="shared" si="36"/>
        <v>37278.800000000003</v>
      </c>
      <c r="Q91" s="246">
        <f t="shared" si="37"/>
        <v>37627.199999999997</v>
      </c>
      <c r="R91" s="246">
        <f t="shared" si="38"/>
        <v>37975.599999999999</v>
      </c>
      <c r="S91" s="246">
        <f t="shared" si="39"/>
        <v>38324</v>
      </c>
      <c r="T91" s="246">
        <f t="shared" si="40"/>
        <v>38672.400000000001</v>
      </c>
      <c r="U91" s="246">
        <f t="shared" si="41"/>
        <v>39020.800000000003</v>
      </c>
      <c r="V91" s="246">
        <f t="shared" si="42"/>
        <v>39369.199999999997</v>
      </c>
      <c r="W91" s="246">
        <f t="shared" si="43"/>
        <v>39717.599999999999</v>
      </c>
      <c r="X91" s="246">
        <f t="shared" si="44"/>
        <v>40066</v>
      </c>
      <c r="Y91" s="246">
        <f t="shared" si="45"/>
        <v>40414.400000000001</v>
      </c>
      <c r="Z91" s="246">
        <f t="shared" si="46"/>
        <v>40762.800000000003</v>
      </c>
      <c r="AA91" s="246">
        <f t="shared" si="47"/>
        <v>41111.199999999997</v>
      </c>
      <c r="AB91" s="246">
        <f t="shared" si="48"/>
        <v>41459.599999999999</v>
      </c>
      <c r="AC91" s="246">
        <f t="shared" si="49"/>
        <v>41808</v>
      </c>
      <c r="AD91" s="246">
        <f t="shared" si="50"/>
        <v>42156.4</v>
      </c>
      <c r="AE91" s="246">
        <f t="shared" si="51"/>
        <v>42504.800000000003</v>
      </c>
      <c r="AF91" s="246">
        <f t="shared" si="52"/>
        <v>42853.2</v>
      </c>
      <c r="AG91" s="246">
        <f t="shared" si="53"/>
        <v>43201.599999999999</v>
      </c>
      <c r="AH91" s="246">
        <f t="shared" si="54"/>
        <v>43550</v>
      </c>
      <c r="AI91" s="246">
        <f t="shared" si="55"/>
        <v>43898.400000000001</v>
      </c>
      <c r="AJ91" s="246">
        <f t="shared" si="56"/>
        <v>44246.8</v>
      </c>
      <c r="AK91" s="246">
        <f t="shared" si="57"/>
        <v>44595.199999999997</v>
      </c>
      <c r="AL91" s="246">
        <f t="shared" si="58"/>
        <v>44943.6</v>
      </c>
      <c r="AM91" s="246">
        <f t="shared" si="59"/>
        <v>45292</v>
      </c>
    </row>
    <row r="92" spans="1:39" ht="24" customHeight="1">
      <c r="A92" s="233">
        <v>2026</v>
      </c>
      <c r="B92" s="210" t="s">
        <v>35</v>
      </c>
      <c r="C92" s="211" t="s">
        <v>647</v>
      </c>
      <c r="D92" s="211" t="s">
        <v>1948</v>
      </c>
      <c r="E92" s="211" t="s">
        <v>1949</v>
      </c>
      <c r="F92" s="256">
        <v>37770</v>
      </c>
      <c r="G92" s="256">
        <v>33536</v>
      </c>
      <c r="H92" s="256">
        <v>4234</v>
      </c>
      <c r="I92" s="267">
        <v>0.11210000000000001</v>
      </c>
      <c r="J92" s="272">
        <f t="shared" si="30"/>
        <v>33871.360000000001</v>
      </c>
      <c r="K92" s="246">
        <f t="shared" si="31"/>
        <v>34206.720000000001</v>
      </c>
      <c r="L92" s="246">
        <f t="shared" si="32"/>
        <v>34542.080000000002</v>
      </c>
      <c r="M92" s="246">
        <f t="shared" si="33"/>
        <v>34877.440000000002</v>
      </c>
      <c r="N92" s="246">
        <f t="shared" si="34"/>
        <v>35212.800000000003</v>
      </c>
      <c r="O92" s="246">
        <f t="shared" si="35"/>
        <v>35548.160000000003</v>
      </c>
      <c r="P92" s="246">
        <f t="shared" si="36"/>
        <v>35883.520000000004</v>
      </c>
      <c r="Q92" s="246">
        <f t="shared" si="37"/>
        <v>36218.879999999997</v>
      </c>
      <c r="R92" s="246">
        <f t="shared" si="38"/>
        <v>36554.239999999998</v>
      </c>
      <c r="S92" s="246">
        <f t="shared" si="39"/>
        <v>36889.599999999999</v>
      </c>
      <c r="T92" s="246">
        <f t="shared" si="40"/>
        <v>37224.959999999999</v>
      </c>
      <c r="U92" s="246">
        <f t="shared" si="41"/>
        <v>37560.32</v>
      </c>
      <c r="V92" s="246">
        <f t="shared" si="42"/>
        <v>37895.68</v>
      </c>
      <c r="W92" s="246">
        <f t="shared" si="43"/>
        <v>38231.040000000001</v>
      </c>
      <c r="X92" s="246">
        <f t="shared" si="44"/>
        <v>38566.400000000001</v>
      </c>
      <c r="Y92" s="246">
        <f t="shared" si="45"/>
        <v>38901.760000000002</v>
      </c>
      <c r="Z92" s="246">
        <f t="shared" si="46"/>
        <v>39237.120000000003</v>
      </c>
      <c r="AA92" s="246">
        <f t="shared" si="47"/>
        <v>39572.479999999996</v>
      </c>
      <c r="AB92" s="246">
        <f t="shared" si="48"/>
        <v>39907.839999999997</v>
      </c>
      <c r="AC92" s="246">
        <f t="shared" si="49"/>
        <v>40243.199999999997</v>
      </c>
      <c r="AD92" s="246">
        <f t="shared" si="50"/>
        <v>40578.559999999998</v>
      </c>
      <c r="AE92" s="246">
        <f t="shared" si="51"/>
        <v>40913.919999999998</v>
      </c>
      <c r="AF92" s="246">
        <f t="shared" si="52"/>
        <v>41249.279999999999</v>
      </c>
      <c r="AG92" s="246">
        <f t="shared" si="53"/>
        <v>41584.639999999999</v>
      </c>
      <c r="AH92" s="246">
        <f t="shared" si="54"/>
        <v>41920</v>
      </c>
      <c r="AI92" s="246">
        <f t="shared" si="55"/>
        <v>42255.360000000001</v>
      </c>
      <c r="AJ92" s="246">
        <f t="shared" si="56"/>
        <v>42590.720000000001</v>
      </c>
      <c r="AK92" s="246">
        <f t="shared" si="57"/>
        <v>42926.080000000002</v>
      </c>
      <c r="AL92" s="246">
        <f t="shared" si="58"/>
        <v>43261.440000000002</v>
      </c>
      <c r="AM92" s="246">
        <f t="shared" si="59"/>
        <v>43596.800000000003</v>
      </c>
    </row>
    <row r="93" spans="1:39" ht="24" customHeight="1">
      <c r="A93" s="233">
        <v>2026</v>
      </c>
      <c r="B93" s="210" t="s">
        <v>35</v>
      </c>
      <c r="C93" s="211" t="s">
        <v>647</v>
      </c>
      <c r="D93" s="211" t="s">
        <v>1950</v>
      </c>
      <c r="E93" s="211" t="s">
        <v>1951</v>
      </c>
      <c r="F93" s="256">
        <v>41270</v>
      </c>
      <c r="G93" s="256">
        <v>36896</v>
      </c>
      <c r="H93" s="256">
        <v>4374</v>
      </c>
      <c r="I93" s="267">
        <v>0.106</v>
      </c>
      <c r="J93" s="272">
        <f t="shared" si="30"/>
        <v>37264.959999999999</v>
      </c>
      <c r="K93" s="246">
        <f t="shared" si="31"/>
        <v>37633.919999999998</v>
      </c>
      <c r="L93" s="246">
        <f t="shared" si="32"/>
        <v>38002.879999999997</v>
      </c>
      <c r="M93" s="246">
        <f t="shared" si="33"/>
        <v>38371.839999999997</v>
      </c>
      <c r="N93" s="246">
        <f t="shared" si="34"/>
        <v>38740.800000000003</v>
      </c>
      <c r="O93" s="246">
        <f t="shared" si="35"/>
        <v>39109.760000000002</v>
      </c>
      <c r="P93" s="246">
        <f t="shared" si="36"/>
        <v>39478.720000000001</v>
      </c>
      <c r="Q93" s="246">
        <f t="shared" si="37"/>
        <v>39847.68</v>
      </c>
      <c r="R93" s="246">
        <f t="shared" si="38"/>
        <v>40216.639999999999</v>
      </c>
      <c r="S93" s="246">
        <f t="shared" si="39"/>
        <v>40585.599999999999</v>
      </c>
      <c r="T93" s="246">
        <f t="shared" si="40"/>
        <v>40954.559999999998</v>
      </c>
      <c r="U93" s="246">
        <f t="shared" si="41"/>
        <v>41323.519999999997</v>
      </c>
      <c r="V93" s="246">
        <f t="shared" si="42"/>
        <v>41692.480000000003</v>
      </c>
      <c r="W93" s="246">
        <f t="shared" si="43"/>
        <v>42061.440000000002</v>
      </c>
      <c r="X93" s="246">
        <f t="shared" si="44"/>
        <v>42430.400000000001</v>
      </c>
      <c r="Y93" s="246">
        <f t="shared" si="45"/>
        <v>42799.360000000001</v>
      </c>
      <c r="Z93" s="246">
        <f t="shared" si="46"/>
        <v>43168.32</v>
      </c>
      <c r="AA93" s="246">
        <f t="shared" si="47"/>
        <v>43537.279999999999</v>
      </c>
      <c r="AB93" s="246">
        <f t="shared" si="48"/>
        <v>43906.239999999998</v>
      </c>
      <c r="AC93" s="246">
        <f t="shared" si="49"/>
        <v>44275.199999999997</v>
      </c>
      <c r="AD93" s="246">
        <f t="shared" si="50"/>
        <v>44644.160000000003</v>
      </c>
      <c r="AE93" s="246">
        <f t="shared" si="51"/>
        <v>45013.120000000003</v>
      </c>
      <c r="AF93" s="246">
        <f t="shared" si="52"/>
        <v>45382.080000000002</v>
      </c>
      <c r="AG93" s="246">
        <f t="shared" si="53"/>
        <v>45751.040000000001</v>
      </c>
      <c r="AH93" s="246">
        <f t="shared" si="54"/>
        <v>46120</v>
      </c>
      <c r="AI93" s="246">
        <f t="shared" si="55"/>
        <v>46488.959999999999</v>
      </c>
      <c r="AJ93" s="246">
        <f t="shared" si="56"/>
        <v>46857.919999999998</v>
      </c>
      <c r="AK93" s="246">
        <f t="shared" si="57"/>
        <v>47226.880000000005</v>
      </c>
      <c r="AL93" s="246">
        <f t="shared" si="58"/>
        <v>47595.839999999997</v>
      </c>
      <c r="AM93" s="246">
        <f t="shared" si="59"/>
        <v>47964.800000000003</v>
      </c>
    </row>
    <row r="94" spans="1:39" ht="24" customHeight="1">
      <c r="A94" s="233">
        <v>2026</v>
      </c>
      <c r="B94" s="210" t="s">
        <v>35</v>
      </c>
      <c r="C94" s="211" t="s">
        <v>647</v>
      </c>
      <c r="D94" s="211" t="s">
        <v>1952</v>
      </c>
      <c r="E94" s="211" t="s">
        <v>1953</v>
      </c>
      <c r="F94" s="256">
        <v>45650</v>
      </c>
      <c r="G94" s="256">
        <v>41100</v>
      </c>
      <c r="H94" s="256">
        <v>4550</v>
      </c>
      <c r="I94" s="267">
        <v>9.9699999999999997E-2</v>
      </c>
      <c r="J94" s="272">
        <f t="shared" si="30"/>
        <v>41511</v>
      </c>
      <c r="K94" s="246">
        <f t="shared" si="31"/>
        <v>41922</v>
      </c>
      <c r="L94" s="246">
        <f t="shared" si="32"/>
        <v>42333</v>
      </c>
      <c r="M94" s="246">
        <f t="shared" si="33"/>
        <v>42744</v>
      </c>
      <c r="N94" s="246">
        <f t="shared" si="34"/>
        <v>43155</v>
      </c>
      <c r="O94" s="246">
        <f t="shared" si="35"/>
        <v>43566</v>
      </c>
      <c r="P94" s="246">
        <f t="shared" si="36"/>
        <v>43977</v>
      </c>
      <c r="Q94" s="246">
        <f t="shared" si="37"/>
        <v>44388</v>
      </c>
      <c r="R94" s="246">
        <f t="shared" si="38"/>
        <v>44799</v>
      </c>
      <c r="S94" s="246">
        <f t="shared" si="39"/>
        <v>45210</v>
      </c>
      <c r="T94" s="246">
        <f t="shared" si="40"/>
        <v>45621</v>
      </c>
      <c r="U94" s="246">
        <f t="shared" si="41"/>
        <v>46032</v>
      </c>
      <c r="V94" s="246">
        <f t="shared" si="42"/>
        <v>46443</v>
      </c>
      <c r="W94" s="246">
        <f t="shared" si="43"/>
        <v>46854</v>
      </c>
      <c r="X94" s="246">
        <f t="shared" si="44"/>
        <v>47265</v>
      </c>
      <c r="Y94" s="246">
        <f t="shared" si="45"/>
        <v>47676</v>
      </c>
      <c r="Z94" s="246">
        <f t="shared" si="46"/>
        <v>48087</v>
      </c>
      <c r="AA94" s="246">
        <f t="shared" si="47"/>
        <v>48498</v>
      </c>
      <c r="AB94" s="246">
        <f t="shared" si="48"/>
        <v>48909</v>
      </c>
      <c r="AC94" s="246">
        <f t="shared" si="49"/>
        <v>49320</v>
      </c>
      <c r="AD94" s="246">
        <f t="shared" si="50"/>
        <v>49731</v>
      </c>
      <c r="AE94" s="246">
        <f t="shared" si="51"/>
        <v>50142</v>
      </c>
      <c r="AF94" s="246">
        <f t="shared" si="52"/>
        <v>50553</v>
      </c>
      <c r="AG94" s="246">
        <f t="shared" si="53"/>
        <v>50964</v>
      </c>
      <c r="AH94" s="246">
        <f t="shared" si="54"/>
        <v>51375</v>
      </c>
      <c r="AI94" s="246">
        <f t="shared" si="55"/>
        <v>51786</v>
      </c>
      <c r="AJ94" s="246">
        <f t="shared" si="56"/>
        <v>52197</v>
      </c>
      <c r="AK94" s="246">
        <f t="shared" si="57"/>
        <v>52608</v>
      </c>
      <c r="AL94" s="246">
        <f t="shared" si="58"/>
        <v>53019</v>
      </c>
      <c r="AM94" s="246">
        <f t="shared" si="59"/>
        <v>53430</v>
      </c>
    </row>
    <row r="95" spans="1:39" ht="24" customHeight="1">
      <c r="A95" s="233">
        <v>2026</v>
      </c>
      <c r="B95" s="210" t="s">
        <v>35</v>
      </c>
      <c r="C95" s="211" t="s">
        <v>647</v>
      </c>
      <c r="D95" s="211" t="s">
        <v>1954</v>
      </c>
      <c r="E95" s="211" t="s">
        <v>1955</v>
      </c>
      <c r="F95" s="256">
        <v>49150</v>
      </c>
      <c r="G95" s="256">
        <v>44460</v>
      </c>
      <c r="H95" s="256">
        <v>4690</v>
      </c>
      <c r="I95" s="267">
        <v>9.5399999999999999E-2</v>
      </c>
      <c r="J95" s="272">
        <f t="shared" si="30"/>
        <v>44904.6</v>
      </c>
      <c r="K95" s="246">
        <f t="shared" si="31"/>
        <v>45349.2</v>
      </c>
      <c r="L95" s="246">
        <f t="shared" si="32"/>
        <v>45793.8</v>
      </c>
      <c r="M95" s="246">
        <f t="shared" si="33"/>
        <v>46238.400000000001</v>
      </c>
      <c r="N95" s="246">
        <f t="shared" si="34"/>
        <v>46683</v>
      </c>
      <c r="O95" s="246">
        <f t="shared" si="35"/>
        <v>47127.6</v>
      </c>
      <c r="P95" s="246">
        <f t="shared" si="36"/>
        <v>47572.2</v>
      </c>
      <c r="Q95" s="246">
        <f t="shared" si="37"/>
        <v>48016.800000000003</v>
      </c>
      <c r="R95" s="246">
        <f t="shared" si="38"/>
        <v>48461.4</v>
      </c>
      <c r="S95" s="246">
        <f t="shared" si="39"/>
        <v>48906</v>
      </c>
      <c r="T95" s="246">
        <f t="shared" si="40"/>
        <v>49350.6</v>
      </c>
      <c r="U95" s="246">
        <f t="shared" si="41"/>
        <v>49795.199999999997</v>
      </c>
      <c r="V95" s="246">
        <f t="shared" si="42"/>
        <v>50239.8</v>
      </c>
      <c r="W95" s="246">
        <f t="shared" si="43"/>
        <v>50684.4</v>
      </c>
      <c r="X95" s="246">
        <f t="shared" si="44"/>
        <v>51129</v>
      </c>
      <c r="Y95" s="246">
        <f t="shared" si="45"/>
        <v>51573.599999999999</v>
      </c>
      <c r="Z95" s="246">
        <f t="shared" si="46"/>
        <v>52018.2</v>
      </c>
      <c r="AA95" s="246">
        <f t="shared" si="47"/>
        <v>52462.8</v>
      </c>
      <c r="AB95" s="246">
        <f t="shared" si="48"/>
        <v>52907.4</v>
      </c>
      <c r="AC95" s="246">
        <f t="shared" si="49"/>
        <v>53352</v>
      </c>
      <c r="AD95" s="246">
        <f t="shared" si="50"/>
        <v>53796.6</v>
      </c>
      <c r="AE95" s="246">
        <f t="shared" si="51"/>
        <v>54241.2</v>
      </c>
      <c r="AF95" s="246">
        <f t="shared" si="52"/>
        <v>54685.8</v>
      </c>
      <c r="AG95" s="246">
        <f t="shared" si="53"/>
        <v>55130.400000000001</v>
      </c>
      <c r="AH95" s="246">
        <f t="shared" si="54"/>
        <v>55575</v>
      </c>
      <c r="AI95" s="246">
        <f t="shared" si="55"/>
        <v>56019.6</v>
      </c>
      <c r="AJ95" s="246">
        <f t="shared" si="56"/>
        <v>56464.2</v>
      </c>
      <c r="AK95" s="246">
        <f t="shared" si="57"/>
        <v>56908.800000000003</v>
      </c>
      <c r="AL95" s="246">
        <f t="shared" si="58"/>
        <v>57353.4</v>
      </c>
      <c r="AM95" s="246">
        <f t="shared" si="59"/>
        <v>57798</v>
      </c>
    </row>
    <row r="96" spans="1:39" ht="24" customHeight="1">
      <c r="A96" s="232">
        <v>2026</v>
      </c>
      <c r="B96" s="11" t="s">
        <v>35</v>
      </c>
      <c r="C96" s="12" t="s">
        <v>2018</v>
      </c>
      <c r="D96" s="12" t="s">
        <v>2005</v>
      </c>
      <c r="E96" s="12" t="s">
        <v>2006</v>
      </c>
      <c r="F96" s="255">
        <v>53135</v>
      </c>
      <c r="G96" s="255">
        <v>47908</v>
      </c>
      <c r="H96" s="255">
        <v>5227</v>
      </c>
      <c r="I96" s="265">
        <v>9.8400000000000001E-2</v>
      </c>
      <c r="J96" s="241">
        <f t="shared" si="30"/>
        <v>48387.08</v>
      </c>
      <c r="K96" s="246">
        <f t="shared" si="31"/>
        <v>48866.16</v>
      </c>
      <c r="L96" s="246">
        <f t="shared" si="32"/>
        <v>49345.24</v>
      </c>
      <c r="M96" s="246">
        <f t="shared" si="33"/>
        <v>49824.32</v>
      </c>
      <c r="N96" s="246">
        <f t="shared" si="34"/>
        <v>50303.4</v>
      </c>
      <c r="O96" s="246">
        <f t="shared" si="35"/>
        <v>50782.48</v>
      </c>
      <c r="P96" s="246">
        <f t="shared" si="36"/>
        <v>51261.56</v>
      </c>
      <c r="Q96" s="246">
        <f t="shared" si="37"/>
        <v>51740.639999999999</v>
      </c>
      <c r="R96" s="246">
        <f t="shared" si="38"/>
        <v>52219.72</v>
      </c>
      <c r="S96" s="246">
        <f t="shared" si="39"/>
        <v>52698.8</v>
      </c>
      <c r="T96" s="246">
        <f t="shared" si="40"/>
        <v>53177.88</v>
      </c>
      <c r="U96" s="246">
        <f t="shared" si="41"/>
        <v>53656.959999999999</v>
      </c>
      <c r="V96" s="246">
        <f t="shared" si="42"/>
        <v>54136.04</v>
      </c>
      <c r="W96" s="246">
        <f t="shared" si="43"/>
        <v>54615.12</v>
      </c>
      <c r="X96" s="246">
        <f t="shared" si="44"/>
        <v>55094.2</v>
      </c>
      <c r="Y96" s="246">
        <f t="shared" si="45"/>
        <v>55573.279999999999</v>
      </c>
      <c r="Z96" s="246">
        <f t="shared" si="46"/>
        <v>56052.36</v>
      </c>
      <c r="AA96" s="246">
        <f t="shared" si="47"/>
        <v>56531.44</v>
      </c>
      <c r="AB96" s="246">
        <f t="shared" si="48"/>
        <v>57010.520000000004</v>
      </c>
      <c r="AC96" s="246">
        <f t="shared" si="49"/>
        <v>57489.599999999999</v>
      </c>
      <c r="AD96" s="246">
        <f t="shared" si="50"/>
        <v>57968.68</v>
      </c>
      <c r="AE96" s="246">
        <f t="shared" si="51"/>
        <v>58447.76</v>
      </c>
      <c r="AF96" s="246">
        <f t="shared" si="52"/>
        <v>58926.84</v>
      </c>
      <c r="AG96" s="246">
        <f t="shared" si="53"/>
        <v>59405.919999999998</v>
      </c>
      <c r="AH96" s="246">
        <f t="shared" si="54"/>
        <v>59885</v>
      </c>
      <c r="AI96" s="246">
        <f t="shared" si="55"/>
        <v>60364.08</v>
      </c>
      <c r="AJ96" s="246">
        <f t="shared" si="56"/>
        <v>60843.16</v>
      </c>
      <c r="AK96" s="246">
        <f t="shared" si="57"/>
        <v>61322.240000000005</v>
      </c>
      <c r="AL96" s="246">
        <f t="shared" si="58"/>
        <v>61801.32</v>
      </c>
      <c r="AM96" s="246">
        <f t="shared" si="59"/>
        <v>62280.4</v>
      </c>
    </row>
    <row r="97" spans="1:39" ht="24" customHeight="1">
      <c r="A97" s="232">
        <v>2026</v>
      </c>
      <c r="B97" s="11" t="s">
        <v>35</v>
      </c>
      <c r="C97" s="12" t="s">
        <v>2018</v>
      </c>
      <c r="D97" s="12" t="s">
        <v>2005</v>
      </c>
      <c r="E97" s="12" t="s">
        <v>2007</v>
      </c>
      <c r="F97" s="255">
        <v>55170</v>
      </c>
      <c r="G97" s="255">
        <v>49942</v>
      </c>
      <c r="H97" s="255">
        <v>5228</v>
      </c>
      <c r="I97" s="265">
        <v>9.4799999999999995E-2</v>
      </c>
      <c r="J97" s="241">
        <f t="shared" si="30"/>
        <v>50441.42</v>
      </c>
      <c r="K97" s="246">
        <f t="shared" si="31"/>
        <v>50940.84</v>
      </c>
      <c r="L97" s="246">
        <f t="shared" si="32"/>
        <v>51440.26</v>
      </c>
      <c r="M97" s="246">
        <f t="shared" si="33"/>
        <v>51939.68</v>
      </c>
      <c r="N97" s="246">
        <f t="shared" si="34"/>
        <v>52439.1</v>
      </c>
      <c r="O97" s="246">
        <f t="shared" si="35"/>
        <v>52938.52</v>
      </c>
      <c r="P97" s="246">
        <f t="shared" si="36"/>
        <v>53437.94</v>
      </c>
      <c r="Q97" s="246">
        <f t="shared" si="37"/>
        <v>53937.36</v>
      </c>
      <c r="R97" s="246">
        <f t="shared" si="38"/>
        <v>54436.78</v>
      </c>
      <c r="S97" s="246">
        <f t="shared" si="39"/>
        <v>54936.2</v>
      </c>
      <c r="T97" s="246">
        <f t="shared" si="40"/>
        <v>55435.62</v>
      </c>
      <c r="U97" s="246">
        <f t="shared" si="41"/>
        <v>55935.040000000001</v>
      </c>
      <c r="V97" s="246">
        <f t="shared" si="42"/>
        <v>56434.46</v>
      </c>
      <c r="W97" s="246">
        <f t="shared" si="43"/>
        <v>56933.880000000005</v>
      </c>
      <c r="X97" s="246">
        <f t="shared" si="44"/>
        <v>57433.3</v>
      </c>
      <c r="Y97" s="246">
        <f t="shared" si="45"/>
        <v>57932.72</v>
      </c>
      <c r="Z97" s="246">
        <f t="shared" si="46"/>
        <v>58432.14</v>
      </c>
      <c r="AA97" s="246">
        <f t="shared" si="47"/>
        <v>58931.56</v>
      </c>
      <c r="AB97" s="246">
        <f t="shared" si="48"/>
        <v>59430.979999999996</v>
      </c>
      <c r="AC97" s="246">
        <f t="shared" si="49"/>
        <v>59930.400000000001</v>
      </c>
      <c r="AD97" s="246">
        <f t="shared" si="50"/>
        <v>60429.82</v>
      </c>
      <c r="AE97" s="246">
        <f t="shared" si="51"/>
        <v>60929.24</v>
      </c>
      <c r="AF97" s="246">
        <f t="shared" si="52"/>
        <v>61428.66</v>
      </c>
      <c r="AG97" s="246">
        <f t="shared" si="53"/>
        <v>61928.08</v>
      </c>
      <c r="AH97" s="246">
        <f t="shared" si="54"/>
        <v>62427.5</v>
      </c>
      <c r="AI97" s="246">
        <f t="shared" si="55"/>
        <v>62926.92</v>
      </c>
      <c r="AJ97" s="246">
        <f t="shared" si="56"/>
        <v>63426.34</v>
      </c>
      <c r="AK97" s="246">
        <f t="shared" si="57"/>
        <v>63925.760000000002</v>
      </c>
      <c r="AL97" s="246">
        <f t="shared" si="58"/>
        <v>64425.18</v>
      </c>
      <c r="AM97" s="246">
        <f t="shared" si="59"/>
        <v>64924.6</v>
      </c>
    </row>
    <row r="98" spans="1:39" ht="24" customHeight="1">
      <c r="A98" s="232">
        <v>2026</v>
      </c>
      <c r="B98" s="11" t="s">
        <v>35</v>
      </c>
      <c r="C98" s="12" t="s">
        <v>2018</v>
      </c>
      <c r="D98" s="12" t="s">
        <v>2008</v>
      </c>
      <c r="E98" s="12" t="s">
        <v>2009</v>
      </c>
      <c r="F98" s="255">
        <v>56635</v>
      </c>
      <c r="G98" s="255">
        <v>51333</v>
      </c>
      <c r="H98" s="255">
        <v>5302</v>
      </c>
      <c r="I98" s="265">
        <v>9.3600000000000003E-2</v>
      </c>
      <c r="J98" s="241">
        <f t="shared" si="30"/>
        <v>51846.33</v>
      </c>
      <c r="K98" s="246">
        <f t="shared" si="31"/>
        <v>52359.66</v>
      </c>
      <c r="L98" s="246">
        <f t="shared" si="32"/>
        <v>52872.99</v>
      </c>
      <c r="M98" s="246">
        <f t="shared" si="33"/>
        <v>53386.32</v>
      </c>
      <c r="N98" s="246">
        <f t="shared" si="34"/>
        <v>53899.65</v>
      </c>
      <c r="O98" s="246">
        <f t="shared" si="35"/>
        <v>54412.98</v>
      </c>
      <c r="P98" s="246">
        <f t="shared" si="36"/>
        <v>54926.31</v>
      </c>
      <c r="Q98" s="246">
        <f t="shared" si="37"/>
        <v>55439.64</v>
      </c>
      <c r="R98" s="246">
        <f t="shared" si="38"/>
        <v>55952.97</v>
      </c>
      <c r="S98" s="246">
        <f t="shared" si="39"/>
        <v>56466.3</v>
      </c>
      <c r="T98" s="246">
        <f t="shared" si="40"/>
        <v>56979.63</v>
      </c>
      <c r="U98" s="246">
        <f t="shared" si="41"/>
        <v>57492.959999999999</v>
      </c>
      <c r="V98" s="246">
        <f t="shared" si="42"/>
        <v>58006.29</v>
      </c>
      <c r="W98" s="246">
        <f t="shared" si="43"/>
        <v>58519.62</v>
      </c>
      <c r="X98" s="246">
        <f t="shared" si="44"/>
        <v>59032.95</v>
      </c>
      <c r="Y98" s="246">
        <f t="shared" si="45"/>
        <v>59546.28</v>
      </c>
      <c r="Z98" s="246">
        <f t="shared" si="46"/>
        <v>60059.61</v>
      </c>
      <c r="AA98" s="246">
        <f t="shared" si="47"/>
        <v>60572.94</v>
      </c>
      <c r="AB98" s="246">
        <f t="shared" si="48"/>
        <v>61086.270000000004</v>
      </c>
      <c r="AC98" s="246">
        <f t="shared" si="49"/>
        <v>61599.6</v>
      </c>
      <c r="AD98" s="246">
        <f t="shared" si="50"/>
        <v>62112.93</v>
      </c>
      <c r="AE98" s="246">
        <f t="shared" si="51"/>
        <v>62626.26</v>
      </c>
      <c r="AF98" s="246">
        <f t="shared" si="52"/>
        <v>63139.59</v>
      </c>
      <c r="AG98" s="246">
        <f t="shared" si="53"/>
        <v>63652.92</v>
      </c>
      <c r="AH98" s="246">
        <f t="shared" si="54"/>
        <v>64166.25</v>
      </c>
      <c r="AI98" s="246">
        <f t="shared" si="55"/>
        <v>64679.58</v>
      </c>
      <c r="AJ98" s="246">
        <f t="shared" si="56"/>
        <v>65192.91</v>
      </c>
      <c r="AK98" s="246">
        <f t="shared" si="57"/>
        <v>65706.240000000005</v>
      </c>
      <c r="AL98" s="246">
        <f t="shared" si="58"/>
        <v>66219.570000000007</v>
      </c>
      <c r="AM98" s="246">
        <f t="shared" si="59"/>
        <v>66732.899999999994</v>
      </c>
    </row>
    <row r="99" spans="1:39" ht="24" customHeight="1">
      <c r="A99" s="232">
        <v>2026</v>
      </c>
      <c r="B99" s="11" t="s">
        <v>35</v>
      </c>
      <c r="C99" s="12" t="s">
        <v>2018</v>
      </c>
      <c r="D99" s="12" t="s">
        <v>2008</v>
      </c>
      <c r="E99" s="12" t="s">
        <v>2010</v>
      </c>
      <c r="F99" s="255">
        <v>58675</v>
      </c>
      <c r="G99" s="255">
        <v>53271</v>
      </c>
      <c r="H99" s="255">
        <v>5404</v>
      </c>
      <c r="I99" s="265">
        <v>9.2100000000000001E-2</v>
      </c>
      <c r="J99" s="241">
        <f t="shared" si="30"/>
        <v>53803.71</v>
      </c>
      <c r="K99" s="246">
        <f t="shared" si="31"/>
        <v>54336.42</v>
      </c>
      <c r="L99" s="246">
        <f t="shared" si="32"/>
        <v>54869.13</v>
      </c>
      <c r="M99" s="246">
        <f t="shared" si="33"/>
        <v>55401.84</v>
      </c>
      <c r="N99" s="246">
        <f t="shared" si="34"/>
        <v>55934.55</v>
      </c>
      <c r="O99" s="246">
        <f t="shared" si="35"/>
        <v>56467.26</v>
      </c>
      <c r="P99" s="246">
        <f t="shared" si="36"/>
        <v>56999.97</v>
      </c>
      <c r="Q99" s="246">
        <f t="shared" si="37"/>
        <v>57532.68</v>
      </c>
      <c r="R99" s="246">
        <f t="shared" si="38"/>
        <v>58065.39</v>
      </c>
      <c r="S99" s="246">
        <f t="shared" si="39"/>
        <v>58598.1</v>
      </c>
      <c r="T99" s="246">
        <f t="shared" si="40"/>
        <v>59130.81</v>
      </c>
      <c r="U99" s="246">
        <f t="shared" si="41"/>
        <v>59663.519999999997</v>
      </c>
      <c r="V99" s="246">
        <f t="shared" si="42"/>
        <v>60196.23</v>
      </c>
      <c r="W99" s="246">
        <f t="shared" si="43"/>
        <v>60728.94</v>
      </c>
      <c r="X99" s="246">
        <f t="shared" si="44"/>
        <v>61261.65</v>
      </c>
      <c r="Y99" s="246">
        <f t="shared" si="45"/>
        <v>61794.36</v>
      </c>
      <c r="Z99" s="246">
        <f t="shared" si="46"/>
        <v>62327.07</v>
      </c>
      <c r="AA99" s="246">
        <f t="shared" si="47"/>
        <v>62859.78</v>
      </c>
      <c r="AB99" s="246">
        <f t="shared" si="48"/>
        <v>63392.49</v>
      </c>
      <c r="AC99" s="246">
        <f t="shared" si="49"/>
        <v>63925.2</v>
      </c>
      <c r="AD99" s="246">
        <f t="shared" si="50"/>
        <v>64457.91</v>
      </c>
      <c r="AE99" s="246">
        <f t="shared" si="51"/>
        <v>64990.62</v>
      </c>
      <c r="AF99" s="246">
        <f t="shared" si="52"/>
        <v>65523.33</v>
      </c>
      <c r="AG99" s="246">
        <f t="shared" si="53"/>
        <v>66056.039999999994</v>
      </c>
      <c r="AH99" s="246">
        <f t="shared" si="54"/>
        <v>66588.75</v>
      </c>
      <c r="AI99" s="246">
        <f t="shared" si="55"/>
        <v>67121.460000000006</v>
      </c>
      <c r="AJ99" s="246">
        <f t="shared" si="56"/>
        <v>67654.17</v>
      </c>
      <c r="AK99" s="246">
        <f t="shared" si="57"/>
        <v>68186.880000000005</v>
      </c>
      <c r="AL99" s="246">
        <f t="shared" si="58"/>
        <v>68719.59</v>
      </c>
      <c r="AM99" s="246">
        <f t="shared" si="59"/>
        <v>69252.3</v>
      </c>
    </row>
    <row r="100" spans="1:39" ht="24" customHeight="1">
      <c r="A100" s="232">
        <v>2026</v>
      </c>
      <c r="B100" s="11" t="s">
        <v>35</v>
      </c>
      <c r="C100" s="12" t="s">
        <v>2018</v>
      </c>
      <c r="D100" s="12" t="s">
        <v>2011</v>
      </c>
      <c r="E100" s="12" t="s">
        <v>2012</v>
      </c>
      <c r="F100" s="255">
        <v>55145</v>
      </c>
      <c r="G100" s="255">
        <v>50218</v>
      </c>
      <c r="H100" s="255">
        <v>4927</v>
      </c>
      <c r="I100" s="265">
        <v>8.9300000000000004E-2</v>
      </c>
      <c r="J100" s="241">
        <f t="shared" si="30"/>
        <v>50720.18</v>
      </c>
      <c r="K100" s="246">
        <f t="shared" si="31"/>
        <v>51222.36</v>
      </c>
      <c r="L100" s="246">
        <f t="shared" si="32"/>
        <v>51724.54</v>
      </c>
      <c r="M100" s="246">
        <f t="shared" si="33"/>
        <v>52226.720000000001</v>
      </c>
      <c r="N100" s="246">
        <f t="shared" si="34"/>
        <v>52728.9</v>
      </c>
      <c r="O100" s="246">
        <f t="shared" si="35"/>
        <v>53231.08</v>
      </c>
      <c r="P100" s="246">
        <f t="shared" si="36"/>
        <v>53733.26</v>
      </c>
      <c r="Q100" s="246">
        <f t="shared" si="37"/>
        <v>54235.44</v>
      </c>
      <c r="R100" s="246">
        <f t="shared" si="38"/>
        <v>54737.62</v>
      </c>
      <c r="S100" s="246">
        <f t="shared" si="39"/>
        <v>55239.8</v>
      </c>
      <c r="T100" s="246">
        <f t="shared" si="40"/>
        <v>55741.98</v>
      </c>
      <c r="U100" s="246">
        <f t="shared" si="41"/>
        <v>56244.160000000003</v>
      </c>
      <c r="V100" s="246">
        <f t="shared" si="42"/>
        <v>56746.34</v>
      </c>
      <c r="W100" s="246">
        <f t="shared" si="43"/>
        <v>57248.520000000004</v>
      </c>
      <c r="X100" s="246">
        <f t="shared" si="44"/>
        <v>57750.7</v>
      </c>
      <c r="Y100" s="246">
        <f t="shared" si="45"/>
        <v>58252.88</v>
      </c>
      <c r="Z100" s="246">
        <f t="shared" si="46"/>
        <v>58755.06</v>
      </c>
      <c r="AA100" s="246">
        <f t="shared" si="47"/>
        <v>59257.24</v>
      </c>
      <c r="AB100" s="246">
        <f t="shared" si="48"/>
        <v>59759.42</v>
      </c>
      <c r="AC100" s="246">
        <f t="shared" si="49"/>
        <v>60261.599999999999</v>
      </c>
      <c r="AD100" s="246">
        <f t="shared" si="50"/>
        <v>60763.78</v>
      </c>
      <c r="AE100" s="246">
        <f t="shared" si="51"/>
        <v>61265.96</v>
      </c>
      <c r="AF100" s="246">
        <f t="shared" si="52"/>
        <v>61768.14</v>
      </c>
      <c r="AG100" s="246">
        <f t="shared" si="53"/>
        <v>62270.32</v>
      </c>
      <c r="AH100" s="246">
        <f t="shared" si="54"/>
        <v>62772.5</v>
      </c>
      <c r="AI100" s="246">
        <f t="shared" si="55"/>
        <v>63274.68</v>
      </c>
      <c r="AJ100" s="246">
        <f t="shared" si="56"/>
        <v>63776.86</v>
      </c>
      <c r="AK100" s="246">
        <f t="shared" si="57"/>
        <v>64279.040000000001</v>
      </c>
      <c r="AL100" s="246">
        <f t="shared" si="58"/>
        <v>64781.22</v>
      </c>
      <c r="AM100" s="246">
        <f t="shared" si="59"/>
        <v>65283.4</v>
      </c>
    </row>
    <row r="101" spans="1:39" ht="24" customHeight="1">
      <c r="A101" s="232">
        <v>2026</v>
      </c>
      <c r="B101" s="11" t="s">
        <v>35</v>
      </c>
      <c r="C101" s="12" t="s">
        <v>2018</v>
      </c>
      <c r="D101" s="12" t="s">
        <v>2011</v>
      </c>
      <c r="E101" s="12" t="s">
        <v>2013</v>
      </c>
      <c r="F101" s="255">
        <v>57435</v>
      </c>
      <c r="G101" s="255">
        <v>52393</v>
      </c>
      <c r="H101" s="255">
        <v>5042</v>
      </c>
      <c r="I101" s="265">
        <v>8.7800000000000003E-2</v>
      </c>
      <c r="J101" s="241">
        <f t="shared" si="30"/>
        <v>52916.93</v>
      </c>
      <c r="K101" s="246">
        <f t="shared" si="31"/>
        <v>53440.86</v>
      </c>
      <c r="L101" s="246">
        <f t="shared" si="32"/>
        <v>53964.79</v>
      </c>
      <c r="M101" s="246">
        <f t="shared" si="33"/>
        <v>54488.72</v>
      </c>
      <c r="N101" s="246">
        <f t="shared" si="34"/>
        <v>55012.65</v>
      </c>
      <c r="O101" s="246">
        <f t="shared" si="35"/>
        <v>55536.58</v>
      </c>
      <c r="P101" s="246">
        <f t="shared" si="36"/>
        <v>56060.51</v>
      </c>
      <c r="Q101" s="246">
        <f t="shared" si="37"/>
        <v>56584.44</v>
      </c>
      <c r="R101" s="246">
        <f t="shared" si="38"/>
        <v>57108.37</v>
      </c>
      <c r="S101" s="246">
        <f t="shared" si="39"/>
        <v>57632.3</v>
      </c>
      <c r="T101" s="246">
        <f t="shared" si="40"/>
        <v>58156.23</v>
      </c>
      <c r="U101" s="246">
        <f t="shared" si="41"/>
        <v>58680.160000000003</v>
      </c>
      <c r="V101" s="246">
        <f t="shared" si="42"/>
        <v>59204.09</v>
      </c>
      <c r="W101" s="246">
        <f t="shared" si="43"/>
        <v>59728.020000000004</v>
      </c>
      <c r="X101" s="246">
        <f t="shared" si="44"/>
        <v>60251.95</v>
      </c>
      <c r="Y101" s="246">
        <f t="shared" si="45"/>
        <v>60775.880000000005</v>
      </c>
      <c r="Z101" s="246">
        <f t="shared" si="46"/>
        <v>61299.81</v>
      </c>
      <c r="AA101" s="246">
        <f t="shared" si="47"/>
        <v>61823.74</v>
      </c>
      <c r="AB101" s="246">
        <f t="shared" si="48"/>
        <v>62347.67</v>
      </c>
      <c r="AC101" s="246">
        <f t="shared" si="49"/>
        <v>62871.6</v>
      </c>
      <c r="AD101" s="246">
        <f t="shared" si="50"/>
        <v>63395.53</v>
      </c>
      <c r="AE101" s="246">
        <f t="shared" si="51"/>
        <v>63919.46</v>
      </c>
      <c r="AF101" s="246">
        <f t="shared" si="52"/>
        <v>64443.39</v>
      </c>
      <c r="AG101" s="246">
        <f t="shared" si="53"/>
        <v>64967.32</v>
      </c>
      <c r="AH101" s="246">
        <f t="shared" si="54"/>
        <v>65491.25</v>
      </c>
      <c r="AI101" s="246">
        <f t="shared" si="55"/>
        <v>66015.179999999993</v>
      </c>
      <c r="AJ101" s="246">
        <f t="shared" si="56"/>
        <v>66539.11</v>
      </c>
      <c r="AK101" s="246">
        <f t="shared" si="57"/>
        <v>67063.040000000008</v>
      </c>
      <c r="AL101" s="246">
        <f t="shared" si="58"/>
        <v>67586.97</v>
      </c>
      <c r="AM101" s="246">
        <f t="shared" si="59"/>
        <v>68110.899999999994</v>
      </c>
    </row>
    <row r="102" spans="1:39" ht="24" customHeight="1">
      <c r="A102" s="232">
        <v>2026</v>
      </c>
      <c r="B102" s="11" t="s">
        <v>35</v>
      </c>
      <c r="C102" s="12" t="s">
        <v>2018</v>
      </c>
      <c r="D102" s="12" t="s">
        <v>2014</v>
      </c>
      <c r="E102" s="12" t="s">
        <v>2015</v>
      </c>
      <c r="F102" s="255">
        <v>58645</v>
      </c>
      <c r="G102" s="255">
        <v>53543</v>
      </c>
      <c r="H102" s="255">
        <v>5102</v>
      </c>
      <c r="I102" s="265">
        <v>8.6999999999999994E-2</v>
      </c>
      <c r="J102" s="241">
        <f t="shared" si="30"/>
        <v>54078.43</v>
      </c>
      <c r="K102" s="246">
        <f t="shared" si="31"/>
        <v>54613.86</v>
      </c>
      <c r="L102" s="246">
        <f t="shared" si="32"/>
        <v>55149.29</v>
      </c>
      <c r="M102" s="246">
        <f t="shared" si="33"/>
        <v>55684.72</v>
      </c>
      <c r="N102" s="246">
        <f t="shared" si="34"/>
        <v>56220.15</v>
      </c>
      <c r="O102" s="246">
        <f t="shared" si="35"/>
        <v>56755.58</v>
      </c>
      <c r="P102" s="246">
        <f t="shared" si="36"/>
        <v>57291.01</v>
      </c>
      <c r="Q102" s="246">
        <f t="shared" si="37"/>
        <v>57826.44</v>
      </c>
      <c r="R102" s="246">
        <f t="shared" si="38"/>
        <v>58361.87</v>
      </c>
      <c r="S102" s="246">
        <f t="shared" si="39"/>
        <v>58897.3</v>
      </c>
      <c r="T102" s="246">
        <f t="shared" si="40"/>
        <v>59432.73</v>
      </c>
      <c r="U102" s="246">
        <f t="shared" si="41"/>
        <v>59968.160000000003</v>
      </c>
      <c r="V102" s="246">
        <f t="shared" si="42"/>
        <v>60503.59</v>
      </c>
      <c r="W102" s="246">
        <f t="shared" si="43"/>
        <v>61039.020000000004</v>
      </c>
      <c r="X102" s="246">
        <f t="shared" si="44"/>
        <v>61574.45</v>
      </c>
      <c r="Y102" s="246">
        <f t="shared" si="45"/>
        <v>62109.880000000005</v>
      </c>
      <c r="Z102" s="246">
        <f t="shared" si="46"/>
        <v>62645.31</v>
      </c>
      <c r="AA102" s="246">
        <f t="shared" si="47"/>
        <v>63180.74</v>
      </c>
      <c r="AB102" s="246">
        <f t="shared" si="48"/>
        <v>63716.17</v>
      </c>
      <c r="AC102" s="246">
        <f t="shared" si="49"/>
        <v>64251.6</v>
      </c>
      <c r="AD102" s="246">
        <f t="shared" si="50"/>
        <v>64787.03</v>
      </c>
      <c r="AE102" s="246">
        <f t="shared" si="51"/>
        <v>65322.46</v>
      </c>
      <c r="AF102" s="246">
        <f t="shared" si="52"/>
        <v>65857.89</v>
      </c>
      <c r="AG102" s="246">
        <f t="shared" si="53"/>
        <v>66393.320000000007</v>
      </c>
      <c r="AH102" s="246">
        <f t="shared" si="54"/>
        <v>66928.75</v>
      </c>
      <c r="AI102" s="246">
        <f t="shared" si="55"/>
        <v>67464.179999999993</v>
      </c>
      <c r="AJ102" s="246">
        <f t="shared" si="56"/>
        <v>67999.61</v>
      </c>
      <c r="AK102" s="246">
        <f t="shared" si="57"/>
        <v>68535.040000000008</v>
      </c>
      <c r="AL102" s="246">
        <f t="shared" si="58"/>
        <v>69070.47</v>
      </c>
      <c r="AM102" s="246">
        <f t="shared" si="59"/>
        <v>69605.899999999994</v>
      </c>
    </row>
    <row r="103" spans="1:39" ht="24" customHeight="1">
      <c r="A103" s="232">
        <v>2026</v>
      </c>
      <c r="B103" s="11" t="s">
        <v>35</v>
      </c>
      <c r="C103" s="12" t="s">
        <v>2018</v>
      </c>
      <c r="D103" s="12" t="s">
        <v>2014</v>
      </c>
      <c r="E103" s="12" t="s">
        <v>2016</v>
      </c>
      <c r="F103" s="255">
        <v>60930</v>
      </c>
      <c r="G103" s="255">
        <v>55419</v>
      </c>
      <c r="H103" s="255">
        <v>5511</v>
      </c>
      <c r="I103" s="265">
        <v>9.0399999999999994E-2</v>
      </c>
      <c r="J103" s="241">
        <f t="shared" si="30"/>
        <v>55973.19</v>
      </c>
      <c r="K103" s="246">
        <f t="shared" si="31"/>
        <v>56527.38</v>
      </c>
      <c r="L103" s="246">
        <f t="shared" si="32"/>
        <v>57081.57</v>
      </c>
      <c r="M103" s="246">
        <f t="shared" si="33"/>
        <v>57635.76</v>
      </c>
      <c r="N103" s="246">
        <f t="shared" si="34"/>
        <v>58189.95</v>
      </c>
      <c r="O103" s="246">
        <f t="shared" si="35"/>
        <v>58744.14</v>
      </c>
      <c r="P103" s="246">
        <f t="shared" si="36"/>
        <v>59298.33</v>
      </c>
      <c r="Q103" s="246">
        <f t="shared" si="37"/>
        <v>59852.520000000004</v>
      </c>
      <c r="R103" s="246">
        <f t="shared" si="38"/>
        <v>60406.71</v>
      </c>
      <c r="S103" s="246">
        <f t="shared" si="39"/>
        <v>60960.9</v>
      </c>
      <c r="T103" s="246">
        <f t="shared" si="40"/>
        <v>61515.09</v>
      </c>
      <c r="U103" s="246">
        <f t="shared" si="41"/>
        <v>62069.279999999999</v>
      </c>
      <c r="V103" s="246">
        <f t="shared" si="42"/>
        <v>62623.47</v>
      </c>
      <c r="W103" s="246">
        <f t="shared" si="43"/>
        <v>63177.66</v>
      </c>
      <c r="X103" s="246">
        <f t="shared" si="44"/>
        <v>63731.85</v>
      </c>
      <c r="Y103" s="246">
        <f t="shared" si="45"/>
        <v>64286.04</v>
      </c>
      <c r="Z103" s="246">
        <f t="shared" si="46"/>
        <v>64840.23</v>
      </c>
      <c r="AA103" s="246">
        <f t="shared" si="47"/>
        <v>65394.42</v>
      </c>
      <c r="AB103" s="246">
        <f t="shared" si="48"/>
        <v>65948.61</v>
      </c>
      <c r="AC103" s="246">
        <f t="shared" si="49"/>
        <v>66502.8</v>
      </c>
      <c r="AD103" s="246">
        <f t="shared" si="50"/>
        <v>67056.990000000005</v>
      </c>
      <c r="AE103" s="246">
        <f t="shared" si="51"/>
        <v>67611.179999999993</v>
      </c>
      <c r="AF103" s="246">
        <f t="shared" si="52"/>
        <v>68165.37</v>
      </c>
      <c r="AG103" s="246">
        <f t="shared" si="53"/>
        <v>68719.56</v>
      </c>
      <c r="AH103" s="246">
        <f t="shared" si="54"/>
        <v>69273.75</v>
      </c>
      <c r="AI103" s="246">
        <f t="shared" si="55"/>
        <v>69827.94</v>
      </c>
      <c r="AJ103" s="246">
        <f t="shared" si="56"/>
        <v>70382.13</v>
      </c>
      <c r="AK103" s="246">
        <f t="shared" si="57"/>
        <v>70936.320000000007</v>
      </c>
      <c r="AL103" s="246">
        <f t="shared" si="58"/>
        <v>71490.509999999995</v>
      </c>
      <c r="AM103" s="246">
        <f t="shared" si="59"/>
        <v>72044.7</v>
      </c>
    </row>
    <row r="104" spans="1:39" ht="24" customHeight="1">
      <c r="A104" s="232">
        <v>2026</v>
      </c>
      <c r="B104" s="11" t="s">
        <v>35</v>
      </c>
      <c r="C104" s="12" t="s">
        <v>2018</v>
      </c>
      <c r="D104" s="12" t="s">
        <v>2017</v>
      </c>
      <c r="E104" s="12" t="s">
        <v>2019</v>
      </c>
      <c r="F104" s="255">
        <v>56410</v>
      </c>
      <c r="G104" s="255">
        <v>51419</v>
      </c>
      <c r="H104" s="255">
        <v>4991</v>
      </c>
      <c r="I104" s="265">
        <v>8.8499999999999995E-2</v>
      </c>
      <c r="J104" s="241">
        <f t="shared" si="30"/>
        <v>51933.19</v>
      </c>
      <c r="K104" s="246">
        <f t="shared" si="31"/>
        <v>52447.38</v>
      </c>
      <c r="L104" s="246">
        <f t="shared" si="32"/>
        <v>52961.57</v>
      </c>
      <c r="M104" s="246">
        <f t="shared" si="33"/>
        <v>53475.76</v>
      </c>
      <c r="N104" s="246">
        <f t="shared" si="34"/>
        <v>53989.95</v>
      </c>
      <c r="O104" s="246">
        <f t="shared" si="35"/>
        <v>54504.14</v>
      </c>
      <c r="P104" s="246">
        <f t="shared" si="36"/>
        <v>55018.33</v>
      </c>
      <c r="Q104" s="246">
        <f t="shared" si="37"/>
        <v>55532.520000000004</v>
      </c>
      <c r="R104" s="246">
        <f t="shared" si="38"/>
        <v>56046.71</v>
      </c>
      <c r="S104" s="246">
        <f t="shared" si="39"/>
        <v>56560.9</v>
      </c>
      <c r="T104" s="246">
        <f t="shared" si="40"/>
        <v>57075.09</v>
      </c>
      <c r="U104" s="246">
        <f t="shared" si="41"/>
        <v>57589.279999999999</v>
      </c>
      <c r="V104" s="246">
        <f t="shared" si="42"/>
        <v>58103.47</v>
      </c>
      <c r="W104" s="246">
        <f t="shared" si="43"/>
        <v>58617.66</v>
      </c>
      <c r="X104" s="246">
        <f t="shared" si="44"/>
        <v>59131.85</v>
      </c>
      <c r="Y104" s="246">
        <f t="shared" si="45"/>
        <v>59646.04</v>
      </c>
      <c r="Z104" s="246">
        <f t="shared" si="46"/>
        <v>60160.23</v>
      </c>
      <c r="AA104" s="246">
        <f t="shared" si="47"/>
        <v>60674.42</v>
      </c>
      <c r="AB104" s="246">
        <f t="shared" si="48"/>
        <v>61188.61</v>
      </c>
      <c r="AC104" s="246">
        <f t="shared" si="49"/>
        <v>61702.8</v>
      </c>
      <c r="AD104" s="246">
        <f t="shared" si="50"/>
        <v>62216.99</v>
      </c>
      <c r="AE104" s="246">
        <f t="shared" si="51"/>
        <v>62731.18</v>
      </c>
      <c r="AF104" s="246">
        <f t="shared" si="52"/>
        <v>63245.37</v>
      </c>
      <c r="AG104" s="246">
        <f t="shared" si="53"/>
        <v>63759.56</v>
      </c>
      <c r="AH104" s="246">
        <f t="shared" si="54"/>
        <v>64273.75</v>
      </c>
      <c r="AI104" s="246">
        <f t="shared" si="55"/>
        <v>64787.94</v>
      </c>
      <c r="AJ104" s="246">
        <f t="shared" si="56"/>
        <v>65302.130000000005</v>
      </c>
      <c r="AK104" s="246">
        <f t="shared" si="57"/>
        <v>65816.320000000007</v>
      </c>
      <c r="AL104" s="246">
        <f t="shared" si="58"/>
        <v>66330.509999999995</v>
      </c>
      <c r="AM104" s="246">
        <f t="shared" si="59"/>
        <v>66844.7</v>
      </c>
    </row>
    <row r="105" spans="1:39" ht="24" customHeight="1">
      <c r="A105" s="232">
        <v>2026</v>
      </c>
      <c r="B105" s="11" t="s">
        <v>35</v>
      </c>
      <c r="C105" s="12" t="s">
        <v>2018</v>
      </c>
      <c r="D105" s="12" t="s">
        <v>2017</v>
      </c>
      <c r="E105" s="12" t="s">
        <v>2020</v>
      </c>
      <c r="F105" s="255">
        <v>59100</v>
      </c>
      <c r="G105" s="255">
        <v>54070</v>
      </c>
      <c r="H105" s="255">
        <v>5030</v>
      </c>
      <c r="I105" s="265">
        <v>8.5099999999999995E-2</v>
      </c>
      <c r="J105" s="241">
        <f t="shared" si="30"/>
        <v>54610.7</v>
      </c>
      <c r="K105" s="246">
        <f t="shared" si="31"/>
        <v>55151.4</v>
      </c>
      <c r="L105" s="246">
        <f t="shared" si="32"/>
        <v>55692.1</v>
      </c>
      <c r="M105" s="246">
        <f t="shared" si="33"/>
        <v>56232.800000000003</v>
      </c>
      <c r="N105" s="246">
        <f t="shared" si="34"/>
        <v>56773.5</v>
      </c>
      <c r="O105" s="246">
        <f t="shared" si="35"/>
        <v>57314.2</v>
      </c>
      <c r="P105" s="246">
        <f t="shared" si="36"/>
        <v>57854.9</v>
      </c>
      <c r="Q105" s="246">
        <f t="shared" si="37"/>
        <v>58395.6</v>
      </c>
      <c r="R105" s="246">
        <f t="shared" si="38"/>
        <v>58936.3</v>
      </c>
      <c r="S105" s="246">
        <f t="shared" si="39"/>
        <v>59477</v>
      </c>
      <c r="T105" s="246">
        <f t="shared" si="40"/>
        <v>60017.7</v>
      </c>
      <c r="U105" s="246">
        <f t="shared" si="41"/>
        <v>60558.400000000001</v>
      </c>
      <c r="V105" s="246">
        <f t="shared" si="42"/>
        <v>61099.1</v>
      </c>
      <c r="W105" s="246">
        <f t="shared" si="43"/>
        <v>61639.8</v>
      </c>
      <c r="X105" s="246">
        <f t="shared" si="44"/>
        <v>62180.5</v>
      </c>
      <c r="Y105" s="246">
        <f t="shared" si="45"/>
        <v>62721.2</v>
      </c>
      <c r="Z105" s="246">
        <f t="shared" si="46"/>
        <v>63261.9</v>
      </c>
      <c r="AA105" s="246">
        <f t="shared" si="47"/>
        <v>63802.6</v>
      </c>
      <c r="AB105" s="246">
        <f t="shared" si="48"/>
        <v>64343.3</v>
      </c>
      <c r="AC105" s="246">
        <f t="shared" si="49"/>
        <v>64884</v>
      </c>
      <c r="AD105" s="246">
        <f t="shared" si="50"/>
        <v>65424.7</v>
      </c>
      <c r="AE105" s="246">
        <f t="shared" si="51"/>
        <v>65965.399999999994</v>
      </c>
      <c r="AF105" s="246">
        <f t="shared" si="52"/>
        <v>66506.100000000006</v>
      </c>
      <c r="AG105" s="246">
        <f t="shared" si="53"/>
        <v>67046.8</v>
      </c>
      <c r="AH105" s="246">
        <f t="shared" si="54"/>
        <v>67587.5</v>
      </c>
      <c r="AI105" s="246">
        <f t="shared" si="55"/>
        <v>68128.2</v>
      </c>
      <c r="AJ105" s="246">
        <f t="shared" si="56"/>
        <v>68668.899999999994</v>
      </c>
      <c r="AK105" s="246">
        <f t="shared" si="57"/>
        <v>69209.600000000006</v>
      </c>
      <c r="AL105" s="246">
        <f t="shared" si="58"/>
        <v>69750.3</v>
      </c>
      <c r="AM105" s="246">
        <f t="shared" si="59"/>
        <v>70291</v>
      </c>
    </row>
    <row r="106" spans="1:39" ht="24" customHeight="1">
      <c r="A106" s="232">
        <v>2026</v>
      </c>
      <c r="B106" s="11" t="s">
        <v>35</v>
      </c>
      <c r="C106" s="12" t="s">
        <v>2018</v>
      </c>
      <c r="D106" s="12" t="s">
        <v>2021</v>
      </c>
      <c r="E106" s="12" t="s">
        <v>2022</v>
      </c>
      <c r="F106" s="255">
        <v>59910</v>
      </c>
      <c r="G106" s="255">
        <v>54744</v>
      </c>
      <c r="H106" s="255">
        <v>5166</v>
      </c>
      <c r="I106" s="265">
        <v>8.6199999999999999E-2</v>
      </c>
      <c r="J106" s="241">
        <f t="shared" si="30"/>
        <v>55291.44</v>
      </c>
      <c r="K106" s="246">
        <f t="shared" si="31"/>
        <v>55838.879999999997</v>
      </c>
      <c r="L106" s="246">
        <f t="shared" si="32"/>
        <v>56386.32</v>
      </c>
      <c r="M106" s="246">
        <f t="shared" si="33"/>
        <v>56933.760000000002</v>
      </c>
      <c r="N106" s="246">
        <f t="shared" si="34"/>
        <v>57481.2</v>
      </c>
      <c r="O106" s="246">
        <f t="shared" si="35"/>
        <v>58028.639999999999</v>
      </c>
      <c r="P106" s="246">
        <f t="shared" si="36"/>
        <v>58576.08</v>
      </c>
      <c r="Q106" s="246">
        <f t="shared" si="37"/>
        <v>59123.520000000004</v>
      </c>
      <c r="R106" s="246">
        <f t="shared" si="38"/>
        <v>59670.96</v>
      </c>
      <c r="S106" s="246">
        <f t="shared" si="39"/>
        <v>60218.400000000001</v>
      </c>
      <c r="T106" s="246">
        <f t="shared" si="40"/>
        <v>60765.84</v>
      </c>
      <c r="U106" s="246">
        <f t="shared" si="41"/>
        <v>61313.279999999999</v>
      </c>
      <c r="V106" s="246">
        <f t="shared" si="42"/>
        <v>61860.72</v>
      </c>
      <c r="W106" s="246">
        <f t="shared" si="43"/>
        <v>62408.160000000003</v>
      </c>
      <c r="X106" s="246">
        <f t="shared" si="44"/>
        <v>62955.6</v>
      </c>
      <c r="Y106" s="246">
        <f t="shared" si="45"/>
        <v>63503.040000000001</v>
      </c>
      <c r="Z106" s="246">
        <f t="shared" si="46"/>
        <v>64050.48</v>
      </c>
      <c r="AA106" s="246">
        <f t="shared" si="47"/>
        <v>64597.919999999998</v>
      </c>
      <c r="AB106" s="246">
        <f t="shared" si="48"/>
        <v>65145.36</v>
      </c>
      <c r="AC106" s="246">
        <f t="shared" si="49"/>
        <v>65692.800000000003</v>
      </c>
      <c r="AD106" s="246">
        <f t="shared" si="50"/>
        <v>66240.240000000005</v>
      </c>
      <c r="AE106" s="246">
        <f t="shared" si="51"/>
        <v>66787.679999999993</v>
      </c>
      <c r="AF106" s="246">
        <f t="shared" si="52"/>
        <v>67335.12</v>
      </c>
      <c r="AG106" s="246">
        <f t="shared" si="53"/>
        <v>67882.559999999998</v>
      </c>
      <c r="AH106" s="246">
        <f t="shared" si="54"/>
        <v>68430</v>
      </c>
      <c r="AI106" s="246">
        <f t="shared" si="55"/>
        <v>68977.440000000002</v>
      </c>
      <c r="AJ106" s="246">
        <f t="shared" si="56"/>
        <v>69524.88</v>
      </c>
      <c r="AK106" s="246">
        <f t="shared" si="57"/>
        <v>70072.320000000007</v>
      </c>
      <c r="AL106" s="246">
        <f t="shared" si="58"/>
        <v>70619.759999999995</v>
      </c>
      <c r="AM106" s="246">
        <f t="shared" si="59"/>
        <v>71167.199999999997</v>
      </c>
    </row>
    <row r="107" spans="1:39" ht="24" customHeight="1">
      <c r="A107" s="232">
        <v>2026</v>
      </c>
      <c r="B107" s="11" t="s">
        <v>35</v>
      </c>
      <c r="C107" s="12" t="s">
        <v>2018</v>
      </c>
      <c r="D107" s="12" t="s">
        <v>2021</v>
      </c>
      <c r="E107" s="12" t="s">
        <v>2023</v>
      </c>
      <c r="F107" s="255">
        <v>62705</v>
      </c>
      <c r="G107" s="255">
        <v>57399</v>
      </c>
      <c r="H107" s="255">
        <v>5306</v>
      </c>
      <c r="I107" s="265">
        <v>8.4599999999999995E-2</v>
      </c>
      <c r="J107" s="241">
        <f t="shared" si="30"/>
        <v>57972.99</v>
      </c>
      <c r="K107" s="246">
        <f t="shared" si="31"/>
        <v>58546.98</v>
      </c>
      <c r="L107" s="246">
        <f t="shared" si="32"/>
        <v>59120.97</v>
      </c>
      <c r="M107" s="246">
        <f t="shared" si="33"/>
        <v>59694.96</v>
      </c>
      <c r="N107" s="246">
        <f t="shared" si="34"/>
        <v>60268.95</v>
      </c>
      <c r="O107" s="246">
        <f t="shared" si="35"/>
        <v>60842.94</v>
      </c>
      <c r="P107" s="246">
        <f t="shared" si="36"/>
        <v>61416.93</v>
      </c>
      <c r="Q107" s="246">
        <f t="shared" si="37"/>
        <v>61990.92</v>
      </c>
      <c r="R107" s="246">
        <f t="shared" si="38"/>
        <v>62564.91</v>
      </c>
      <c r="S107" s="246">
        <f t="shared" si="39"/>
        <v>63138.9</v>
      </c>
      <c r="T107" s="246">
        <f t="shared" si="40"/>
        <v>63712.89</v>
      </c>
      <c r="U107" s="246">
        <f t="shared" si="41"/>
        <v>64286.879999999997</v>
      </c>
      <c r="V107" s="246">
        <f t="shared" si="42"/>
        <v>64860.87</v>
      </c>
      <c r="W107" s="246">
        <f t="shared" si="43"/>
        <v>65434.86</v>
      </c>
      <c r="X107" s="246">
        <f t="shared" si="44"/>
        <v>66008.850000000006</v>
      </c>
      <c r="Y107" s="246">
        <f t="shared" si="45"/>
        <v>66582.84</v>
      </c>
      <c r="Z107" s="246">
        <f t="shared" si="46"/>
        <v>67156.83</v>
      </c>
      <c r="AA107" s="246">
        <f t="shared" si="47"/>
        <v>67730.820000000007</v>
      </c>
      <c r="AB107" s="246">
        <f t="shared" si="48"/>
        <v>68304.81</v>
      </c>
      <c r="AC107" s="246">
        <f t="shared" si="49"/>
        <v>68878.8</v>
      </c>
      <c r="AD107" s="246">
        <f t="shared" si="50"/>
        <v>69452.789999999994</v>
      </c>
      <c r="AE107" s="246">
        <f t="shared" si="51"/>
        <v>70026.78</v>
      </c>
      <c r="AF107" s="246">
        <f t="shared" si="52"/>
        <v>70600.77</v>
      </c>
      <c r="AG107" s="246">
        <f t="shared" si="53"/>
        <v>71174.759999999995</v>
      </c>
      <c r="AH107" s="246">
        <f t="shared" si="54"/>
        <v>71748.75</v>
      </c>
      <c r="AI107" s="246">
        <f t="shared" si="55"/>
        <v>72322.740000000005</v>
      </c>
      <c r="AJ107" s="246">
        <f t="shared" si="56"/>
        <v>72896.73</v>
      </c>
      <c r="AK107" s="246">
        <f t="shared" si="57"/>
        <v>73470.720000000001</v>
      </c>
      <c r="AL107" s="246">
        <f t="shared" si="58"/>
        <v>74044.709999999992</v>
      </c>
      <c r="AM107" s="246">
        <f t="shared" si="59"/>
        <v>74618.7</v>
      </c>
    </row>
    <row r="108" spans="1:39" ht="24" customHeight="1">
      <c r="A108" s="232">
        <v>2026</v>
      </c>
      <c r="B108" s="11" t="s">
        <v>35</v>
      </c>
      <c r="C108" s="12" t="s">
        <v>2018</v>
      </c>
      <c r="D108" s="12" t="s">
        <v>2021</v>
      </c>
      <c r="E108" s="12" t="s">
        <v>2024</v>
      </c>
      <c r="F108" s="255">
        <v>69405</v>
      </c>
      <c r="G108" s="255">
        <v>63764</v>
      </c>
      <c r="H108" s="255">
        <v>5641</v>
      </c>
      <c r="I108" s="265">
        <v>8.1299999999999997E-2</v>
      </c>
      <c r="J108" s="241">
        <f t="shared" si="30"/>
        <v>64401.64</v>
      </c>
      <c r="K108" s="246">
        <f t="shared" si="31"/>
        <v>65039.28</v>
      </c>
      <c r="L108" s="246">
        <f t="shared" si="32"/>
        <v>65676.92</v>
      </c>
      <c r="M108" s="246">
        <f t="shared" si="33"/>
        <v>66314.559999999998</v>
      </c>
      <c r="N108" s="246">
        <f t="shared" si="34"/>
        <v>66952.2</v>
      </c>
      <c r="O108" s="246">
        <f t="shared" si="35"/>
        <v>67589.84</v>
      </c>
      <c r="P108" s="246">
        <f t="shared" si="36"/>
        <v>68227.48</v>
      </c>
      <c r="Q108" s="246">
        <f t="shared" si="37"/>
        <v>68865.119999999995</v>
      </c>
      <c r="R108" s="246">
        <f t="shared" si="38"/>
        <v>69502.759999999995</v>
      </c>
      <c r="S108" s="246">
        <f t="shared" si="39"/>
        <v>70140.399999999994</v>
      </c>
      <c r="T108" s="246">
        <f t="shared" si="40"/>
        <v>70778.039999999994</v>
      </c>
      <c r="U108" s="246">
        <f t="shared" si="41"/>
        <v>71415.679999999993</v>
      </c>
      <c r="V108" s="246">
        <f t="shared" si="42"/>
        <v>72053.320000000007</v>
      </c>
      <c r="W108" s="246">
        <f t="shared" si="43"/>
        <v>72690.960000000006</v>
      </c>
      <c r="X108" s="246">
        <f t="shared" si="44"/>
        <v>73328.600000000006</v>
      </c>
      <c r="Y108" s="246">
        <f t="shared" si="45"/>
        <v>73966.240000000005</v>
      </c>
      <c r="Z108" s="246">
        <f t="shared" si="46"/>
        <v>74603.88</v>
      </c>
      <c r="AA108" s="246">
        <f t="shared" si="47"/>
        <v>75241.52</v>
      </c>
      <c r="AB108" s="246">
        <f t="shared" si="48"/>
        <v>75879.16</v>
      </c>
      <c r="AC108" s="246">
        <f t="shared" si="49"/>
        <v>76516.800000000003</v>
      </c>
      <c r="AD108" s="246">
        <f t="shared" si="50"/>
        <v>77154.44</v>
      </c>
      <c r="AE108" s="246">
        <f t="shared" si="51"/>
        <v>77792.08</v>
      </c>
      <c r="AF108" s="246">
        <f t="shared" si="52"/>
        <v>78429.72</v>
      </c>
      <c r="AG108" s="246">
        <f t="shared" si="53"/>
        <v>79067.360000000001</v>
      </c>
      <c r="AH108" s="246">
        <f t="shared" si="54"/>
        <v>79705</v>
      </c>
      <c r="AI108" s="246">
        <f t="shared" si="55"/>
        <v>80342.64</v>
      </c>
      <c r="AJ108" s="246">
        <f t="shared" si="56"/>
        <v>80980.28</v>
      </c>
      <c r="AK108" s="246">
        <f t="shared" si="57"/>
        <v>81617.919999999998</v>
      </c>
      <c r="AL108" s="246">
        <f t="shared" si="58"/>
        <v>82255.56</v>
      </c>
      <c r="AM108" s="246">
        <f t="shared" si="59"/>
        <v>82893.2</v>
      </c>
    </row>
    <row r="109" spans="1:39" ht="24" customHeight="1">
      <c r="A109" s="232">
        <v>2026</v>
      </c>
      <c r="B109" s="11" t="s">
        <v>35</v>
      </c>
      <c r="C109" s="12" t="s">
        <v>2018</v>
      </c>
      <c r="D109" s="12" t="s">
        <v>2122</v>
      </c>
      <c r="E109" s="12" t="s">
        <v>2123</v>
      </c>
      <c r="F109" s="255">
        <v>54225</v>
      </c>
      <c r="G109" s="255">
        <v>49229</v>
      </c>
      <c r="H109" s="255">
        <v>4996</v>
      </c>
      <c r="I109" s="265">
        <v>9.2100000000000001E-2</v>
      </c>
      <c r="J109" s="241">
        <f t="shared" si="30"/>
        <v>49721.29</v>
      </c>
      <c r="K109" s="246">
        <f t="shared" si="31"/>
        <v>50213.58</v>
      </c>
      <c r="L109" s="246">
        <f t="shared" si="32"/>
        <v>50705.87</v>
      </c>
      <c r="M109" s="246">
        <f t="shared" si="33"/>
        <v>51198.16</v>
      </c>
      <c r="N109" s="246">
        <f t="shared" si="34"/>
        <v>51690.45</v>
      </c>
      <c r="O109" s="246">
        <f t="shared" si="35"/>
        <v>52182.74</v>
      </c>
      <c r="P109" s="246">
        <f t="shared" si="36"/>
        <v>52675.03</v>
      </c>
      <c r="Q109" s="246">
        <f t="shared" si="37"/>
        <v>53167.32</v>
      </c>
      <c r="R109" s="246">
        <f t="shared" si="38"/>
        <v>53659.61</v>
      </c>
      <c r="S109" s="246">
        <f t="shared" si="39"/>
        <v>54151.9</v>
      </c>
      <c r="T109" s="246">
        <f t="shared" si="40"/>
        <v>54644.19</v>
      </c>
      <c r="U109" s="246">
        <f t="shared" si="41"/>
        <v>55136.479999999996</v>
      </c>
      <c r="V109" s="246">
        <f t="shared" si="42"/>
        <v>55628.770000000004</v>
      </c>
      <c r="W109" s="246">
        <f t="shared" si="43"/>
        <v>56121.06</v>
      </c>
      <c r="X109" s="246">
        <f t="shared" si="44"/>
        <v>56613.35</v>
      </c>
      <c r="Y109" s="246">
        <f t="shared" si="45"/>
        <v>57105.64</v>
      </c>
      <c r="Z109" s="246">
        <f t="shared" si="46"/>
        <v>57597.93</v>
      </c>
      <c r="AA109" s="246">
        <f t="shared" si="47"/>
        <v>58090.22</v>
      </c>
      <c r="AB109" s="246">
        <f t="shared" si="48"/>
        <v>58582.51</v>
      </c>
      <c r="AC109" s="246">
        <f t="shared" si="49"/>
        <v>59074.8</v>
      </c>
      <c r="AD109" s="246">
        <f t="shared" si="50"/>
        <v>59567.09</v>
      </c>
      <c r="AE109" s="246">
        <f t="shared" si="51"/>
        <v>60059.38</v>
      </c>
      <c r="AF109" s="246">
        <f t="shared" si="52"/>
        <v>60551.67</v>
      </c>
      <c r="AG109" s="246">
        <f t="shared" si="53"/>
        <v>61043.96</v>
      </c>
      <c r="AH109" s="246">
        <f t="shared" si="54"/>
        <v>61536.25</v>
      </c>
      <c r="AI109" s="246">
        <f t="shared" si="55"/>
        <v>62028.54</v>
      </c>
      <c r="AJ109" s="246">
        <f t="shared" si="56"/>
        <v>62520.83</v>
      </c>
      <c r="AK109" s="246">
        <f t="shared" si="57"/>
        <v>63013.120000000003</v>
      </c>
      <c r="AL109" s="246">
        <f t="shared" si="58"/>
        <v>63505.41</v>
      </c>
      <c r="AM109" s="246">
        <f t="shared" si="59"/>
        <v>63997.7</v>
      </c>
    </row>
    <row r="110" spans="1:39" ht="24" customHeight="1">
      <c r="A110" s="232">
        <v>2026</v>
      </c>
      <c r="B110" s="11" t="s">
        <v>35</v>
      </c>
      <c r="C110" s="12" t="s">
        <v>2018</v>
      </c>
      <c r="D110" s="12" t="s">
        <v>2122</v>
      </c>
      <c r="E110" s="12" t="s">
        <v>2124</v>
      </c>
      <c r="F110" s="255">
        <v>56260</v>
      </c>
      <c r="G110" s="255">
        <v>51261</v>
      </c>
      <c r="H110" s="255">
        <v>4999</v>
      </c>
      <c r="I110" s="265">
        <v>8.8900000000000007E-2</v>
      </c>
      <c r="J110" s="241">
        <f t="shared" si="30"/>
        <v>51773.61</v>
      </c>
      <c r="K110" s="246">
        <f t="shared" si="31"/>
        <v>52286.22</v>
      </c>
      <c r="L110" s="246">
        <f t="shared" si="32"/>
        <v>52798.83</v>
      </c>
      <c r="M110" s="246">
        <f t="shared" si="33"/>
        <v>53311.44</v>
      </c>
      <c r="N110" s="246">
        <f t="shared" si="34"/>
        <v>53824.05</v>
      </c>
      <c r="O110" s="246">
        <f t="shared" si="35"/>
        <v>54336.66</v>
      </c>
      <c r="P110" s="246">
        <f t="shared" si="36"/>
        <v>54849.270000000004</v>
      </c>
      <c r="Q110" s="246">
        <f t="shared" si="37"/>
        <v>55361.88</v>
      </c>
      <c r="R110" s="246">
        <f t="shared" si="38"/>
        <v>55874.49</v>
      </c>
      <c r="S110" s="246">
        <f t="shared" si="39"/>
        <v>56387.1</v>
      </c>
      <c r="T110" s="246">
        <f t="shared" si="40"/>
        <v>56899.71</v>
      </c>
      <c r="U110" s="246">
        <f t="shared" si="41"/>
        <v>57412.32</v>
      </c>
      <c r="V110" s="246">
        <f t="shared" si="42"/>
        <v>57924.93</v>
      </c>
      <c r="W110" s="246">
        <f t="shared" si="43"/>
        <v>58437.54</v>
      </c>
      <c r="X110" s="246">
        <f t="shared" si="44"/>
        <v>58950.15</v>
      </c>
      <c r="Y110" s="246">
        <f t="shared" si="45"/>
        <v>59462.76</v>
      </c>
      <c r="Z110" s="246">
        <f t="shared" si="46"/>
        <v>59975.37</v>
      </c>
      <c r="AA110" s="246">
        <f t="shared" si="47"/>
        <v>60487.979999999996</v>
      </c>
      <c r="AB110" s="246">
        <f t="shared" si="48"/>
        <v>61000.59</v>
      </c>
      <c r="AC110" s="246">
        <f t="shared" si="49"/>
        <v>61513.2</v>
      </c>
      <c r="AD110" s="246">
        <f t="shared" si="50"/>
        <v>62025.81</v>
      </c>
      <c r="AE110" s="246">
        <f t="shared" si="51"/>
        <v>62538.42</v>
      </c>
      <c r="AF110" s="246">
        <f t="shared" si="52"/>
        <v>63051.03</v>
      </c>
      <c r="AG110" s="246">
        <f t="shared" si="53"/>
        <v>63563.64</v>
      </c>
      <c r="AH110" s="246">
        <f t="shared" si="54"/>
        <v>64076.25</v>
      </c>
      <c r="AI110" s="246">
        <f t="shared" si="55"/>
        <v>64588.86</v>
      </c>
      <c r="AJ110" s="246">
        <f t="shared" si="56"/>
        <v>65101.47</v>
      </c>
      <c r="AK110" s="246">
        <f t="shared" si="57"/>
        <v>65614.080000000002</v>
      </c>
      <c r="AL110" s="246">
        <f t="shared" si="58"/>
        <v>66126.69</v>
      </c>
      <c r="AM110" s="246">
        <f t="shared" si="59"/>
        <v>66639.3</v>
      </c>
    </row>
    <row r="111" spans="1:39" ht="24" customHeight="1">
      <c r="A111" s="232">
        <v>2026</v>
      </c>
      <c r="B111" s="11" t="s">
        <v>35</v>
      </c>
      <c r="C111" s="12" t="s">
        <v>2018</v>
      </c>
      <c r="D111" s="12" t="s">
        <v>2122</v>
      </c>
      <c r="E111" s="12" t="s">
        <v>2125</v>
      </c>
      <c r="F111" s="255">
        <v>54115</v>
      </c>
      <c r="G111" s="255">
        <v>49124</v>
      </c>
      <c r="H111" s="255">
        <v>4991</v>
      </c>
      <c r="I111" s="265">
        <v>9.2200000000000004E-2</v>
      </c>
      <c r="J111" s="241">
        <f t="shared" si="30"/>
        <v>49615.24</v>
      </c>
      <c r="K111" s="246">
        <f t="shared" si="31"/>
        <v>50106.48</v>
      </c>
      <c r="L111" s="246">
        <f t="shared" si="32"/>
        <v>50597.72</v>
      </c>
      <c r="M111" s="246">
        <f t="shared" si="33"/>
        <v>51088.959999999999</v>
      </c>
      <c r="N111" s="246">
        <f t="shared" si="34"/>
        <v>51580.2</v>
      </c>
      <c r="O111" s="246">
        <f t="shared" si="35"/>
        <v>52071.44</v>
      </c>
      <c r="P111" s="246">
        <f t="shared" si="36"/>
        <v>52562.68</v>
      </c>
      <c r="Q111" s="246">
        <f t="shared" si="37"/>
        <v>53053.919999999998</v>
      </c>
      <c r="R111" s="246">
        <f t="shared" si="38"/>
        <v>53545.16</v>
      </c>
      <c r="S111" s="246">
        <f t="shared" si="39"/>
        <v>54036.4</v>
      </c>
      <c r="T111" s="246">
        <f t="shared" si="40"/>
        <v>54527.64</v>
      </c>
      <c r="U111" s="246">
        <f t="shared" si="41"/>
        <v>55018.879999999997</v>
      </c>
      <c r="V111" s="246">
        <f t="shared" si="42"/>
        <v>55510.12</v>
      </c>
      <c r="W111" s="246">
        <f t="shared" si="43"/>
        <v>56001.36</v>
      </c>
      <c r="X111" s="246">
        <f t="shared" si="44"/>
        <v>56492.6</v>
      </c>
      <c r="Y111" s="246">
        <f t="shared" si="45"/>
        <v>56983.839999999997</v>
      </c>
      <c r="Z111" s="246">
        <f t="shared" si="46"/>
        <v>57475.08</v>
      </c>
      <c r="AA111" s="246">
        <f t="shared" si="47"/>
        <v>57966.32</v>
      </c>
      <c r="AB111" s="246">
        <f t="shared" si="48"/>
        <v>58457.56</v>
      </c>
      <c r="AC111" s="246">
        <f t="shared" si="49"/>
        <v>58948.800000000003</v>
      </c>
      <c r="AD111" s="246">
        <f t="shared" si="50"/>
        <v>59440.04</v>
      </c>
      <c r="AE111" s="246">
        <f t="shared" si="51"/>
        <v>59931.28</v>
      </c>
      <c r="AF111" s="246">
        <f t="shared" si="52"/>
        <v>60422.520000000004</v>
      </c>
      <c r="AG111" s="246">
        <f t="shared" si="53"/>
        <v>60913.760000000002</v>
      </c>
      <c r="AH111" s="246">
        <f t="shared" si="54"/>
        <v>61405</v>
      </c>
      <c r="AI111" s="246">
        <f t="shared" si="55"/>
        <v>61896.24</v>
      </c>
      <c r="AJ111" s="246">
        <f t="shared" si="56"/>
        <v>62387.48</v>
      </c>
      <c r="AK111" s="246">
        <f t="shared" si="57"/>
        <v>62878.720000000001</v>
      </c>
      <c r="AL111" s="246">
        <f t="shared" si="58"/>
        <v>63369.96</v>
      </c>
      <c r="AM111" s="246">
        <f t="shared" si="59"/>
        <v>63861.2</v>
      </c>
    </row>
    <row r="112" spans="1:39" ht="24" customHeight="1">
      <c r="A112" s="232">
        <v>2026</v>
      </c>
      <c r="B112" s="11" t="s">
        <v>35</v>
      </c>
      <c r="C112" s="12" t="s">
        <v>2018</v>
      </c>
      <c r="D112" s="12" t="s">
        <v>2122</v>
      </c>
      <c r="E112" s="12" t="s">
        <v>2126</v>
      </c>
      <c r="F112" s="255">
        <v>56040</v>
      </c>
      <c r="G112" s="255">
        <v>50953</v>
      </c>
      <c r="H112" s="255">
        <v>5087</v>
      </c>
      <c r="I112" s="265">
        <v>9.0800000000000006E-2</v>
      </c>
      <c r="J112" s="241">
        <f t="shared" si="30"/>
        <v>51462.53</v>
      </c>
      <c r="K112" s="246">
        <f t="shared" si="31"/>
        <v>51972.06</v>
      </c>
      <c r="L112" s="246">
        <f t="shared" si="32"/>
        <v>52481.59</v>
      </c>
      <c r="M112" s="246">
        <f t="shared" si="33"/>
        <v>52991.12</v>
      </c>
      <c r="N112" s="246">
        <f t="shared" si="34"/>
        <v>53500.65</v>
      </c>
      <c r="O112" s="246">
        <f t="shared" si="35"/>
        <v>54010.18</v>
      </c>
      <c r="P112" s="246">
        <f t="shared" si="36"/>
        <v>54519.71</v>
      </c>
      <c r="Q112" s="246">
        <f t="shared" si="37"/>
        <v>55029.24</v>
      </c>
      <c r="R112" s="246">
        <f t="shared" si="38"/>
        <v>55538.77</v>
      </c>
      <c r="S112" s="246">
        <f t="shared" si="39"/>
        <v>56048.3</v>
      </c>
      <c r="T112" s="246">
        <f t="shared" si="40"/>
        <v>56557.83</v>
      </c>
      <c r="U112" s="246">
        <f t="shared" si="41"/>
        <v>57067.360000000001</v>
      </c>
      <c r="V112" s="246">
        <f t="shared" si="42"/>
        <v>57576.89</v>
      </c>
      <c r="W112" s="246">
        <f t="shared" si="43"/>
        <v>58086.42</v>
      </c>
      <c r="X112" s="246">
        <f t="shared" si="44"/>
        <v>58595.95</v>
      </c>
      <c r="Y112" s="246">
        <f t="shared" si="45"/>
        <v>59105.48</v>
      </c>
      <c r="Z112" s="246">
        <f t="shared" si="46"/>
        <v>59615.01</v>
      </c>
      <c r="AA112" s="246">
        <f t="shared" si="47"/>
        <v>60124.54</v>
      </c>
      <c r="AB112" s="246">
        <f t="shared" si="48"/>
        <v>60634.07</v>
      </c>
      <c r="AC112" s="246">
        <f t="shared" si="49"/>
        <v>61143.6</v>
      </c>
      <c r="AD112" s="246">
        <f t="shared" si="50"/>
        <v>61653.13</v>
      </c>
      <c r="AE112" s="246">
        <f t="shared" si="51"/>
        <v>62162.66</v>
      </c>
      <c r="AF112" s="246">
        <f t="shared" si="52"/>
        <v>62672.19</v>
      </c>
      <c r="AG112" s="246">
        <f t="shared" si="53"/>
        <v>63181.72</v>
      </c>
      <c r="AH112" s="246">
        <f t="shared" si="54"/>
        <v>63691.25</v>
      </c>
      <c r="AI112" s="246">
        <f t="shared" si="55"/>
        <v>64200.78</v>
      </c>
      <c r="AJ112" s="246">
        <f t="shared" si="56"/>
        <v>64710.31</v>
      </c>
      <c r="AK112" s="246">
        <f t="shared" si="57"/>
        <v>65219.840000000004</v>
      </c>
      <c r="AL112" s="246">
        <f t="shared" si="58"/>
        <v>65729.37</v>
      </c>
      <c r="AM112" s="246">
        <f t="shared" si="59"/>
        <v>66238.899999999994</v>
      </c>
    </row>
    <row r="113" spans="1:39" ht="24" customHeight="1">
      <c r="A113" s="232">
        <v>2026</v>
      </c>
      <c r="B113" s="11" t="s">
        <v>35</v>
      </c>
      <c r="C113" s="12" t="s">
        <v>2018</v>
      </c>
      <c r="D113" s="12" t="s">
        <v>2127</v>
      </c>
      <c r="E113" s="12" t="s">
        <v>2128</v>
      </c>
      <c r="F113" s="255">
        <v>57725</v>
      </c>
      <c r="G113" s="255">
        <v>52554</v>
      </c>
      <c r="H113" s="255">
        <v>5171</v>
      </c>
      <c r="I113" s="265">
        <v>8.9599999999999999E-2</v>
      </c>
      <c r="J113" s="241">
        <f t="shared" si="30"/>
        <v>53079.54</v>
      </c>
      <c r="K113" s="246">
        <f t="shared" si="31"/>
        <v>53605.08</v>
      </c>
      <c r="L113" s="246">
        <f t="shared" si="32"/>
        <v>54130.62</v>
      </c>
      <c r="M113" s="246">
        <f t="shared" si="33"/>
        <v>54656.160000000003</v>
      </c>
      <c r="N113" s="246">
        <f t="shared" si="34"/>
        <v>55181.7</v>
      </c>
      <c r="O113" s="246">
        <f t="shared" si="35"/>
        <v>55707.24</v>
      </c>
      <c r="P113" s="246">
        <f t="shared" si="36"/>
        <v>56232.78</v>
      </c>
      <c r="Q113" s="246">
        <f t="shared" si="37"/>
        <v>56758.32</v>
      </c>
      <c r="R113" s="246">
        <f t="shared" si="38"/>
        <v>57283.86</v>
      </c>
      <c r="S113" s="246">
        <f t="shared" si="39"/>
        <v>57809.4</v>
      </c>
      <c r="T113" s="246">
        <f t="shared" si="40"/>
        <v>58334.94</v>
      </c>
      <c r="U113" s="246">
        <f t="shared" si="41"/>
        <v>58860.479999999996</v>
      </c>
      <c r="V113" s="246">
        <f t="shared" si="42"/>
        <v>59386.020000000004</v>
      </c>
      <c r="W113" s="246">
        <f t="shared" si="43"/>
        <v>59911.56</v>
      </c>
      <c r="X113" s="246">
        <f t="shared" si="44"/>
        <v>60437.1</v>
      </c>
      <c r="Y113" s="246">
        <f t="shared" si="45"/>
        <v>60962.64</v>
      </c>
      <c r="Z113" s="246">
        <f t="shared" si="46"/>
        <v>61488.18</v>
      </c>
      <c r="AA113" s="246">
        <f t="shared" si="47"/>
        <v>62013.72</v>
      </c>
      <c r="AB113" s="246">
        <f t="shared" si="48"/>
        <v>62539.26</v>
      </c>
      <c r="AC113" s="246">
        <f t="shared" si="49"/>
        <v>63064.800000000003</v>
      </c>
      <c r="AD113" s="246">
        <f t="shared" si="50"/>
        <v>63590.34</v>
      </c>
      <c r="AE113" s="246">
        <f t="shared" si="51"/>
        <v>64115.88</v>
      </c>
      <c r="AF113" s="246">
        <f t="shared" si="52"/>
        <v>64641.42</v>
      </c>
      <c r="AG113" s="246">
        <f t="shared" si="53"/>
        <v>65166.96</v>
      </c>
      <c r="AH113" s="246">
        <f t="shared" si="54"/>
        <v>65692.5</v>
      </c>
      <c r="AI113" s="246">
        <f t="shared" si="55"/>
        <v>66218.040000000008</v>
      </c>
      <c r="AJ113" s="246">
        <f t="shared" si="56"/>
        <v>66743.58</v>
      </c>
      <c r="AK113" s="246">
        <f t="shared" si="57"/>
        <v>67269.119999999995</v>
      </c>
      <c r="AL113" s="246">
        <f t="shared" si="58"/>
        <v>67794.66</v>
      </c>
      <c r="AM113" s="246">
        <f t="shared" si="59"/>
        <v>68320.2</v>
      </c>
    </row>
    <row r="114" spans="1:39" ht="24" customHeight="1">
      <c r="A114" s="232">
        <v>2026</v>
      </c>
      <c r="B114" s="11" t="s">
        <v>35</v>
      </c>
      <c r="C114" s="12" t="s">
        <v>2018</v>
      </c>
      <c r="D114" s="12" t="s">
        <v>2127</v>
      </c>
      <c r="E114" s="12" t="s">
        <v>2129</v>
      </c>
      <c r="F114" s="255">
        <v>59770</v>
      </c>
      <c r="G114" s="255">
        <v>54497</v>
      </c>
      <c r="H114" s="255">
        <v>5273</v>
      </c>
      <c r="I114" s="265">
        <v>8.8200000000000001E-2</v>
      </c>
      <c r="J114" s="241">
        <f t="shared" si="30"/>
        <v>55041.97</v>
      </c>
      <c r="K114" s="246">
        <f t="shared" si="31"/>
        <v>55586.94</v>
      </c>
      <c r="L114" s="246">
        <f t="shared" si="32"/>
        <v>56131.91</v>
      </c>
      <c r="M114" s="246">
        <f t="shared" si="33"/>
        <v>56676.88</v>
      </c>
      <c r="N114" s="246">
        <f t="shared" si="34"/>
        <v>57221.85</v>
      </c>
      <c r="O114" s="246">
        <f t="shared" si="35"/>
        <v>57766.82</v>
      </c>
      <c r="P114" s="246">
        <f t="shared" si="36"/>
        <v>58311.79</v>
      </c>
      <c r="Q114" s="246">
        <f t="shared" si="37"/>
        <v>58856.76</v>
      </c>
      <c r="R114" s="246">
        <f t="shared" si="38"/>
        <v>59401.729999999996</v>
      </c>
      <c r="S114" s="246">
        <f t="shared" si="39"/>
        <v>59946.7</v>
      </c>
      <c r="T114" s="246">
        <f t="shared" si="40"/>
        <v>60491.67</v>
      </c>
      <c r="U114" s="246">
        <f t="shared" si="41"/>
        <v>61036.639999999999</v>
      </c>
      <c r="V114" s="246">
        <f t="shared" si="42"/>
        <v>61581.61</v>
      </c>
      <c r="W114" s="246">
        <f t="shared" si="43"/>
        <v>62126.58</v>
      </c>
      <c r="X114" s="246">
        <f t="shared" si="44"/>
        <v>62671.55</v>
      </c>
      <c r="Y114" s="246">
        <f t="shared" si="45"/>
        <v>63216.520000000004</v>
      </c>
      <c r="Z114" s="246">
        <f t="shared" si="46"/>
        <v>63761.49</v>
      </c>
      <c r="AA114" s="246">
        <f t="shared" si="47"/>
        <v>64306.46</v>
      </c>
      <c r="AB114" s="246">
        <f t="shared" si="48"/>
        <v>64851.43</v>
      </c>
      <c r="AC114" s="246">
        <f t="shared" si="49"/>
        <v>65396.4</v>
      </c>
      <c r="AD114" s="246">
        <f t="shared" si="50"/>
        <v>65941.37</v>
      </c>
      <c r="AE114" s="246">
        <f t="shared" si="51"/>
        <v>66486.34</v>
      </c>
      <c r="AF114" s="246">
        <f t="shared" si="52"/>
        <v>67031.31</v>
      </c>
      <c r="AG114" s="246">
        <f t="shared" si="53"/>
        <v>67576.28</v>
      </c>
      <c r="AH114" s="246">
        <f t="shared" si="54"/>
        <v>68121.25</v>
      </c>
      <c r="AI114" s="246">
        <f t="shared" si="55"/>
        <v>68666.22</v>
      </c>
      <c r="AJ114" s="246">
        <f t="shared" si="56"/>
        <v>69211.19</v>
      </c>
      <c r="AK114" s="246">
        <f t="shared" si="57"/>
        <v>69756.160000000003</v>
      </c>
      <c r="AL114" s="246">
        <f t="shared" si="58"/>
        <v>70301.13</v>
      </c>
      <c r="AM114" s="246">
        <f t="shared" si="59"/>
        <v>70846.100000000006</v>
      </c>
    </row>
    <row r="115" spans="1:39" ht="24" customHeight="1">
      <c r="A115" s="232">
        <v>2026</v>
      </c>
      <c r="B115" s="11" t="s">
        <v>35</v>
      </c>
      <c r="C115" s="12" t="s">
        <v>2018</v>
      </c>
      <c r="D115" s="12" t="s">
        <v>2127</v>
      </c>
      <c r="E115" s="12" t="s">
        <v>2130</v>
      </c>
      <c r="F115" s="255">
        <v>57595</v>
      </c>
      <c r="G115" s="255">
        <v>52430</v>
      </c>
      <c r="H115" s="255">
        <v>5165</v>
      </c>
      <c r="I115" s="265">
        <v>8.9700000000000002E-2</v>
      </c>
      <c r="J115" s="241">
        <f t="shared" si="30"/>
        <v>52954.3</v>
      </c>
      <c r="K115" s="246">
        <f t="shared" si="31"/>
        <v>53478.6</v>
      </c>
      <c r="L115" s="246">
        <f t="shared" si="32"/>
        <v>54002.9</v>
      </c>
      <c r="M115" s="246">
        <f t="shared" si="33"/>
        <v>54527.199999999997</v>
      </c>
      <c r="N115" s="246">
        <f t="shared" si="34"/>
        <v>55051.5</v>
      </c>
      <c r="O115" s="246">
        <f t="shared" si="35"/>
        <v>55575.8</v>
      </c>
      <c r="P115" s="246">
        <f t="shared" si="36"/>
        <v>56100.1</v>
      </c>
      <c r="Q115" s="246">
        <f t="shared" si="37"/>
        <v>56624.4</v>
      </c>
      <c r="R115" s="246">
        <f t="shared" si="38"/>
        <v>57148.7</v>
      </c>
      <c r="S115" s="246">
        <f t="shared" si="39"/>
        <v>57673</v>
      </c>
      <c r="T115" s="246">
        <f t="shared" si="40"/>
        <v>58197.3</v>
      </c>
      <c r="U115" s="246">
        <f t="shared" si="41"/>
        <v>58721.599999999999</v>
      </c>
      <c r="V115" s="246">
        <f t="shared" si="42"/>
        <v>59245.9</v>
      </c>
      <c r="W115" s="246">
        <f t="shared" si="43"/>
        <v>59770.2</v>
      </c>
      <c r="X115" s="246">
        <f t="shared" si="44"/>
        <v>60294.5</v>
      </c>
      <c r="Y115" s="246">
        <f t="shared" si="45"/>
        <v>60818.8</v>
      </c>
      <c r="Z115" s="246">
        <f t="shared" si="46"/>
        <v>61343.1</v>
      </c>
      <c r="AA115" s="246">
        <f t="shared" si="47"/>
        <v>61867.4</v>
      </c>
      <c r="AB115" s="246">
        <f t="shared" si="48"/>
        <v>62391.7</v>
      </c>
      <c r="AC115" s="246">
        <f t="shared" si="49"/>
        <v>62916</v>
      </c>
      <c r="AD115" s="246">
        <f t="shared" si="50"/>
        <v>63440.3</v>
      </c>
      <c r="AE115" s="246">
        <f t="shared" si="51"/>
        <v>63964.6</v>
      </c>
      <c r="AF115" s="246">
        <f t="shared" si="52"/>
        <v>64488.9</v>
      </c>
      <c r="AG115" s="246">
        <f t="shared" si="53"/>
        <v>65013.2</v>
      </c>
      <c r="AH115" s="246">
        <f t="shared" si="54"/>
        <v>65537.5</v>
      </c>
      <c r="AI115" s="246">
        <f t="shared" si="55"/>
        <v>66061.8</v>
      </c>
      <c r="AJ115" s="246">
        <f t="shared" si="56"/>
        <v>66586.100000000006</v>
      </c>
      <c r="AK115" s="246">
        <f t="shared" si="57"/>
        <v>67110.399999999994</v>
      </c>
      <c r="AL115" s="246">
        <f t="shared" si="58"/>
        <v>67634.7</v>
      </c>
      <c r="AM115" s="246">
        <f t="shared" si="59"/>
        <v>68159</v>
      </c>
    </row>
    <row r="116" spans="1:39" ht="24" customHeight="1">
      <c r="A116" s="232">
        <v>2026</v>
      </c>
      <c r="B116" s="11" t="s">
        <v>35</v>
      </c>
      <c r="C116" s="12" t="s">
        <v>2018</v>
      </c>
      <c r="D116" s="12" t="s">
        <v>2127</v>
      </c>
      <c r="E116" s="12" t="s">
        <v>2131</v>
      </c>
      <c r="F116" s="255">
        <v>59510</v>
      </c>
      <c r="G116" s="255">
        <v>54249</v>
      </c>
      <c r="H116" s="255">
        <v>5261</v>
      </c>
      <c r="I116" s="265">
        <v>8.8400000000000006E-2</v>
      </c>
      <c r="J116" s="241">
        <f t="shared" si="30"/>
        <v>54791.49</v>
      </c>
      <c r="K116" s="246">
        <f t="shared" si="31"/>
        <v>55333.98</v>
      </c>
      <c r="L116" s="246">
        <f t="shared" si="32"/>
        <v>55876.47</v>
      </c>
      <c r="M116" s="246">
        <f t="shared" si="33"/>
        <v>56418.96</v>
      </c>
      <c r="N116" s="246">
        <f t="shared" si="34"/>
        <v>56961.45</v>
      </c>
      <c r="O116" s="246">
        <f t="shared" si="35"/>
        <v>57503.94</v>
      </c>
      <c r="P116" s="246">
        <f t="shared" si="36"/>
        <v>58046.43</v>
      </c>
      <c r="Q116" s="246">
        <f t="shared" si="37"/>
        <v>58588.92</v>
      </c>
      <c r="R116" s="246">
        <f t="shared" si="38"/>
        <v>59131.41</v>
      </c>
      <c r="S116" s="246">
        <f t="shared" si="39"/>
        <v>59673.9</v>
      </c>
      <c r="T116" s="246">
        <f t="shared" si="40"/>
        <v>60216.39</v>
      </c>
      <c r="U116" s="246">
        <f t="shared" si="41"/>
        <v>60758.879999999997</v>
      </c>
      <c r="V116" s="246">
        <f t="shared" si="42"/>
        <v>61301.37</v>
      </c>
      <c r="W116" s="246">
        <f t="shared" si="43"/>
        <v>61843.86</v>
      </c>
      <c r="X116" s="246">
        <f t="shared" si="44"/>
        <v>62386.35</v>
      </c>
      <c r="Y116" s="246">
        <f t="shared" si="45"/>
        <v>62928.84</v>
      </c>
      <c r="Z116" s="246">
        <f t="shared" si="46"/>
        <v>63471.33</v>
      </c>
      <c r="AA116" s="246">
        <f t="shared" si="47"/>
        <v>64013.82</v>
      </c>
      <c r="AB116" s="246">
        <f t="shared" si="48"/>
        <v>64556.31</v>
      </c>
      <c r="AC116" s="246">
        <f t="shared" si="49"/>
        <v>65098.8</v>
      </c>
      <c r="AD116" s="246">
        <f t="shared" si="50"/>
        <v>65641.289999999994</v>
      </c>
      <c r="AE116" s="246">
        <f t="shared" si="51"/>
        <v>66183.78</v>
      </c>
      <c r="AF116" s="246">
        <f t="shared" si="52"/>
        <v>66726.27</v>
      </c>
      <c r="AG116" s="246">
        <f t="shared" si="53"/>
        <v>67268.759999999995</v>
      </c>
      <c r="AH116" s="246">
        <f t="shared" si="54"/>
        <v>67811.25</v>
      </c>
      <c r="AI116" s="246">
        <f t="shared" si="55"/>
        <v>68353.740000000005</v>
      </c>
      <c r="AJ116" s="246">
        <f t="shared" si="56"/>
        <v>68896.23</v>
      </c>
      <c r="AK116" s="246">
        <f t="shared" si="57"/>
        <v>69438.720000000001</v>
      </c>
      <c r="AL116" s="246">
        <f t="shared" si="58"/>
        <v>69981.209999999992</v>
      </c>
      <c r="AM116" s="246">
        <f t="shared" si="59"/>
        <v>70523.7</v>
      </c>
    </row>
    <row r="117" spans="1:39" ht="24" customHeight="1">
      <c r="A117" s="232">
        <v>2026</v>
      </c>
      <c r="B117" s="11" t="s">
        <v>35</v>
      </c>
      <c r="C117" s="12" t="s">
        <v>2018</v>
      </c>
      <c r="D117" s="12" t="s">
        <v>2132</v>
      </c>
      <c r="E117" s="12" t="s">
        <v>2133</v>
      </c>
      <c r="F117" s="255">
        <v>56230</v>
      </c>
      <c r="G117" s="255">
        <v>51134</v>
      </c>
      <c r="H117" s="255">
        <v>5096</v>
      </c>
      <c r="I117" s="265">
        <v>9.06E-2</v>
      </c>
      <c r="J117" s="241">
        <f t="shared" si="30"/>
        <v>51645.34</v>
      </c>
      <c r="K117" s="246">
        <f t="shared" si="31"/>
        <v>52156.68</v>
      </c>
      <c r="L117" s="246">
        <f t="shared" si="32"/>
        <v>52668.02</v>
      </c>
      <c r="M117" s="246">
        <f t="shared" si="33"/>
        <v>53179.360000000001</v>
      </c>
      <c r="N117" s="246">
        <f t="shared" si="34"/>
        <v>53690.7</v>
      </c>
      <c r="O117" s="246">
        <f t="shared" si="35"/>
        <v>54202.04</v>
      </c>
      <c r="P117" s="246">
        <f t="shared" si="36"/>
        <v>54713.38</v>
      </c>
      <c r="Q117" s="246">
        <f t="shared" si="37"/>
        <v>55224.72</v>
      </c>
      <c r="R117" s="246">
        <f t="shared" si="38"/>
        <v>55736.06</v>
      </c>
      <c r="S117" s="246">
        <f t="shared" si="39"/>
        <v>56247.4</v>
      </c>
      <c r="T117" s="246">
        <f t="shared" si="40"/>
        <v>56758.74</v>
      </c>
      <c r="U117" s="246">
        <f t="shared" si="41"/>
        <v>57270.080000000002</v>
      </c>
      <c r="V117" s="246">
        <f t="shared" si="42"/>
        <v>57781.42</v>
      </c>
      <c r="W117" s="246">
        <f t="shared" si="43"/>
        <v>58292.76</v>
      </c>
      <c r="X117" s="246">
        <f t="shared" si="44"/>
        <v>58804.1</v>
      </c>
      <c r="Y117" s="246">
        <f t="shared" si="45"/>
        <v>59315.44</v>
      </c>
      <c r="Z117" s="246">
        <f t="shared" si="46"/>
        <v>59826.78</v>
      </c>
      <c r="AA117" s="246">
        <f t="shared" si="47"/>
        <v>60338.119999999995</v>
      </c>
      <c r="AB117" s="246">
        <f t="shared" si="48"/>
        <v>60849.46</v>
      </c>
      <c r="AC117" s="246">
        <f t="shared" si="49"/>
        <v>61360.800000000003</v>
      </c>
      <c r="AD117" s="246">
        <f t="shared" si="50"/>
        <v>61872.14</v>
      </c>
      <c r="AE117" s="246">
        <f t="shared" si="51"/>
        <v>62383.479999999996</v>
      </c>
      <c r="AF117" s="246">
        <f t="shared" si="52"/>
        <v>62894.82</v>
      </c>
      <c r="AG117" s="246">
        <f t="shared" si="53"/>
        <v>63406.16</v>
      </c>
      <c r="AH117" s="246">
        <f t="shared" si="54"/>
        <v>63917.5</v>
      </c>
      <c r="AI117" s="246">
        <f t="shared" si="55"/>
        <v>64428.84</v>
      </c>
      <c r="AJ117" s="246">
        <f t="shared" si="56"/>
        <v>64940.18</v>
      </c>
      <c r="AK117" s="246">
        <f t="shared" si="57"/>
        <v>65451.520000000004</v>
      </c>
      <c r="AL117" s="246">
        <f t="shared" si="58"/>
        <v>65962.86</v>
      </c>
      <c r="AM117" s="246">
        <f t="shared" si="59"/>
        <v>66474.2</v>
      </c>
    </row>
    <row r="118" spans="1:39" ht="24" customHeight="1">
      <c r="A118" s="232">
        <v>2026</v>
      </c>
      <c r="B118" s="11" t="s">
        <v>35</v>
      </c>
      <c r="C118" s="12" t="s">
        <v>2018</v>
      </c>
      <c r="D118" s="12" t="s">
        <v>2132</v>
      </c>
      <c r="E118" s="12" t="s">
        <v>2135</v>
      </c>
      <c r="F118" s="255">
        <v>58525</v>
      </c>
      <c r="G118" s="255">
        <v>53314</v>
      </c>
      <c r="H118" s="255">
        <v>5211</v>
      </c>
      <c r="I118" s="265">
        <v>8.8999999999999996E-2</v>
      </c>
      <c r="J118" s="241">
        <f t="shared" si="30"/>
        <v>53847.14</v>
      </c>
      <c r="K118" s="246">
        <f t="shared" si="31"/>
        <v>54380.28</v>
      </c>
      <c r="L118" s="246">
        <f t="shared" si="32"/>
        <v>54913.42</v>
      </c>
      <c r="M118" s="246">
        <f t="shared" si="33"/>
        <v>55446.559999999998</v>
      </c>
      <c r="N118" s="246">
        <f t="shared" si="34"/>
        <v>55979.7</v>
      </c>
      <c r="O118" s="246">
        <f t="shared" si="35"/>
        <v>56512.84</v>
      </c>
      <c r="P118" s="246">
        <f t="shared" si="36"/>
        <v>57045.98</v>
      </c>
      <c r="Q118" s="246">
        <f t="shared" si="37"/>
        <v>57579.12</v>
      </c>
      <c r="R118" s="246">
        <f t="shared" si="38"/>
        <v>58112.26</v>
      </c>
      <c r="S118" s="246">
        <f t="shared" si="39"/>
        <v>58645.4</v>
      </c>
      <c r="T118" s="246">
        <f t="shared" si="40"/>
        <v>59178.54</v>
      </c>
      <c r="U118" s="246">
        <f t="shared" si="41"/>
        <v>59711.68</v>
      </c>
      <c r="V118" s="246">
        <f t="shared" si="42"/>
        <v>60244.82</v>
      </c>
      <c r="W118" s="246">
        <f t="shared" si="43"/>
        <v>60777.96</v>
      </c>
      <c r="X118" s="246">
        <f t="shared" si="44"/>
        <v>61311.1</v>
      </c>
      <c r="Y118" s="246">
        <f t="shared" si="45"/>
        <v>61844.24</v>
      </c>
      <c r="Z118" s="246">
        <f t="shared" si="46"/>
        <v>62377.380000000005</v>
      </c>
      <c r="AA118" s="246">
        <f t="shared" si="47"/>
        <v>62910.520000000004</v>
      </c>
      <c r="AB118" s="246">
        <f t="shared" si="48"/>
        <v>63443.66</v>
      </c>
      <c r="AC118" s="246">
        <f t="shared" si="49"/>
        <v>63976.800000000003</v>
      </c>
      <c r="AD118" s="246">
        <f t="shared" si="50"/>
        <v>64509.94</v>
      </c>
      <c r="AE118" s="246">
        <f t="shared" si="51"/>
        <v>65043.08</v>
      </c>
      <c r="AF118" s="246">
        <f t="shared" si="52"/>
        <v>65576.22</v>
      </c>
      <c r="AG118" s="246">
        <f t="shared" si="53"/>
        <v>66109.36</v>
      </c>
      <c r="AH118" s="246">
        <f t="shared" si="54"/>
        <v>66642.5</v>
      </c>
      <c r="AI118" s="246">
        <f t="shared" si="55"/>
        <v>67175.64</v>
      </c>
      <c r="AJ118" s="246">
        <f t="shared" si="56"/>
        <v>67708.78</v>
      </c>
      <c r="AK118" s="246">
        <f t="shared" si="57"/>
        <v>68241.919999999998</v>
      </c>
      <c r="AL118" s="246">
        <f t="shared" si="58"/>
        <v>68775.06</v>
      </c>
      <c r="AM118" s="246">
        <f t="shared" si="59"/>
        <v>69308.2</v>
      </c>
    </row>
    <row r="119" spans="1:39" ht="24" customHeight="1">
      <c r="A119" s="232">
        <v>2026</v>
      </c>
      <c r="B119" s="11" t="s">
        <v>35</v>
      </c>
      <c r="C119" s="12" t="s">
        <v>2018</v>
      </c>
      <c r="D119" s="12" t="s">
        <v>2134</v>
      </c>
      <c r="E119" s="12" t="s">
        <v>2136</v>
      </c>
      <c r="F119" s="255">
        <v>59735</v>
      </c>
      <c r="G119" s="255">
        <v>54463</v>
      </c>
      <c r="H119" s="255">
        <v>5272</v>
      </c>
      <c r="I119" s="265">
        <v>8.8300000000000003E-2</v>
      </c>
      <c r="J119" s="241">
        <f t="shared" si="30"/>
        <v>55007.63</v>
      </c>
      <c r="K119" s="246">
        <f t="shared" si="31"/>
        <v>55552.26</v>
      </c>
      <c r="L119" s="246">
        <f t="shared" si="32"/>
        <v>56096.89</v>
      </c>
      <c r="M119" s="246">
        <f t="shared" si="33"/>
        <v>56641.52</v>
      </c>
      <c r="N119" s="246">
        <f t="shared" si="34"/>
        <v>57186.15</v>
      </c>
      <c r="O119" s="246">
        <f t="shared" si="35"/>
        <v>57730.78</v>
      </c>
      <c r="P119" s="246">
        <f t="shared" si="36"/>
        <v>58275.41</v>
      </c>
      <c r="Q119" s="246">
        <f t="shared" si="37"/>
        <v>58820.04</v>
      </c>
      <c r="R119" s="246">
        <f t="shared" si="38"/>
        <v>59364.67</v>
      </c>
      <c r="S119" s="246">
        <f t="shared" si="39"/>
        <v>59909.3</v>
      </c>
      <c r="T119" s="246">
        <f t="shared" si="40"/>
        <v>60453.93</v>
      </c>
      <c r="U119" s="246">
        <f t="shared" si="41"/>
        <v>60998.559999999998</v>
      </c>
      <c r="V119" s="246">
        <f t="shared" si="42"/>
        <v>61543.19</v>
      </c>
      <c r="W119" s="246">
        <f t="shared" si="43"/>
        <v>62087.82</v>
      </c>
      <c r="X119" s="246">
        <f t="shared" si="44"/>
        <v>62632.45</v>
      </c>
      <c r="Y119" s="246">
        <f t="shared" si="45"/>
        <v>63177.08</v>
      </c>
      <c r="Z119" s="246">
        <f t="shared" si="46"/>
        <v>63721.71</v>
      </c>
      <c r="AA119" s="246">
        <f t="shared" si="47"/>
        <v>64266.34</v>
      </c>
      <c r="AB119" s="246">
        <f t="shared" si="48"/>
        <v>64810.97</v>
      </c>
      <c r="AC119" s="246">
        <f t="shared" si="49"/>
        <v>65355.6</v>
      </c>
      <c r="AD119" s="246">
        <f t="shared" si="50"/>
        <v>65900.23</v>
      </c>
      <c r="AE119" s="246">
        <f t="shared" si="51"/>
        <v>66444.86</v>
      </c>
      <c r="AF119" s="246">
        <f t="shared" si="52"/>
        <v>66989.490000000005</v>
      </c>
      <c r="AG119" s="246">
        <f t="shared" si="53"/>
        <v>67534.12</v>
      </c>
      <c r="AH119" s="246">
        <f t="shared" si="54"/>
        <v>68078.75</v>
      </c>
      <c r="AI119" s="246">
        <f t="shared" si="55"/>
        <v>68623.38</v>
      </c>
      <c r="AJ119" s="246">
        <f t="shared" si="56"/>
        <v>69168.009999999995</v>
      </c>
      <c r="AK119" s="246">
        <f t="shared" si="57"/>
        <v>69712.639999999999</v>
      </c>
      <c r="AL119" s="246">
        <f t="shared" si="58"/>
        <v>70257.27</v>
      </c>
      <c r="AM119" s="246">
        <f t="shared" si="59"/>
        <v>70801.899999999994</v>
      </c>
    </row>
    <row r="120" spans="1:39" ht="24" customHeight="1">
      <c r="A120" s="232">
        <v>2026</v>
      </c>
      <c r="B120" s="11" t="s">
        <v>35</v>
      </c>
      <c r="C120" s="12" t="s">
        <v>2018</v>
      </c>
      <c r="D120" s="12" t="s">
        <v>2134</v>
      </c>
      <c r="E120" s="12" t="s">
        <v>2137</v>
      </c>
      <c r="F120" s="255">
        <v>62020</v>
      </c>
      <c r="G120" s="255">
        <v>56634</v>
      </c>
      <c r="H120" s="255">
        <v>5386</v>
      </c>
      <c r="I120" s="265">
        <v>8.6800000000000002E-2</v>
      </c>
      <c r="J120" s="241">
        <f t="shared" si="30"/>
        <v>57200.34</v>
      </c>
      <c r="K120" s="246">
        <f t="shared" si="31"/>
        <v>57766.68</v>
      </c>
      <c r="L120" s="246">
        <f t="shared" si="32"/>
        <v>58333.02</v>
      </c>
      <c r="M120" s="246">
        <f t="shared" si="33"/>
        <v>58899.360000000001</v>
      </c>
      <c r="N120" s="246">
        <f t="shared" si="34"/>
        <v>59465.7</v>
      </c>
      <c r="O120" s="246">
        <f t="shared" si="35"/>
        <v>60032.04</v>
      </c>
      <c r="P120" s="246">
        <f t="shared" si="36"/>
        <v>60598.38</v>
      </c>
      <c r="Q120" s="246">
        <f t="shared" si="37"/>
        <v>61164.72</v>
      </c>
      <c r="R120" s="246">
        <f t="shared" si="38"/>
        <v>61731.06</v>
      </c>
      <c r="S120" s="246">
        <f t="shared" si="39"/>
        <v>62297.4</v>
      </c>
      <c r="T120" s="246">
        <f t="shared" si="40"/>
        <v>62863.74</v>
      </c>
      <c r="U120" s="246">
        <f t="shared" si="41"/>
        <v>63430.080000000002</v>
      </c>
      <c r="V120" s="246">
        <f t="shared" si="42"/>
        <v>63996.42</v>
      </c>
      <c r="W120" s="246">
        <f t="shared" si="43"/>
        <v>64562.76</v>
      </c>
      <c r="X120" s="246">
        <f t="shared" si="44"/>
        <v>65129.1</v>
      </c>
      <c r="Y120" s="246">
        <f t="shared" si="45"/>
        <v>65695.44</v>
      </c>
      <c r="Z120" s="246">
        <f t="shared" si="46"/>
        <v>66261.78</v>
      </c>
      <c r="AA120" s="246">
        <f t="shared" si="47"/>
        <v>66828.12</v>
      </c>
      <c r="AB120" s="246">
        <f t="shared" si="48"/>
        <v>67394.460000000006</v>
      </c>
      <c r="AC120" s="246">
        <f t="shared" si="49"/>
        <v>67960.800000000003</v>
      </c>
      <c r="AD120" s="246">
        <f t="shared" si="50"/>
        <v>68527.14</v>
      </c>
      <c r="AE120" s="246">
        <f t="shared" si="51"/>
        <v>69093.48</v>
      </c>
      <c r="AF120" s="246">
        <f t="shared" si="52"/>
        <v>69659.820000000007</v>
      </c>
      <c r="AG120" s="246">
        <f t="shared" si="53"/>
        <v>70226.16</v>
      </c>
      <c r="AH120" s="246">
        <f t="shared" si="54"/>
        <v>70792.5</v>
      </c>
      <c r="AI120" s="246">
        <f t="shared" si="55"/>
        <v>71358.84</v>
      </c>
      <c r="AJ120" s="246">
        <f t="shared" si="56"/>
        <v>71925.179999999993</v>
      </c>
      <c r="AK120" s="246">
        <f t="shared" si="57"/>
        <v>72491.520000000004</v>
      </c>
      <c r="AL120" s="246">
        <f t="shared" si="58"/>
        <v>73057.86</v>
      </c>
      <c r="AM120" s="246">
        <f t="shared" si="59"/>
        <v>73624.2</v>
      </c>
    </row>
    <row r="121" spans="1:39" ht="24" customHeight="1">
      <c r="A121" s="232">
        <v>2026</v>
      </c>
      <c r="B121" s="11" t="s">
        <v>35</v>
      </c>
      <c r="C121" s="12" t="s">
        <v>2018</v>
      </c>
      <c r="D121" s="12" t="s">
        <v>2138</v>
      </c>
      <c r="E121" s="12" t="s">
        <v>2140</v>
      </c>
      <c r="F121" s="255">
        <v>57500</v>
      </c>
      <c r="G121" s="255">
        <v>52940</v>
      </c>
      <c r="H121" s="255">
        <v>4560</v>
      </c>
      <c r="I121" s="265">
        <v>7.9299999999999995E-2</v>
      </c>
      <c r="J121" s="241">
        <f t="shared" si="30"/>
        <v>53469.4</v>
      </c>
      <c r="K121" s="246">
        <f t="shared" si="31"/>
        <v>53998.8</v>
      </c>
      <c r="L121" s="246">
        <f t="shared" si="32"/>
        <v>54528.2</v>
      </c>
      <c r="M121" s="246">
        <f t="shared" si="33"/>
        <v>55057.599999999999</v>
      </c>
      <c r="N121" s="246">
        <f t="shared" si="34"/>
        <v>55587</v>
      </c>
      <c r="O121" s="246">
        <f t="shared" si="35"/>
        <v>56116.4</v>
      </c>
      <c r="P121" s="246">
        <f t="shared" si="36"/>
        <v>56645.8</v>
      </c>
      <c r="Q121" s="246">
        <f t="shared" si="37"/>
        <v>57175.199999999997</v>
      </c>
      <c r="R121" s="246">
        <f t="shared" si="38"/>
        <v>57704.6</v>
      </c>
      <c r="S121" s="246">
        <f t="shared" si="39"/>
        <v>58234</v>
      </c>
      <c r="T121" s="246">
        <f t="shared" si="40"/>
        <v>58763.4</v>
      </c>
      <c r="U121" s="246">
        <f t="shared" si="41"/>
        <v>59292.800000000003</v>
      </c>
      <c r="V121" s="246">
        <f t="shared" si="42"/>
        <v>59822.2</v>
      </c>
      <c r="W121" s="246">
        <f t="shared" si="43"/>
        <v>60351.6</v>
      </c>
      <c r="X121" s="246">
        <f t="shared" si="44"/>
        <v>60881</v>
      </c>
      <c r="Y121" s="246">
        <f t="shared" si="45"/>
        <v>61410.400000000001</v>
      </c>
      <c r="Z121" s="246">
        <f t="shared" si="46"/>
        <v>61939.8</v>
      </c>
      <c r="AA121" s="246">
        <f t="shared" si="47"/>
        <v>62469.2</v>
      </c>
      <c r="AB121" s="246">
        <f t="shared" si="48"/>
        <v>62998.6</v>
      </c>
      <c r="AC121" s="246">
        <f t="shared" si="49"/>
        <v>63528</v>
      </c>
      <c r="AD121" s="246">
        <f t="shared" si="50"/>
        <v>64057.4</v>
      </c>
      <c r="AE121" s="246">
        <f t="shared" si="51"/>
        <v>64586.8</v>
      </c>
      <c r="AF121" s="246">
        <f t="shared" si="52"/>
        <v>65116.2</v>
      </c>
      <c r="AG121" s="246">
        <f t="shared" si="53"/>
        <v>65645.600000000006</v>
      </c>
      <c r="AH121" s="246">
        <f t="shared" si="54"/>
        <v>66175</v>
      </c>
      <c r="AI121" s="246">
        <f t="shared" si="55"/>
        <v>66704.399999999994</v>
      </c>
      <c r="AJ121" s="246">
        <f t="shared" si="56"/>
        <v>67233.8</v>
      </c>
      <c r="AK121" s="246">
        <f t="shared" si="57"/>
        <v>67763.199999999997</v>
      </c>
      <c r="AL121" s="246">
        <f t="shared" si="58"/>
        <v>68292.600000000006</v>
      </c>
      <c r="AM121" s="246">
        <f t="shared" si="59"/>
        <v>68822</v>
      </c>
    </row>
    <row r="122" spans="1:39" ht="24" customHeight="1">
      <c r="A122" s="232">
        <v>2026</v>
      </c>
      <c r="B122" s="11" t="s">
        <v>35</v>
      </c>
      <c r="C122" s="12" t="s">
        <v>2018</v>
      </c>
      <c r="D122" s="12" t="s">
        <v>2138</v>
      </c>
      <c r="E122" s="12" t="s">
        <v>2141</v>
      </c>
      <c r="F122" s="255">
        <v>60290</v>
      </c>
      <c r="G122" s="255">
        <v>55590</v>
      </c>
      <c r="H122" s="255">
        <v>4700</v>
      </c>
      <c r="I122" s="265">
        <v>7.8E-2</v>
      </c>
      <c r="J122" s="241">
        <f t="shared" si="30"/>
        <v>56145.9</v>
      </c>
      <c r="K122" s="246">
        <f t="shared" si="31"/>
        <v>56701.8</v>
      </c>
      <c r="L122" s="246">
        <f t="shared" si="32"/>
        <v>57257.7</v>
      </c>
      <c r="M122" s="246">
        <f t="shared" si="33"/>
        <v>57813.599999999999</v>
      </c>
      <c r="N122" s="246">
        <f t="shared" si="34"/>
        <v>58369.5</v>
      </c>
      <c r="O122" s="246">
        <f t="shared" si="35"/>
        <v>58925.4</v>
      </c>
      <c r="P122" s="246">
        <f t="shared" si="36"/>
        <v>59481.3</v>
      </c>
      <c r="Q122" s="246">
        <f t="shared" si="37"/>
        <v>60037.2</v>
      </c>
      <c r="R122" s="246">
        <f t="shared" si="38"/>
        <v>60593.1</v>
      </c>
      <c r="S122" s="246">
        <f t="shared" si="39"/>
        <v>61149</v>
      </c>
      <c r="T122" s="246">
        <f t="shared" si="40"/>
        <v>61704.9</v>
      </c>
      <c r="U122" s="246">
        <f t="shared" si="41"/>
        <v>62260.800000000003</v>
      </c>
      <c r="V122" s="246">
        <f t="shared" si="42"/>
        <v>62816.7</v>
      </c>
      <c r="W122" s="246">
        <f t="shared" si="43"/>
        <v>63372.6</v>
      </c>
      <c r="X122" s="246">
        <f t="shared" si="44"/>
        <v>63928.5</v>
      </c>
      <c r="Y122" s="246">
        <f t="shared" si="45"/>
        <v>64484.4</v>
      </c>
      <c r="Z122" s="246">
        <f t="shared" si="46"/>
        <v>65040.3</v>
      </c>
      <c r="AA122" s="246">
        <f t="shared" si="47"/>
        <v>65596.2</v>
      </c>
      <c r="AB122" s="246">
        <f t="shared" si="48"/>
        <v>66152.100000000006</v>
      </c>
      <c r="AC122" s="246">
        <f t="shared" si="49"/>
        <v>66708</v>
      </c>
      <c r="AD122" s="246">
        <f t="shared" si="50"/>
        <v>67263.899999999994</v>
      </c>
      <c r="AE122" s="246">
        <f t="shared" si="51"/>
        <v>67819.8</v>
      </c>
      <c r="AF122" s="246">
        <f t="shared" si="52"/>
        <v>68375.7</v>
      </c>
      <c r="AG122" s="246">
        <f t="shared" si="53"/>
        <v>68931.600000000006</v>
      </c>
      <c r="AH122" s="246">
        <f t="shared" si="54"/>
        <v>69487.5</v>
      </c>
      <c r="AI122" s="246">
        <f t="shared" si="55"/>
        <v>70043.399999999994</v>
      </c>
      <c r="AJ122" s="246">
        <f t="shared" si="56"/>
        <v>70599.3</v>
      </c>
      <c r="AK122" s="246">
        <f t="shared" si="57"/>
        <v>71155.199999999997</v>
      </c>
      <c r="AL122" s="246">
        <f t="shared" si="58"/>
        <v>71711.100000000006</v>
      </c>
      <c r="AM122" s="246">
        <f t="shared" si="59"/>
        <v>72267</v>
      </c>
    </row>
    <row r="123" spans="1:39" ht="24" customHeight="1">
      <c r="A123" s="232">
        <v>2026</v>
      </c>
      <c r="B123" s="11" t="s">
        <v>35</v>
      </c>
      <c r="C123" s="12" t="s">
        <v>2018</v>
      </c>
      <c r="D123" s="12" t="s">
        <v>2139</v>
      </c>
      <c r="E123" s="12" t="s">
        <v>2142</v>
      </c>
      <c r="F123" s="255">
        <v>61000</v>
      </c>
      <c r="G123" s="255">
        <v>56265</v>
      </c>
      <c r="H123" s="255">
        <v>4735</v>
      </c>
      <c r="I123" s="265">
        <v>7.7600000000000002E-2</v>
      </c>
      <c r="J123" s="241">
        <f t="shared" si="30"/>
        <v>56827.65</v>
      </c>
      <c r="K123" s="246">
        <f t="shared" si="31"/>
        <v>57390.3</v>
      </c>
      <c r="L123" s="246">
        <f t="shared" si="32"/>
        <v>57952.95</v>
      </c>
      <c r="M123" s="246">
        <f t="shared" si="33"/>
        <v>58515.6</v>
      </c>
      <c r="N123" s="246">
        <f t="shared" si="34"/>
        <v>59078.25</v>
      </c>
      <c r="O123" s="246">
        <f t="shared" si="35"/>
        <v>59640.9</v>
      </c>
      <c r="P123" s="246">
        <f t="shared" si="36"/>
        <v>60203.55</v>
      </c>
      <c r="Q123" s="246">
        <f t="shared" si="37"/>
        <v>60766.2</v>
      </c>
      <c r="R123" s="246">
        <f t="shared" si="38"/>
        <v>61328.85</v>
      </c>
      <c r="S123" s="246">
        <f t="shared" si="39"/>
        <v>61891.5</v>
      </c>
      <c r="T123" s="246">
        <f t="shared" si="40"/>
        <v>62454.15</v>
      </c>
      <c r="U123" s="246">
        <f t="shared" si="41"/>
        <v>63016.800000000003</v>
      </c>
      <c r="V123" s="246">
        <f t="shared" si="42"/>
        <v>63579.45</v>
      </c>
      <c r="W123" s="246">
        <f t="shared" si="43"/>
        <v>64142.1</v>
      </c>
      <c r="X123" s="246">
        <f t="shared" si="44"/>
        <v>64704.75</v>
      </c>
      <c r="Y123" s="246">
        <f t="shared" si="45"/>
        <v>65267.4</v>
      </c>
      <c r="Z123" s="246">
        <f t="shared" si="46"/>
        <v>65830.05</v>
      </c>
      <c r="AA123" s="246">
        <f t="shared" si="47"/>
        <v>66392.7</v>
      </c>
      <c r="AB123" s="246">
        <f t="shared" si="48"/>
        <v>66955.350000000006</v>
      </c>
      <c r="AC123" s="246">
        <f t="shared" si="49"/>
        <v>67518</v>
      </c>
      <c r="AD123" s="246">
        <f t="shared" si="50"/>
        <v>68080.649999999994</v>
      </c>
      <c r="AE123" s="246">
        <f t="shared" si="51"/>
        <v>68643.3</v>
      </c>
      <c r="AF123" s="246">
        <f t="shared" si="52"/>
        <v>69205.95</v>
      </c>
      <c r="AG123" s="246">
        <f t="shared" si="53"/>
        <v>69768.600000000006</v>
      </c>
      <c r="AH123" s="246">
        <f t="shared" si="54"/>
        <v>70331.25</v>
      </c>
      <c r="AI123" s="246">
        <f t="shared" si="55"/>
        <v>70893.899999999994</v>
      </c>
      <c r="AJ123" s="246">
        <f t="shared" si="56"/>
        <v>71456.55</v>
      </c>
      <c r="AK123" s="246">
        <f t="shared" si="57"/>
        <v>72019.199999999997</v>
      </c>
      <c r="AL123" s="246">
        <f t="shared" si="58"/>
        <v>72581.850000000006</v>
      </c>
      <c r="AM123" s="246">
        <f t="shared" si="59"/>
        <v>73144.5</v>
      </c>
    </row>
    <row r="124" spans="1:39" ht="24" customHeight="1">
      <c r="A124" s="232">
        <v>2026</v>
      </c>
      <c r="B124" s="11" t="s">
        <v>35</v>
      </c>
      <c r="C124" s="12" t="s">
        <v>2018</v>
      </c>
      <c r="D124" s="12" t="s">
        <v>2139</v>
      </c>
      <c r="E124" s="12" t="s">
        <v>2143</v>
      </c>
      <c r="F124" s="255">
        <v>63795</v>
      </c>
      <c r="G124" s="255">
        <v>58920</v>
      </c>
      <c r="H124" s="255">
        <v>4875</v>
      </c>
      <c r="I124" s="265">
        <v>7.6399999999999996E-2</v>
      </c>
      <c r="J124" s="241">
        <f t="shared" si="30"/>
        <v>59509.2</v>
      </c>
      <c r="K124" s="246">
        <f t="shared" si="31"/>
        <v>60098.400000000001</v>
      </c>
      <c r="L124" s="246">
        <f t="shared" si="32"/>
        <v>60687.6</v>
      </c>
      <c r="M124" s="246">
        <f t="shared" si="33"/>
        <v>61276.800000000003</v>
      </c>
      <c r="N124" s="246">
        <f t="shared" si="34"/>
        <v>61866</v>
      </c>
      <c r="O124" s="246">
        <f t="shared" si="35"/>
        <v>62455.199999999997</v>
      </c>
      <c r="P124" s="246">
        <f t="shared" si="36"/>
        <v>63044.4</v>
      </c>
      <c r="Q124" s="246">
        <f t="shared" si="37"/>
        <v>63633.599999999999</v>
      </c>
      <c r="R124" s="246">
        <f t="shared" si="38"/>
        <v>64222.8</v>
      </c>
      <c r="S124" s="246">
        <f t="shared" si="39"/>
        <v>64812</v>
      </c>
      <c r="T124" s="246">
        <f t="shared" si="40"/>
        <v>65401.2</v>
      </c>
      <c r="U124" s="246">
        <f t="shared" si="41"/>
        <v>65990.399999999994</v>
      </c>
      <c r="V124" s="246">
        <f t="shared" si="42"/>
        <v>66579.600000000006</v>
      </c>
      <c r="W124" s="246">
        <f t="shared" si="43"/>
        <v>67168.800000000003</v>
      </c>
      <c r="X124" s="246">
        <f t="shared" si="44"/>
        <v>67758</v>
      </c>
      <c r="Y124" s="246">
        <f t="shared" si="45"/>
        <v>68347.199999999997</v>
      </c>
      <c r="Z124" s="246">
        <f t="shared" si="46"/>
        <v>68936.399999999994</v>
      </c>
      <c r="AA124" s="246">
        <f t="shared" si="47"/>
        <v>69525.600000000006</v>
      </c>
      <c r="AB124" s="246">
        <f t="shared" si="48"/>
        <v>70114.8</v>
      </c>
      <c r="AC124" s="246">
        <f t="shared" si="49"/>
        <v>70704</v>
      </c>
      <c r="AD124" s="246">
        <f t="shared" si="50"/>
        <v>71293.2</v>
      </c>
      <c r="AE124" s="246">
        <f t="shared" si="51"/>
        <v>71882.399999999994</v>
      </c>
      <c r="AF124" s="246">
        <f t="shared" si="52"/>
        <v>72471.600000000006</v>
      </c>
      <c r="AG124" s="246">
        <f t="shared" si="53"/>
        <v>73060.800000000003</v>
      </c>
      <c r="AH124" s="246">
        <f t="shared" si="54"/>
        <v>73650</v>
      </c>
      <c r="AI124" s="246">
        <f t="shared" si="55"/>
        <v>74239.199999999997</v>
      </c>
      <c r="AJ124" s="246">
        <f t="shared" si="56"/>
        <v>74828.399999999994</v>
      </c>
      <c r="AK124" s="246">
        <f t="shared" si="57"/>
        <v>75417.600000000006</v>
      </c>
      <c r="AL124" s="246">
        <f t="shared" si="58"/>
        <v>76006.8</v>
      </c>
      <c r="AM124" s="246">
        <f t="shared" si="59"/>
        <v>76596</v>
      </c>
    </row>
    <row r="125" spans="1:39" ht="24" customHeight="1">
      <c r="A125" s="232">
        <v>2026</v>
      </c>
      <c r="B125" s="11" t="s">
        <v>35</v>
      </c>
      <c r="C125" s="12" t="s">
        <v>2018</v>
      </c>
      <c r="D125" s="12" t="s">
        <v>2139</v>
      </c>
      <c r="E125" s="12" t="s">
        <v>2144</v>
      </c>
      <c r="F125" s="255">
        <v>70495</v>
      </c>
      <c r="G125" s="255">
        <v>65285</v>
      </c>
      <c r="H125" s="255">
        <v>5210</v>
      </c>
      <c r="I125" s="265">
        <v>7.3899999999999993E-2</v>
      </c>
      <c r="J125" s="241">
        <f t="shared" si="30"/>
        <v>65937.850000000006</v>
      </c>
      <c r="K125" s="246">
        <f t="shared" si="31"/>
        <v>66590.7</v>
      </c>
      <c r="L125" s="246">
        <f t="shared" si="32"/>
        <v>67243.55</v>
      </c>
      <c r="M125" s="246">
        <f t="shared" si="33"/>
        <v>67896.399999999994</v>
      </c>
      <c r="N125" s="246">
        <f t="shared" si="34"/>
        <v>68549.25</v>
      </c>
      <c r="O125" s="246">
        <f t="shared" si="35"/>
        <v>69202.100000000006</v>
      </c>
      <c r="P125" s="246">
        <f t="shared" si="36"/>
        <v>69854.95</v>
      </c>
      <c r="Q125" s="246">
        <f t="shared" si="37"/>
        <v>70507.8</v>
      </c>
      <c r="R125" s="246">
        <f t="shared" si="38"/>
        <v>71160.649999999994</v>
      </c>
      <c r="S125" s="246">
        <f t="shared" si="39"/>
        <v>71813.5</v>
      </c>
      <c r="T125" s="246">
        <f t="shared" si="40"/>
        <v>72466.350000000006</v>
      </c>
      <c r="U125" s="246">
        <f t="shared" si="41"/>
        <v>73119.199999999997</v>
      </c>
      <c r="V125" s="246">
        <f t="shared" si="42"/>
        <v>73772.05</v>
      </c>
      <c r="W125" s="246">
        <f t="shared" si="43"/>
        <v>74424.899999999994</v>
      </c>
      <c r="X125" s="246">
        <f t="shared" si="44"/>
        <v>75077.75</v>
      </c>
      <c r="Y125" s="246">
        <f t="shared" si="45"/>
        <v>75730.600000000006</v>
      </c>
      <c r="Z125" s="246">
        <f t="shared" si="46"/>
        <v>76383.45</v>
      </c>
      <c r="AA125" s="246">
        <f t="shared" si="47"/>
        <v>77036.3</v>
      </c>
      <c r="AB125" s="246">
        <f t="shared" si="48"/>
        <v>77689.149999999994</v>
      </c>
      <c r="AC125" s="246">
        <f t="shared" si="49"/>
        <v>78342</v>
      </c>
      <c r="AD125" s="246">
        <f t="shared" si="50"/>
        <v>78994.850000000006</v>
      </c>
      <c r="AE125" s="246">
        <f t="shared" si="51"/>
        <v>79647.7</v>
      </c>
      <c r="AF125" s="246">
        <f t="shared" si="52"/>
        <v>80300.55</v>
      </c>
      <c r="AG125" s="246">
        <f t="shared" si="53"/>
        <v>80953.399999999994</v>
      </c>
      <c r="AH125" s="246">
        <f t="shared" si="54"/>
        <v>81606.25</v>
      </c>
      <c r="AI125" s="246">
        <f t="shared" si="55"/>
        <v>82259.100000000006</v>
      </c>
      <c r="AJ125" s="246">
        <f t="shared" si="56"/>
        <v>82911.95</v>
      </c>
      <c r="AK125" s="246">
        <f t="shared" si="57"/>
        <v>83564.800000000003</v>
      </c>
      <c r="AL125" s="246">
        <f t="shared" si="58"/>
        <v>84217.65</v>
      </c>
      <c r="AM125" s="246">
        <f t="shared" si="59"/>
        <v>84870.5</v>
      </c>
    </row>
    <row r="126" spans="1:39" ht="24" customHeight="1">
      <c r="A126" s="232">
        <v>2026</v>
      </c>
      <c r="B126" s="11" t="s">
        <v>35</v>
      </c>
      <c r="C126" s="12" t="s">
        <v>2154</v>
      </c>
      <c r="D126" s="12" t="s">
        <v>2155</v>
      </c>
      <c r="E126" s="12" t="s">
        <v>2160</v>
      </c>
      <c r="F126" s="255">
        <v>58565</v>
      </c>
      <c r="G126" s="255">
        <v>53351</v>
      </c>
      <c r="H126" s="255">
        <v>5214</v>
      </c>
      <c r="I126" s="265">
        <v>8.8999999999999996E-2</v>
      </c>
      <c r="J126" s="241">
        <f t="shared" si="30"/>
        <v>53884.51</v>
      </c>
      <c r="K126" s="246">
        <f t="shared" si="31"/>
        <v>54418.02</v>
      </c>
      <c r="L126" s="246">
        <f t="shared" si="32"/>
        <v>54951.53</v>
      </c>
      <c r="M126" s="246">
        <f t="shared" si="33"/>
        <v>55485.04</v>
      </c>
      <c r="N126" s="246">
        <f t="shared" si="34"/>
        <v>56018.55</v>
      </c>
      <c r="O126" s="246">
        <f t="shared" si="35"/>
        <v>56552.06</v>
      </c>
      <c r="P126" s="246">
        <f t="shared" si="36"/>
        <v>57085.57</v>
      </c>
      <c r="Q126" s="246">
        <f t="shared" si="37"/>
        <v>57619.08</v>
      </c>
      <c r="R126" s="246">
        <f t="shared" si="38"/>
        <v>58152.59</v>
      </c>
      <c r="S126" s="246">
        <f t="shared" si="39"/>
        <v>58686.1</v>
      </c>
      <c r="T126" s="246">
        <f t="shared" si="40"/>
        <v>59219.61</v>
      </c>
      <c r="U126" s="246">
        <f t="shared" si="41"/>
        <v>59753.120000000003</v>
      </c>
      <c r="V126" s="246">
        <f t="shared" si="42"/>
        <v>60286.63</v>
      </c>
      <c r="W126" s="246">
        <f t="shared" si="43"/>
        <v>60820.14</v>
      </c>
      <c r="X126" s="246">
        <f t="shared" si="44"/>
        <v>61353.65</v>
      </c>
      <c r="Y126" s="246">
        <f t="shared" si="45"/>
        <v>61887.16</v>
      </c>
      <c r="Z126" s="246">
        <f t="shared" si="46"/>
        <v>62420.67</v>
      </c>
      <c r="AA126" s="246">
        <f t="shared" si="47"/>
        <v>62954.18</v>
      </c>
      <c r="AB126" s="246">
        <f t="shared" si="48"/>
        <v>63487.69</v>
      </c>
      <c r="AC126" s="246">
        <f t="shared" si="49"/>
        <v>64021.2</v>
      </c>
      <c r="AD126" s="246">
        <f t="shared" si="50"/>
        <v>64554.71</v>
      </c>
      <c r="AE126" s="246">
        <f t="shared" si="51"/>
        <v>65088.22</v>
      </c>
      <c r="AF126" s="246">
        <f t="shared" si="52"/>
        <v>65621.73</v>
      </c>
      <c r="AG126" s="246">
        <f t="shared" si="53"/>
        <v>66155.240000000005</v>
      </c>
      <c r="AH126" s="246">
        <f t="shared" si="54"/>
        <v>66688.75</v>
      </c>
      <c r="AI126" s="246">
        <f t="shared" si="55"/>
        <v>67222.259999999995</v>
      </c>
      <c r="AJ126" s="246">
        <f t="shared" si="56"/>
        <v>67755.77</v>
      </c>
      <c r="AK126" s="246">
        <f t="shared" si="57"/>
        <v>68289.279999999999</v>
      </c>
      <c r="AL126" s="246">
        <f t="shared" si="58"/>
        <v>68822.789999999994</v>
      </c>
      <c r="AM126" s="246">
        <f t="shared" si="59"/>
        <v>69356.3</v>
      </c>
    </row>
    <row r="127" spans="1:39" ht="24" customHeight="1">
      <c r="A127" s="232">
        <v>2026</v>
      </c>
      <c r="B127" s="11" t="s">
        <v>35</v>
      </c>
      <c r="C127" s="12" t="s">
        <v>2154</v>
      </c>
      <c r="D127" s="12" t="s">
        <v>2155</v>
      </c>
      <c r="E127" s="12" t="s">
        <v>2161</v>
      </c>
      <c r="F127" s="255">
        <v>60495</v>
      </c>
      <c r="G127" s="255">
        <v>55185</v>
      </c>
      <c r="H127" s="255">
        <v>5310</v>
      </c>
      <c r="I127" s="265">
        <v>8.7800000000000003E-2</v>
      </c>
      <c r="J127" s="241">
        <f t="shared" si="30"/>
        <v>55736.85</v>
      </c>
      <c r="K127" s="246">
        <f t="shared" si="31"/>
        <v>56288.7</v>
      </c>
      <c r="L127" s="246">
        <f t="shared" si="32"/>
        <v>56840.55</v>
      </c>
      <c r="M127" s="246">
        <f t="shared" si="33"/>
        <v>57392.4</v>
      </c>
      <c r="N127" s="246">
        <f t="shared" si="34"/>
        <v>57944.25</v>
      </c>
      <c r="O127" s="246">
        <f t="shared" si="35"/>
        <v>58496.1</v>
      </c>
      <c r="P127" s="246">
        <f t="shared" si="36"/>
        <v>59047.95</v>
      </c>
      <c r="Q127" s="246">
        <f t="shared" si="37"/>
        <v>59599.8</v>
      </c>
      <c r="R127" s="246">
        <f t="shared" si="38"/>
        <v>60151.65</v>
      </c>
      <c r="S127" s="246">
        <f t="shared" si="39"/>
        <v>60703.5</v>
      </c>
      <c r="T127" s="246">
        <f t="shared" si="40"/>
        <v>61255.35</v>
      </c>
      <c r="U127" s="246">
        <f t="shared" si="41"/>
        <v>61807.199999999997</v>
      </c>
      <c r="V127" s="246">
        <f t="shared" si="42"/>
        <v>62359.05</v>
      </c>
      <c r="W127" s="246">
        <f t="shared" si="43"/>
        <v>62910.9</v>
      </c>
      <c r="X127" s="246">
        <f t="shared" si="44"/>
        <v>63462.75</v>
      </c>
      <c r="Y127" s="246">
        <f t="shared" si="45"/>
        <v>64014.6</v>
      </c>
      <c r="Z127" s="246">
        <f t="shared" si="46"/>
        <v>64566.45</v>
      </c>
      <c r="AA127" s="246">
        <f t="shared" si="47"/>
        <v>65118.3</v>
      </c>
      <c r="AB127" s="246">
        <f t="shared" si="48"/>
        <v>65670.149999999994</v>
      </c>
      <c r="AC127" s="246">
        <f t="shared" si="49"/>
        <v>66222</v>
      </c>
      <c r="AD127" s="246">
        <f t="shared" si="50"/>
        <v>66773.850000000006</v>
      </c>
      <c r="AE127" s="246">
        <f t="shared" si="51"/>
        <v>67325.7</v>
      </c>
      <c r="AF127" s="246">
        <f t="shared" si="52"/>
        <v>67877.55</v>
      </c>
      <c r="AG127" s="246">
        <f t="shared" si="53"/>
        <v>68429.399999999994</v>
      </c>
      <c r="AH127" s="246">
        <f t="shared" si="54"/>
        <v>68981.25</v>
      </c>
      <c r="AI127" s="246">
        <f t="shared" si="55"/>
        <v>69533.100000000006</v>
      </c>
      <c r="AJ127" s="246">
        <f t="shared" si="56"/>
        <v>70084.95</v>
      </c>
      <c r="AK127" s="246">
        <f t="shared" si="57"/>
        <v>70636.800000000003</v>
      </c>
      <c r="AL127" s="246">
        <f t="shared" si="58"/>
        <v>71188.649999999994</v>
      </c>
      <c r="AM127" s="246">
        <f t="shared" si="59"/>
        <v>71740.5</v>
      </c>
    </row>
    <row r="128" spans="1:39" ht="24" customHeight="1">
      <c r="A128" s="232">
        <v>2026</v>
      </c>
      <c r="B128" s="11" t="s">
        <v>35</v>
      </c>
      <c r="C128" s="12" t="s">
        <v>2154</v>
      </c>
      <c r="D128" s="12" t="s">
        <v>2155</v>
      </c>
      <c r="E128" s="12" t="s">
        <v>2162</v>
      </c>
      <c r="F128" s="255">
        <v>58745</v>
      </c>
      <c r="G128" s="255">
        <v>53523</v>
      </c>
      <c r="H128" s="255">
        <v>5222</v>
      </c>
      <c r="I128" s="265">
        <v>8.8900000000000007E-2</v>
      </c>
      <c r="J128" s="241">
        <f t="shared" si="30"/>
        <v>54058.23</v>
      </c>
      <c r="K128" s="246">
        <f t="shared" si="31"/>
        <v>54593.46</v>
      </c>
      <c r="L128" s="246">
        <f t="shared" si="32"/>
        <v>55128.69</v>
      </c>
      <c r="M128" s="246">
        <f t="shared" si="33"/>
        <v>55663.92</v>
      </c>
      <c r="N128" s="246">
        <f t="shared" si="34"/>
        <v>56199.15</v>
      </c>
      <c r="O128" s="246">
        <f t="shared" si="35"/>
        <v>56734.38</v>
      </c>
      <c r="P128" s="246">
        <f t="shared" si="36"/>
        <v>57269.61</v>
      </c>
      <c r="Q128" s="246">
        <f t="shared" si="37"/>
        <v>57804.84</v>
      </c>
      <c r="R128" s="246">
        <f t="shared" si="38"/>
        <v>58340.07</v>
      </c>
      <c r="S128" s="246">
        <f t="shared" si="39"/>
        <v>58875.3</v>
      </c>
      <c r="T128" s="246">
        <f t="shared" si="40"/>
        <v>59410.53</v>
      </c>
      <c r="U128" s="246">
        <f t="shared" si="41"/>
        <v>59945.760000000002</v>
      </c>
      <c r="V128" s="246">
        <f t="shared" si="42"/>
        <v>60480.99</v>
      </c>
      <c r="W128" s="246">
        <f t="shared" si="43"/>
        <v>61016.22</v>
      </c>
      <c r="X128" s="246">
        <f t="shared" si="44"/>
        <v>61551.45</v>
      </c>
      <c r="Y128" s="246">
        <f t="shared" si="45"/>
        <v>62086.68</v>
      </c>
      <c r="Z128" s="246">
        <f t="shared" si="46"/>
        <v>62621.91</v>
      </c>
      <c r="AA128" s="246">
        <f t="shared" si="47"/>
        <v>63157.14</v>
      </c>
      <c r="AB128" s="246">
        <f t="shared" si="48"/>
        <v>63692.37</v>
      </c>
      <c r="AC128" s="246">
        <f t="shared" si="49"/>
        <v>64227.6</v>
      </c>
      <c r="AD128" s="246">
        <f t="shared" si="50"/>
        <v>64762.83</v>
      </c>
      <c r="AE128" s="246">
        <f t="shared" si="51"/>
        <v>65298.06</v>
      </c>
      <c r="AF128" s="246">
        <f t="shared" si="52"/>
        <v>65833.290000000008</v>
      </c>
      <c r="AG128" s="246">
        <f t="shared" si="53"/>
        <v>66368.52</v>
      </c>
      <c r="AH128" s="246">
        <f t="shared" si="54"/>
        <v>66903.75</v>
      </c>
      <c r="AI128" s="246">
        <f t="shared" si="55"/>
        <v>67438.98</v>
      </c>
      <c r="AJ128" s="246">
        <f t="shared" si="56"/>
        <v>67974.210000000006</v>
      </c>
      <c r="AK128" s="246">
        <f t="shared" si="57"/>
        <v>68509.440000000002</v>
      </c>
      <c r="AL128" s="246">
        <f t="shared" si="58"/>
        <v>69044.67</v>
      </c>
      <c r="AM128" s="246">
        <f t="shared" si="59"/>
        <v>69579.899999999994</v>
      </c>
    </row>
    <row r="129" spans="1:39" ht="24" customHeight="1">
      <c r="A129" s="232">
        <v>2026</v>
      </c>
      <c r="B129" s="11" t="s">
        <v>35</v>
      </c>
      <c r="C129" s="12" t="s">
        <v>2154</v>
      </c>
      <c r="D129" s="12" t="s">
        <v>2155</v>
      </c>
      <c r="E129" s="12" t="s">
        <v>2126</v>
      </c>
      <c r="F129" s="255">
        <v>60665</v>
      </c>
      <c r="G129" s="255">
        <v>55346</v>
      </c>
      <c r="H129" s="255">
        <v>5319</v>
      </c>
      <c r="I129" s="265">
        <v>8.77E-2</v>
      </c>
      <c r="J129" s="241">
        <f t="shared" si="30"/>
        <v>55899.46</v>
      </c>
      <c r="K129" s="246">
        <f t="shared" si="31"/>
        <v>56452.92</v>
      </c>
      <c r="L129" s="246">
        <f t="shared" si="32"/>
        <v>57006.38</v>
      </c>
      <c r="M129" s="246">
        <f t="shared" si="33"/>
        <v>57559.839999999997</v>
      </c>
      <c r="N129" s="246">
        <f t="shared" si="34"/>
        <v>58113.3</v>
      </c>
      <c r="O129" s="246">
        <f t="shared" si="35"/>
        <v>58666.76</v>
      </c>
      <c r="P129" s="246">
        <f t="shared" si="36"/>
        <v>59220.22</v>
      </c>
      <c r="Q129" s="246">
        <f t="shared" si="37"/>
        <v>59773.68</v>
      </c>
      <c r="R129" s="246">
        <f t="shared" si="38"/>
        <v>60327.14</v>
      </c>
      <c r="S129" s="246">
        <f t="shared" si="39"/>
        <v>60880.6</v>
      </c>
      <c r="T129" s="246">
        <f t="shared" si="40"/>
        <v>61434.06</v>
      </c>
      <c r="U129" s="246">
        <f t="shared" si="41"/>
        <v>61987.519999999997</v>
      </c>
      <c r="V129" s="246">
        <f t="shared" si="42"/>
        <v>62540.98</v>
      </c>
      <c r="W129" s="246">
        <f t="shared" si="43"/>
        <v>63094.44</v>
      </c>
      <c r="X129" s="246">
        <f t="shared" si="44"/>
        <v>63647.9</v>
      </c>
      <c r="Y129" s="246">
        <f t="shared" si="45"/>
        <v>64201.36</v>
      </c>
      <c r="Z129" s="246">
        <f t="shared" si="46"/>
        <v>64754.82</v>
      </c>
      <c r="AA129" s="246">
        <f t="shared" si="47"/>
        <v>65308.28</v>
      </c>
      <c r="AB129" s="246">
        <f t="shared" si="48"/>
        <v>65861.740000000005</v>
      </c>
      <c r="AC129" s="246">
        <f t="shared" si="49"/>
        <v>66415.199999999997</v>
      </c>
      <c r="AD129" s="246">
        <f t="shared" si="50"/>
        <v>66968.66</v>
      </c>
      <c r="AE129" s="246">
        <f t="shared" si="51"/>
        <v>67522.12</v>
      </c>
      <c r="AF129" s="246">
        <f t="shared" si="52"/>
        <v>68075.58</v>
      </c>
      <c r="AG129" s="246">
        <f t="shared" si="53"/>
        <v>68629.039999999994</v>
      </c>
      <c r="AH129" s="246">
        <f t="shared" si="54"/>
        <v>69182.5</v>
      </c>
      <c r="AI129" s="246">
        <f t="shared" si="55"/>
        <v>69735.960000000006</v>
      </c>
      <c r="AJ129" s="246">
        <f t="shared" si="56"/>
        <v>70289.42</v>
      </c>
      <c r="AK129" s="246">
        <f t="shared" si="57"/>
        <v>70842.880000000005</v>
      </c>
      <c r="AL129" s="246">
        <f t="shared" si="58"/>
        <v>71396.34</v>
      </c>
      <c r="AM129" s="246">
        <f t="shared" si="59"/>
        <v>71949.8</v>
      </c>
    </row>
    <row r="130" spans="1:39" ht="24" customHeight="1">
      <c r="A130" s="232">
        <v>2026</v>
      </c>
      <c r="B130" s="11" t="s">
        <v>35</v>
      </c>
      <c r="C130" s="12" t="s">
        <v>2154</v>
      </c>
      <c r="D130" s="12" t="s">
        <v>2155</v>
      </c>
      <c r="E130" s="12" t="s">
        <v>2163</v>
      </c>
      <c r="F130" s="255">
        <v>58915</v>
      </c>
      <c r="G130" s="255">
        <v>53684</v>
      </c>
      <c r="H130" s="255">
        <v>5231</v>
      </c>
      <c r="I130" s="265">
        <v>8.8800000000000004E-2</v>
      </c>
      <c r="J130" s="241">
        <f t="shared" si="30"/>
        <v>54220.84</v>
      </c>
      <c r="K130" s="246">
        <f t="shared" si="31"/>
        <v>54757.68</v>
      </c>
      <c r="L130" s="246">
        <f t="shared" si="32"/>
        <v>55294.52</v>
      </c>
      <c r="M130" s="246">
        <f t="shared" si="33"/>
        <v>55831.360000000001</v>
      </c>
      <c r="N130" s="246">
        <f t="shared" si="34"/>
        <v>56368.2</v>
      </c>
      <c r="O130" s="246">
        <f t="shared" si="35"/>
        <v>56905.04</v>
      </c>
      <c r="P130" s="246">
        <f t="shared" si="36"/>
        <v>57441.88</v>
      </c>
      <c r="Q130" s="246">
        <f t="shared" si="37"/>
        <v>57978.720000000001</v>
      </c>
      <c r="R130" s="246">
        <f t="shared" si="38"/>
        <v>58515.56</v>
      </c>
      <c r="S130" s="246">
        <f t="shared" si="39"/>
        <v>59052.4</v>
      </c>
      <c r="T130" s="246">
        <f t="shared" si="40"/>
        <v>59589.24</v>
      </c>
      <c r="U130" s="246">
        <f t="shared" si="41"/>
        <v>60126.080000000002</v>
      </c>
      <c r="V130" s="246">
        <f t="shared" si="42"/>
        <v>60662.92</v>
      </c>
      <c r="W130" s="246">
        <f t="shared" si="43"/>
        <v>61199.76</v>
      </c>
      <c r="X130" s="246">
        <f t="shared" si="44"/>
        <v>61736.6</v>
      </c>
      <c r="Y130" s="246">
        <f t="shared" si="45"/>
        <v>62273.440000000002</v>
      </c>
      <c r="Z130" s="246">
        <f t="shared" si="46"/>
        <v>62810.28</v>
      </c>
      <c r="AA130" s="246">
        <f t="shared" si="47"/>
        <v>63347.119999999995</v>
      </c>
      <c r="AB130" s="246">
        <f t="shared" si="48"/>
        <v>63883.96</v>
      </c>
      <c r="AC130" s="246">
        <f t="shared" si="49"/>
        <v>64420.800000000003</v>
      </c>
      <c r="AD130" s="246">
        <f t="shared" si="50"/>
        <v>64957.64</v>
      </c>
      <c r="AE130" s="246">
        <f t="shared" si="51"/>
        <v>65494.479999999996</v>
      </c>
      <c r="AF130" s="246">
        <f t="shared" si="52"/>
        <v>66031.320000000007</v>
      </c>
      <c r="AG130" s="246">
        <f t="shared" si="53"/>
        <v>66568.160000000003</v>
      </c>
      <c r="AH130" s="246">
        <f t="shared" si="54"/>
        <v>67105</v>
      </c>
      <c r="AI130" s="246">
        <f t="shared" si="55"/>
        <v>67641.84</v>
      </c>
      <c r="AJ130" s="246">
        <f t="shared" si="56"/>
        <v>68178.679999999993</v>
      </c>
      <c r="AK130" s="246">
        <f t="shared" si="57"/>
        <v>68715.520000000004</v>
      </c>
      <c r="AL130" s="246">
        <f t="shared" si="58"/>
        <v>69252.36</v>
      </c>
      <c r="AM130" s="246">
        <f t="shared" si="59"/>
        <v>69789.2</v>
      </c>
    </row>
    <row r="131" spans="1:39" ht="24" customHeight="1">
      <c r="A131" s="232">
        <v>2026</v>
      </c>
      <c r="B131" s="11" t="s">
        <v>35</v>
      </c>
      <c r="C131" s="12" t="s">
        <v>2154</v>
      </c>
      <c r="D131" s="12" t="s">
        <v>2155</v>
      </c>
      <c r="E131" s="12" t="s">
        <v>2164</v>
      </c>
      <c r="F131" s="255">
        <v>60850</v>
      </c>
      <c r="G131" s="255">
        <v>55522</v>
      </c>
      <c r="H131" s="255">
        <v>5328</v>
      </c>
      <c r="I131" s="265">
        <v>8.7599999999999997E-2</v>
      </c>
      <c r="J131" s="241">
        <f t="shared" si="30"/>
        <v>56077.22</v>
      </c>
      <c r="K131" s="246">
        <f t="shared" si="31"/>
        <v>56632.44</v>
      </c>
      <c r="L131" s="246">
        <f t="shared" si="32"/>
        <v>57187.66</v>
      </c>
      <c r="M131" s="246">
        <f t="shared" si="33"/>
        <v>57742.879999999997</v>
      </c>
      <c r="N131" s="246">
        <f t="shared" si="34"/>
        <v>58298.1</v>
      </c>
      <c r="O131" s="246">
        <f t="shared" si="35"/>
        <v>58853.32</v>
      </c>
      <c r="P131" s="246">
        <f t="shared" si="36"/>
        <v>59408.54</v>
      </c>
      <c r="Q131" s="246">
        <f t="shared" si="37"/>
        <v>59963.76</v>
      </c>
      <c r="R131" s="246">
        <f t="shared" si="38"/>
        <v>60518.979999999996</v>
      </c>
      <c r="S131" s="246">
        <f t="shared" si="39"/>
        <v>61074.2</v>
      </c>
      <c r="T131" s="246">
        <f t="shared" si="40"/>
        <v>61629.42</v>
      </c>
      <c r="U131" s="246">
        <f t="shared" si="41"/>
        <v>62184.639999999999</v>
      </c>
      <c r="V131" s="246">
        <f t="shared" si="42"/>
        <v>62739.86</v>
      </c>
      <c r="W131" s="246">
        <f t="shared" si="43"/>
        <v>63295.08</v>
      </c>
      <c r="X131" s="246">
        <f t="shared" si="44"/>
        <v>63850.3</v>
      </c>
      <c r="Y131" s="246">
        <f t="shared" si="45"/>
        <v>64405.520000000004</v>
      </c>
      <c r="Z131" s="246">
        <f t="shared" si="46"/>
        <v>64960.74</v>
      </c>
      <c r="AA131" s="246">
        <f t="shared" si="47"/>
        <v>65515.96</v>
      </c>
      <c r="AB131" s="246">
        <f t="shared" si="48"/>
        <v>66071.179999999993</v>
      </c>
      <c r="AC131" s="246">
        <f t="shared" si="49"/>
        <v>66626.399999999994</v>
      </c>
      <c r="AD131" s="246">
        <f t="shared" si="50"/>
        <v>67181.62</v>
      </c>
      <c r="AE131" s="246">
        <f t="shared" si="51"/>
        <v>67736.84</v>
      </c>
      <c r="AF131" s="246">
        <f t="shared" si="52"/>
        <v>68292.06</v>
      </c>
      <c r="AG131" s="246">
        <f t="shared" si="53"/>
        <v>68847.28</v>
      </c>
      <c r="AH131" s="246">
        <f t="shared" si="54"/>
        <v>69402.5</v>
      </c>
      <c r="AI131" s="246">
        <f t="shared" si="55"/>
        <v>69957.72</v>
      </c>
      <c r="AJ131" s="246">
        <f t="shared" si="56"/>
        <v>70512.94</v>
      </c>
      <c r="AK131" s="246">
        <f t="shared" si="57"/>
        <v>71068.160000000003</v>
      </c>
      <c r="AL131" s="246">
        <f t="shared" si="58"/>
        <v>71623.38</v>
      </c>
      <c r="AM131" s="246">
        <f t="shared" si="59"/>
        <v>72178.600000000006</v>
      </c>
    </row>
    <row r="132" spans="1:39" ht="24" customHeight="1">
      <c r="A132" s="232">
        <v>2026</v>
      </c>
      <c r="B132" s="11" t="s">
        <v>35</v>
      </c>
      <c r="C132" s="12" t="s">
        <v>2154</v>
      </c>
      <c r="D132" s="12" t="s">
        <v>2155</v>
      </c>
      <c r="E132" s="12" t="s">
        <v>2165</v>
      </c>
      <c r="F132" s="255">
        <v>59090</v>
      </c>
      <c r="G132" s="255">
        <v>53850</v>
      </c>
      <c r="H132" s="255">
        <v>5240</v>
      </c>
      <c r="I132" s="265">
        <v>8.8700000000000001E-2</v>
      </c>
      <c r="J132" s="241">
        <f t="shared" si="30"/>
        <v>54388.5</v>
      </c>
      <c r="K132" s="246">
        <f t="shared" si="31"/>
        <v>54927</v>
      </c>
      <c r="L132" s="246">
        <f t="shared" si="32"/>
        <v>55465.5</v>
      </c>
      <c r="M132" s="246">
        <f t="shared" si="33"/>
        <v>56004</v>
      </c>
      <c r="N132" s="246">
        <f t="shared" si="34"/>
        <v>56542.5</v>
      </c>
      <c r="O132" s="246">
        <f t="shared" si="35"/>
        <v>57081</v>
      </c>
      <c r="P132" s="246">
        <f t="shared" si="36"/>
        <v>57619.5</v>
      </c>
      <c r="Q132" s="246">
        <f t="shared" si="37"/>
        <v>58158</v>
      </c>
      <c r="R132" s="246">
        <f t="shared" si="38"/>
        <v>58696.5</v>
      </c>
      <c r="S132" s="246">
        <f t="shared" si="39"/>
        <v>59235</v>
      </c>
      <c r="T132" s="246">
        <f t="shared" si="40"/>
        <v>59773.5</v>
      </c>
      <c r="U132" s="246">
        <f t="shared" si="41"/>
        <v>60312</v>
      </c>
      <c r="V132" s="246">
        <f t="shared" si="42"/>
        <v>60850.5</v>
      </c>
      <c r="W132" s="246">
        <f t="shared" si="43"/>
        <v>61389</v>
      </c>
      <c r="X132" s="246">
        <f t="shared" si="44"/>
        <v>61927.5</v>
      </c>
      <c r="Y132" s="246">
        <f t="shared" si="45"/>
        <v>62466</v>
      </c>
      <c r="Z132" s="246">
        <f t="shared" si="46"/>
        <v>63004.5</v>
      </c>
      <c r="AA132" s="246">
        <f t="shared" si="47"/>
        <v>63543</v>
      </c>
      <c r="AB132" s="246">
        <f t="shared" si="48"/>
        <v>64081.5</v>
      </c>
      <c r="AC132" s="246">
        <f t="shared" si="49"/>
        <v>64620</v>
      </c>
      <c r="AD132" s="246">
        <f t="shared" si="50"/>
        <v>65158.5</v>
      </c>
      <c r="AE132" s="246">
        <f t="shared" si="51"/>
        <v>65697</v>
      </c>
      <c r="AF132" s="246">
        <f t="shared" si="52"/>
        <v>66235.5</v>
      </c>
      <c r="AG132" s="246">
        <f t="shared" si="53"/>
        <v>66774</v>
      </c>
      <c r="AH132" s="246">
        <f t="shared" si="54"/>
        <v>67312.5</v>
      </c>
      <c r="AI132" s="246">
        <f t="shared" si="55"/>
        <v>67851</v>
      </c>
      <c r="AJ132" s="246">
        <f t="shared" si="56"/>
        <v>68389.5</v>
      </c>
      <c r="AK132" s="246">
        <f t="shared" si="57"/>
        <v>68928</v>
      </c>
      <c r="AL132" s="246">
        <f t="shared" si="58"/>
        <v>69466.5</v>
      </c>
      <c r="AM132" s="246">
        <f t="shared" si="59"/>
        <v>70005</v>
      </c>
    </row>
    <row r="133" spans="1:39" ht="24" customHeight="1">
      <c r="A133" s="232">
        <v>2026</v>
      </c>
      <c r="B133" s="11" t="s">
        <v>35</v>
      </c>
      <c r="C133" s="12" t="s">
        <v>2154</v>
      </c>
      <c r="D133" s="12" t="s">
        <v>2155</v>
      </c>
      <c r="E133" s="12" t="s">
        <v>2166</v>
      </c>
      <c r="F133" s="255">
        <v>61015</v>
      </c>
      <c r="G133" s="255">
        <v>55679</v>
      </c>
      <c r="H133" s="255">
        <v>5336</v>
      </c>
      <c r="I133" s="265">
        <v>8.7499999999999994E-2</v>
      </c>
      <c r="J133" s="241">
        <f t="shared" si="30"/>
        <v>56235.79</v>
      </c>
      <c r="K133" s="246">
        <f t="shared" si="31"/>
        <v>56792.58</v>
      </c>
      <c r="L133" s="246">
        <f t="shared" si="32"/>
        <v>57349.37</v>
      </c>
      <c r="M133" s="246">
        <f t="shared" si="33"/>
        <v>57906.16</v>
      </c>
      <c r="N133" s="246">
        <f t="shared" si="34"/>
        <v>58462.95</v>
      </c>
      <c r="O133" s="246">
        <f t="shared" si="35"/>
        <v>59019.74</v>
      </c>
      <c r="P133" s="246">
        <f t="shared" si="36"/>
        <v>59576.53</v>
      </c>
      <c r="Q133" s="246">
        <f t="shared" si="37"/>
        <v>60133.32</v>
      </c>
      <c r="R133" s="246">
        <f t="shared" si="38"/>
        <v>60690.11</v>
      </c>
      <c r="S133" s="246">
        <f t="shared" si="39"/>
        <v>61246.9</v>
      </c>
      <c r="T133" s="246">
        <f t="shared" si="40"/>
        <v>61803.69</v>
      </c>
      <c r="U133" s="246">
        <f t="shared" si="41"/>
        <v>62360.479999999996</v>
      </c>
      <c r="V133" s="246">
        <f t="shared" si="42"/>
        <v>62917.270000000004</v>
      </c>
      <c r="W133" s="246">
        <f t="shared" si="43"/>
        <v>63474.06</v>
      </c>
      <c r="X133" s="246">
        <f t="shared" si="44"/>
        <v>64030.85</v>
      </c>
      <c r="Y133" s="246">
        <f t="shared" si="45"/>
        <v>64587.64</v>
      </c>
      <c r="Z133" s="246">
        <f t="shared" si="46"/>
        <v>65144.43</v>
      </c>
      <c r="AA133" s="246">
        <f t="shared" si="47"/>
        <v>65701.22</v>
      </c>
      <c r="AB133" s="246">
        <f t="shared" si="48"/>
        <v>66258.009999999995</v>
      </c>
      <c r="AC133" s="246">
        <f t="shared" si="49"/>
        <v>66814.8</v>
      </c>
      <c r="AD133" s="246">
        <f t="shared" si="50"/>
        <v>67371.59</v>
      </c>
      <c r="AE133" s="246">
        <f t="shared" si="51"/>
        <v>67928.38</v>
      </c>
      <c r="AF133" s="246">
        <f t="shared" si="52"/>
        <v>68485.17</v>
      </c>
      <c r="AG133" s="246">
        <f t="shared" si="53"/>
        <v>69041.959999999992</v>
      </c>
      <c r="AH133" s="246">
        <f t="shared" si="54"/>
        <v>69598.75</v>
      </c>
      <c r="AI133" s="246">
        <f t="shared" si="55"/>
        <v>70155.540000000008</v>
      </c>
      <c r="AJ133" s="246">
        <f t="shared" si="56"/>
        <v>70712.33</v>
      </c>
      <c r="AK133" s="246">
        <f t="shared" si="57"/>
        <v>71269.119999999995</v>
      </c>
      <c r="AL133" s="246">
        <f t="shared" si="58"/>
        <v>71825.91</v>
      </c>
      <c r="AM133" s="246">
        <f t="shared" si="59"/>
        <v>72382.7</v>
      </c>
    </row>
    <row r="134" spans="1:39" ht="24" customHeight="1">
      <c r="A134" s="232">
        <v>2026</v>
      </c>
      <c r="B134" s="11" t="s">
        <v>35</v>
      </c>
      <c r="C134" s="12" t="s">
        <v>2154</v>
      </c>
      <c r="D134" s="12" t="s">
        <v>2159</v>
      </c>
      <c r="E134" s="12" t="s">
        <v>2167</v>
      </c>
      <c r="F134" s="255">
        <v>61465</v>
      </c>
      <c r="G134" s="255">
        <v>56106</v>
      </c>
      <c r="H134" s="255">
        <v>5359</v>
      </c>
      <c r="I134" s="265">
        <v>8.72E-2</v>
      </c>
      <c r="J134" s="241">
        <f t="shared" si="30"/>
        <v>56667.06</v>
      </c>
      <c r="K134" s="246">
        <f t="shared" si="31"/>
        <v>57228.12</v>
      </c>
      <c r="L134" s="246">
        <f t="shared" si="32"/>
        <v>57789.18</v>
      </c>
      <c r="M134" s="246">
        <f t="shared" si="33"/>
        <v>58350.239999999998</v>
      </c>
      <c r="N134" s="246">
        <f t="shared" si="34"/>
        <v>58911.3</v>
      </c>
      <c r="O134" s="246">
        <f t="shared" si="35"/>
        <v>59472.36</v>
      </c>
      <c r="P134" s="246">
        <f t="shared" si="36"/>
        <v>60033.42</v>
      </c>
      <c r="Q134" s="246">
        <f t="shared" si="37"/>
        <v>60594.48</v>
      </c>
      <c r="R134" s="246">
        <f t="shared" si="38"/>
        <v>61155.54</v>
      </c>
      <c r="S134" s="246">
        <f t="shared" si="39"/>
        <v>61716.6</v>
      </c>
      <c r="T134" s="246">
        <f t="shared" si="40"/>
        <v>62277.66</v>
      </c>
      <c r="U134" s="246">
        <f t="shared" si="41"/>
        <v>62838.720000000001</v>
      </c>
      <c r="V134" s="246">
        <f t="shared" si="42"/>
        <v>63399.78</v>
      </c>
      <c r="W134" s="246">
        <f t="shared" si="43"/>
        <v>63960.840000000004</v>
      </c>
      <c r="X134" s="246">
        <f t="shared" si="44"/>
        <v>64521.9</v>
      </c>
      <c r="Y134" s="246">
        <f t="shared" si="45"/>
        <v>65082.96</v>
      </c>
      <c r="Z134" s="246">
        <f t="shared" si="46"/>
        <v>65644.02</v>
      </c>
      <c r="AA134" s="246">
        <f t="shared" si="47"/>
        <v>66205.08</v>
      </c>
      <c r="AB134" s="246">
        <f t="shared" si="48"/>
        <v>66766.14</v>
      </c>
      <c r="AC134" s="246">
        <f t="shared" si="49"/>
        <v>67327.199999999997</v>
      </c>
      <c r="AD134" s="246">
        <f t="shared" si="50"/>
        <v>67888.259999999995</v>
      </c>
      <c r="AE134" s="246">
        <f t="shared" si="51"/>
        <v>68449.320000000007</v>
      </c>
      <c r="AF134" s="246">
        <f t="shared" si="52"/>
        <v>69010.38</v>
      </c>
      <c r="AG134" s="246">
        <f t="shared" si="53"/>
        <v>69571.44</v>
      </c>
      <c r="AH134" s="246">
        <f t="shared" si="54"/>
        <v>70132.5</v>
      </c>
      <c r="AI134" s="246">
        <f t="shared" si="55"/>
        <v>70693.56</v>
      </c>
      <c r="AJ134" s="246">
        <f t="shared" si="56"/>
        <v>71254.62</v>
      </c>
      <c r="AK134" s="246">
        <f t="shared" si="57"/>
        <v>71815.680000000008</v>
      </c>
      <c r="AL134" s="246">
        <f t="shared" si="58"/>
        <v>72376.740000000005</v>
      </c>
      <c r="AM134" s="246">
        <f t="shared" si="59"/>
        <v>72937.8</v>
      </c>
    </row>
    <row r="135" spans="1:39" ht="24" customHeight="1">
      <c r="A135" s="232">
        <v>2026</v>
      </c>
      <c r="B135" s="11" t="s">
        <v>35</v>
      </c>
      <c r="C135" s="12" t="s">
        <v>2154</v>
      </c>
      <c r="D135" s="12" t="s">
        <v>2159</v>
      </c>
      <c r="E135" s="12" t="s">
        <v>2129</v>
      </c>
      <c r="F135" s="255">
        <v>63395</v>
      </c>
      <c r="G135" s="255">
        <v>57940</v>
      </c>
      <c r="H135" s="255">
        <v>5455</v>
      </c>
      <c r="I135" s="265">
        <v>8.5999999999999993E-2</v>
      </c>
      <c r="J135" s="241">
        <f t="shared" si="30"/>
        <v>58519.4</v>
      </c>
      <c r="K135" s="246">
        <f t="shared" si="31"/>
        <v>59098.8</v>
      </c>
      <c r="L135" s="246">
        <f t="shared" si="32"/>
        <v>59678.2</v>
      </c>
      <c r="M135" s="246">
        <f t="shared" si="33"/>
        <v>60257.599999999999</v>
      </c>
      <c r="N135" s="246">
        <f t="shared" si="34"/>
        <v>60837</v>
      </c>
      <c r="O135" s="246">
        <f t="shared" si="35"/>
        <v>61416.4</v>
      </c>
      <c r="P135" s="246">
        <f t="shared" si="36"/>
        <v>61995.8</v>
      </c>
      <c r="Q135" s="246">
        <f t="shared" si="37"/>
        <v>62575.199999999997</v>
      </c>
      <c r="R135" s="246">
        <f t="shared" si="38"/>
        <v>63154.6</v>
      </c>
      <c r="S135" s="246">
        <f t="shared" si="39"/>
        <v>63734</v>
      </c>
      <c r="T135" s="246">
        <f t="shared" si="40"/>
        <v>64313.4</v>
      </c>
      <c r="U135" s="246">
        <f t="shared" si="41"/>
        <v>64892.800000000003</v>
      </c>
      <c r="V135" s="246">
        <f t="shared" si="42"/>
        <v>65472.2</v>
      </c>
      <c r="W135" s="246">
        <f t="shared" si="43"/>
        <v>66051.600000000006</v>
      </c>
      <c r="X135" s="246">
        <f t="shared" si="44"/>
        <v>66631</v>
      </c>
      <c r="Y135" s="246">
        <f t="shared" si="45"/>
        <v>67210.399999999994</v>
      </c>
      <c r="Z135" s="246">
        <f t="shared" si="46"/>
        <v>67789.8</v>
      </c>
      <c r="AA135" s="246">
        <f t="shared" si="47"/>
        <v>68369.2</v>
      </c>
      <c r="AB135" s="246">
        <f t="shared" si="48"/>
        <v>68948.600000000006</v>
      </c>
      <c r="AC135" s="246">
        <f t="shared" si="49"/>
        <v>69528</v>
      </c>
      <c r="AD135" s="246">
        <f t="shared" si="50"/>
        <v>70107.399999999994</v>
      </c>
      <c r="AE135" s="246">
        <f t="shared" si="51"/>
        <v>70686.8</v>
      </c>
      <c r="AF135" s="246">
        <f t="shared" si="52"/>
        <v>71266.2</v>
      </c>
      <c r="AG135" s="246">
        <f t="shared" si="53"/>
        <v>71845.600000000006</v>
      </c>
      <c r="AH135" s="246">
        <f t="shared" si="54"/>
        <v>72425</v>
      </c>
      <c r="AI135" s="246">
        <f t="shared" si="55"/>
        <v>73004.399999999994</v>
      </c>
      <c r="AJ135" s="246">
        <f t="shared" si="56"/>
        <v>73583.8</v>
      </c>
      <c r="AK135" s="246">
        <f t="shared" si="57"/>
        <v>74163.199999999997</v>
      </c>
      <c r="AL135" s="246">
        <f t="shared" si="58"/>
        <v>74742.600000000006</v>
      </c>
      <c r="AM135" s="246">
        <f t="shared" si="59"/>
        <v>75322</v>
      </c>
    </row>
    <row r="136" spans="1:39" ht="24" customHeight="1">
      <c r="A136" s="232">
        <v>2026</v>
      </c>
      <c r="B136" s="11" t="s">
        <v>35</v>
      </c>
      <c r="C136" s="12" t="s">
        <v>2154</v>
      </c>
      <c r="D136" s="12" t="s">
        <v>2159</v>
      </c>
      <c r="E136" s="12" t="s">
        <v>2168</v>
      </c>
      <c r="F136" s="255">
        <v>61640</v>
      </c>
      <c r="G136" s="255">
        <v>56273</v>
      </c>
      <c r="H136" s="255">
        <v>5367</v>
      </c>
      <c r="I136" s="265">
        <v>8.7099999999999997E-2</v>
      </c>
      <c r="J136" s="241">
        <f t="shared" si="30"/>
        <v>56835.73</v>
      </c>
      <c r="K136" s="246">
        <f t="shared" si="31"/>
        <v>57398.46</v>
      </c>
      <c r="L136" s="246">
        <f t="shared" si="32"/>
        <v>57961.19</v>
      </c>
      <c r="M136" s="246">
        <f t="shared" si="33"/>
        <v>58523.92</v>
      </c>
      <c r="N136" s="246">
        <f t="shared" si="34"/>
        <v>59086.65</v>
      </c>
      <c r="O136" s="246">
        <f t="shared" si="35"/>
        <v>59649.38</v>
      </c>
      <c r="P136" s="246">
        <f t="shared" si="36"/>
        <v>60212.11</v>
      </c>
      <c r="Q136" s="246">
        <f t="shared" si="37"/>
        <v>60774.84</v>
      </c>
      <c r="R136" s="246">
        <f t="shared" si="38"/>
        <v>61337.57</v>
      </c>
      <c r="S136" s="246">
        <f t="shared" si="39"/>
        <v>61900.3</v>
      </c>
      <c r="T136" s="246">
        <f t="shared" si="40"/>
        <v>62463.03</v>
      </c>
      <c r="U136" s="246">
        <f t="shared" si="41"/>
        <v>63025.760000000002</v>
      </c>
      <c r="V136" s="246">
        <f t="shared" si="42"/>
        <v>63588.49</v>
      </c>
      <c r="W136" s="246">
        <f t="shared" si="43"/>
        <v>64151.22</v>
      </c>
      <c r="X136" s="246">
        <f t="shared" si="44"/>
        <v>64713.95</v>
      </c>
      <c r="Y136" s="246">
        <f t="shared" si="45"/>
        <v>65276.68</v>
      </c>
      <c r="Z136" s="246">
        <f t="shared" si="46"/>
        <v>65839.41</v>
      </c>
      <c r="AA136" s="246">
        <f t="shared" si="47"/>
        <v>66402.14</v>
      </c>
      <c r="AB136" s="246">
        <f t="shared" si="48"/>
        <v>66964.87</v>
      </c>
      <c r="AC136" s="246">
        <f t="shared" si="49"/>
        <v>67527.600000000006</v>
      </c>
      <c r="AD136" s="246">
        <f t="shared" si="50"/>
        <v>68090.33</v>
      </c>
      <c r="AE136" s="246">
        <f t="shared" si="51"/>
        <v>68653.06</v>
      </c>
      <c r="AF136" s="246">
        <f t="shared" si="52"/>
        <v>69215.790000000008</v>
      </c>
      <c r="AG136" s="246">
        <f t="shared" si="53"/>
        <v>69778.52</v>
      </c>
      <c r="AH136" s="246">
        <f t="shared" si="54"/>
        <v>70341.25</v>
      </c>
      <c r="AI136" s="246">
        <f t="shared" si="55"/>
        <v>70903.98</v>
      </c>
      <c r="AJ136" s="246">
        <f t="shared" si="56"/>
        <v>71466.710000000006</v>
      </c>
      <c r="AK136" s="246">
        <f t="shared" si="57"/>
        <v>72029.440000000002</v>
      </c>
      <c r="AL136" s="246">
        <f t="shared" si="58"/>
        <v>72592.17</v>
      </c>
      <c r="AM136" s="246">
        <f t="shared" si="59"/>
        <v>73154.899999999994</v>
      </c>
    </row>
    <row r="137" spans="1:39" ht="24" customHeight="1">
      <c r="A137" s="232">
        <v>2026</v>
      </c>
      <c r="B137" s="11" t="s">
        <v>35</v>
      </c>
      <c r="C137" s="12" t="s">
        <v>2154</v>
      </c>
      <c r="D137" s="12" t="s">
        <v>2159</v>
      </c>
      <c r="E137" s="12" t="s">
        <v>2169</v>
      </c>
      <c r="F137" s="255">
        <v>63565</v>
      </c>
      <c r="G137" s="255">
        <v>58101</v>
      </c>
      <c r="H137" s="255">
        <v>5464</v>
      </c>
      <c r="I137" s="265">
        <v>8.5999999999999993E-2</v>
      </c>
      <c r="J137" s="241">
        <f t="shared" si="30"/>
        <v>58682.01</v>
      </c>
      <c r="K137" s="246">
        <f t="shared" si="31"/>
        <v>59263.02</v>
      </c>
      <c r="L137" s="246">
        <f t="shared" si="32"/>
        <v>59844.03</v>
      </c>
      <c r="M137" s="246">
        <f t="shared" si="33"/>
        <v>60425.04</v>
      </c>
      <c r="N137" s="246">
        <f t="shared" si="34"/>
        <v>61006.05</v>
      </c>
      <c r="O137" s="246">
        <f t="shared" si="35"/>
        <v>61587.06</v>
      </c>
      <c r="P137" s="246">
        <f t="shared" si="36"/>
        <v>62168.07</v>
      </c>
      <c r="Q137" s="246">
        <f t="shared" si="37"/>
        <v>62749.08</v>
      </c>
      <c r="R137" s="246">
        <f t="shared" si="38"/>
        <v>63330.09</v>
      </c>
      <c r="S137" s="246">
        <f t="shared" si="39"/>
        <v>63911.1</v>
      </c>
      <c r="T137" s="246">
        <f t="shared" si="40"/>
        <v>64492.11</v>
      </c>
      <c r="U137" s="246">
        <f t="shared" si="41"/>
        <v>65073.120000000003</v>
      </c>
      <c r="V137" s="246">
        <f t="shared" si="42"/>
        <v>65654.13</v>
      </c>
      <c r="W137" s="246">
        <f t="shared" si="43"/>
        <v>66235.14</v>
      </c>
      <c r="X137" s="246">
        <f t="shared" si="44"/>
        <v>66816.149999999994</v>
      </c>
      <c r="Y137" s="246">
        <f t="shared" si="45"/>
        <v>67397.16</v>
      </c>
      <c r="Z137" s="246">
        <f t="shared" si="46"/>
        <v>67978.17</v>
      </c>
      <c r="AA137" s="246">
        <f t="shared" si="47"/>
        <v>68559.179999999993</v>
      </c>
      <c r="AB137" s="246">
        <f t="shared" si="48"/>
        <v>69140.19</v>
      </c>
      <c r="AC137" s="246">
        <f t="shared" si="49"/>
        <v>69721.2</v>
      </c>
      <c r="AD137" s="246">
        <f t="shared" si="50"/>
        <v>70302.209999999992</v>
      </c>
      <c r="AE137" s="246">
        <f t="shared" si="51"/>
        <v>70883.22</v>
      </c>
      <c r="AF137" s="246">
        <f t="shared" si="52"/>
        <v>71464.23</v>
      </c>
      <c r="AG137" s="246">
        <f t="shared" si="53"/>
        <v>72045.240000000005</v>
      </c>
      <c r="AH137" s="246">
        <f t="shared" si="54"/>
        <v>72626.25</v>
      </c>
      <c r="AI137" s="246">
        <f t="shared" si="55"/>
        <v>73207.259999999995</v>
      </c>
      <c r="AJ137" s="246">
        <f t="shared" si="56"/>
        <v>73788.27</v>
      </c>
      <c r="AK137" s="246">
        <f t="shared" si="57"/>
        <v>74369.279999999999</v>
      </c>
      <c r="AL137" s="246">
        <f t="shared" si="58"/>
        <v>74950.289999999994</v>
      </c>
      <c r="AM137" s="246">
        <f t="shared" si="59"/>
        <v>75531.3</v>
      </c>
    </row>
    <row r="138" spans="1:39" ht="24" customHeight="1">
      <c r="A138" s="232">
        <v>2026</v>
      </c>
      <c r="B138" s="11" t="s">
        <v>35</v>
      </c>
      <c r="C138" s="12" t="s">
        <v>2154</v>
      </c>
      <c r="D138" s="12" t="s">
        <v>2159</v>
      </c>
      <c r="E138" s="12" t="s">
        <v>2156</v>
      </c>
      <c r="F138" s="255">
        <v>61810</v>
      </c>
      <c r="G138" s="255">
        <v>56434</v>
      </c>
      <c r="H138" s="255">
        <v>5376</v>
      </c>
      <c r="I138" s="265">
        <v>8.6999999999999994E-2</v>
      </c>
      <c r="J138" s="241">
        <f t="shared" ref="J138:J201" si="60">(G138*0.01)+G138</f>
        <v>56998.34</v>
      </c>
      <c r="K138" s="246">
        <f t="shared" ref="K138:K201" si="61">(G138*0.02)+G138</f>
        <v>57562.68</v>
      </c>
      <c r="L138" s="246">
        <f t="shared" ref="L138:L201" si="62">(G138*0.03)+G138</f>
        <v>58127.02</v>
      </c>
      <c r="M138" s="246">
        <f t="shared" ref="M138:M201" si="63">(G138*0.04)+G138</f>
        <v>58691.360000000001</v>
      </c>
      <c r="N138" s="246">
        <f t="shared" ref="N138:N201" si="64">(G138*0.05)+G138</f>
        <v>59255.7</v>
      </c>
      <c r="O138" s="246">
        <f t="shared" ref="O138:O201" si="65">(G138*0.06)+G138</f>
        <v>59820.04</v>
      </c>
      <c r="P138" s="246">
        <f t="shared" ref="P138:P201" si="66">(G138*0.07)+G138</f>
        <v>60384.38</v>
      </c>
      <c r="Q138" s="246">
        <f t="shared" ref="Q138:Q201" si="67">(G138*0.08)+G138</f>
        <v>60948.72</v>
      </c>
      <c r="R138" s="246">
        <f t="shared" ref="R138:R201" si="68">(G138*0.09)+G138</f>
        <v>61513.06</v>
      </c>
      <c r="S138" s="246">
        <f t="shared" ref="S138:S201" si="69">(G138*0.1)+G138</f>
        <v>62077.4</v>
      </c>
      <c r="T138" s="246">
        <f t="shared" ref="T138:T201" si="70">(G138*0.11)+G138</f>
        <v>62641.74</v>
      </c>
      <c r="U138" s="246">
        <f t="shared" ref="U138:U201" si="71">(G138*0.12)+G138</f>
        <v>63206.080000000002</v>
      </c>
      <c r="V138" s="246">
        <f t="shared" ref="V138:V201" si="72">(G138*0.13)+G138</f>
        <v>63770.42</v>
      </c>
      <c r="W138" s="246">
        <f t="shared" ref="W138:W201" si="73">(G138*0.14)+G138</f>
        <v>64334.76</v>
      </c>
      <c r="X138" s="246">
        <f t="shared" ref="X138:X201" si="74">(G138*0.15)+G138</f>
        <v>64899.1</v>
      </c>
      <c r="Y138" s="246">
        <f t="shared" ref="Y138:Y201" si="75">(G138*0.16)+G138</f>
        <v>65463.44</v>
      </c>
      <c r="Z138" s="246">
        <f t="shared" ref="Z138:Z201" si="76">(G138*0.17)+G138</f>
        <v>66027.78</v>
      </c>
      <c r="AA138" s="246">
        <f t="shared" ref="AA138:AA201" si="77">(G138*0.18)+G138</f>
        <v>66592.12</v>
      </c>
      <c r="AB138" s="246">
        <f t="shared" ref="AB138:AB201" si="78">(G138*0.19)+G138</f>
        <v>67156.460000000006</v>
      </c>
      <c r="AC138" s="246">
        <f t="shared" ref="AC138:AC201" si="79">(G138*0.2)+G138</f>
        <v>67720.800000000003</v>
      </c>
      <c r="AD138" s="246">
        <f t="shared" ref="AD138:AD201" si="80">(G138*0.21)+G138</f>
        <v>68285.14</v>
      </c>
      <c r="AE138" s="246">
        <f t="shared" ref="AE138:AE201" si="81">(G138*0.22)+G138</f>
        <v>68849.48</v>
      </c>
      <c r="AF138" s="246">
        <f t="shared" ref="AF138:AF201" si="82">(G138*0.23)+G138</f>
        <v>69413.820000000007</v>
      </c>
      <c r="AG138" s="246">
        <f t="shared" ref="AG138:AG201" si="83">(G138*0.24)+G138</f>
        <v>69978.16</v>
      </c>
      <c r="AH138" s="246">
        <f t="shared" ref="AH138:AH201" si="84">(G138*0.25)+G138</f>
        <v>70542.5</v>
      </c>
      <c r="AI138" s="246">
        <f t="shared" ref="AI138:AI201" si="85">(G138*0.26)+G138</f>
        <v>71106.84</v>
      </c>
      <c r="AJ138" s="246">
        <f t="shared" ref="AJ138:AJ201" si="86">(G138*0.27)+G138</f>
        <v>71671.179999999993</v>
      </c>
      <c r="AK138" s="246">
        <f t="shared" ref="AK138:AK201" si="87">(G138*0.28)+G138</f>
        <v>72235.520000000004</v>
      </c>
      <c r="AL138" s="246">
        <f t="shared" ref="AL138:AL201" si="88">(G138*0.29)+G138</f>
        <v>72799.86</v>
      </c>
      <c r="AM138" s="246">
        <f t="shared" ref="AM138:AM201" si="89">(G138*0.3)+G138</f>
        <v>73364.2</v>
      </c>
    </row>
    <row r="139" spans="1:39" ht="24" customHeight="1">
      <c r="A139" s="232">
        <v>2026</v>
      </c>
      <c r="B139" s="11" t="s">
        <v>35</v>
      </c>
      <c r="C139" s="12" t="s">
        <v>2154</v>
      </c>
      <c r="D139" s="12" t="s">
        <v>2159</v>
      </c>
      <c r="E139" s="12" t="s">
        <v>2170</v>
      </c>
      <c r="F139" s="255">
        <v>63745</v>
      </c>
      <c r="G139" s="255">
        <v>58273</v>
      </c>
      <c r="H139" s="255">
        <v>5472</v>
      </c>
      <c r="I139" s="265">
        <v>8.5800000000000001E-2</v>
      </c>
      <c r="J139" s="241">
        <f t="shared" si="60"/>
        <v>58855.73</v>
      </c>
      <c r="K139" s="246">
        <f t="shared" si="61"/>
        <v>59438.46</v>
      </c>
      <c r="L139" s="246">
        <f t="shared" si="62"/>
        <v>60021.19</v>
      </c>
      <c r="M139" s="246">
        <f t="shared" si="63"/>
        <v>60603.92</v>
      </c>
      <c r="N139" s="246">
        <f t="shared" si="64"/>
        <v>61186.65</v>
      </c>
      <c r="O139" s="246">
        <f t="shared" si="65"/>
        <v>61769.38</v>
      </c>
      <c r="P139" s="246">
        <f t="shared" si="66"/>
        <v>62352.11</v>
      </c>
      <c r="Q139" s="246">
        <f t="shared" si="67"/>
        <v>62934.84</v>
      </c>
      <c r="R139" s="246">
        <f t="shared" si="68"/>
        <v>63517.57</v>
      </c>
      <c r="S139" s="246">
        <f t="shared" si="69"/>
        <v>64100.3</v>
      </c>
      <c r="T139" s="246">
        <f t="shared" si="70"/>
        <v>64683.03</v>
      </c>
      <c r="U139" s="246">
        <f t="shared" si="71"/>
        <v>65265.760000000002</v>
      </c>
      <c r="V139" s="246">
        <f t="shared" si="72"/>
        <v>65848.490000000005</v>
      </c>
      <c r="W139" s="246">
        <f t="shared" si="73"/>
        <v>66431.22</v>
      </c>
      <c r="X139" s="246">
        <f t="shared" si="74"/>
        <v>67013.95</v>
      </c>
      <c r="Y139" s="246">
        <f t="shared" si="75"/>
        <v>67596.679999999993</v>
      </c>
      <c r="Z139" s="246">
        <f t="shared" si="76"/>
        <v>68179.41</v>
      </c>
      <c r="AA139" s="246">
        <f t="shared" si="77"/>
        <v>68762.14</v>
      </c>
      <c r="AB139" s="246">
        <f t="shared" si="78"/>
        <v>69344.87</v>
      </c>
      <c r="AC139" s="246">
        <f t="shared" si="79"/>
        <v>69927.600000000006</v>
      </c>
      <c r="AD139" s="246">
        <f t="shared" si="80"/>
        <v>70510.33</v>
      </c>
      <c r="AE139" s="246">
        <f t="shared" si="81"/>
        <v>71093.06</v>
      </c>
      <c r="AF139" s="246">
        <f t="shared" si="82"/>
        <v>71675.790000000008</v>
      </c>
      <c r="AG139" s="246">
        <f t="shared" si="83"/>
        <v>72258.52</v>
      </c>
      <c r="AH139" s="246">
        <f t="shared" si="84"/>
        <v>72841.25</v>
      </c>
      <c r="AI139" s="246">
        <f t="shared" si="85"/>
        <v>73423.98</v>
      </c>
      <c r="AJ139" s="246">
        <f t="shared" si="86"/>
        <v>74006.710000000006</v>
      </c>
      <c r="AK139" s="246">
        <f t="shared" si="87"/>
        <v>74589.440000000002</v>
      </c>
      <c r="AL139" s="246">
        <f t="shared" si="88"/>
        <v>75172.17</v>
      </c>
      <c r="AM139" s="246">
        <f t="shared" si="89"/>
        <v>75754.899999999994</v>
      </c>
    </row>
    <row r="140" spans="1:39" ht="24" customHeight="1">
      <c r="A140" s="232">
        <v>2026</v>
      </c>
      <c r="B140" s="11" t="s">
        <v>35</v>
      </c>
      <c r="C140" s="12" t="s">
        <v>2154</v>
      </c>
      <c r="D140" s="12" t="s">
        <v>2159</v>
      </c>
      <c r="E140" s="12" t="s">
        <v>2157</v>
      </c>
      <c r="F140" s="255">
        <v>61985</v>
      </c>
      <c r="G140" s="255">
        <v>56601</v>
      </c>
      <c r="H140" s="255">
        <v>5384</v>
      </c>
      <c r="I140" s="265">
        <v>8.6900000000000005E-2</v>
      </c>
      <c r="J140" s="241">
        <f t="shared" si="60"/>
        <v>57167.01</v>
      </c>
      <c r="K140" s="246">
        <f t="shared" si="61"/>
        <v>57733.02</v>
      </c>
      <c r="L140" s="246">
        <f t="shared" si="62"/>
        <v>58299.03</v>
      </c>
      <c r="M140" s="246">
        <f t="shared" si="63"/>
        <v>58865.04</v>
      </c>
      <c r="N140" s="246">
        <f t="shared" si="64"/>
        <v>59431.05</v>
      </c>
      <c r="O140" s="246">
        <f t="shared" si="65"/>
        <v>59997.06</v>
      </c>
      <c r="P140" s="246">
        <f t="shared" si="66"/>
        <v>60563.07</v>
      </c>
      <c r="Q140" s="246">
        <f t="shared" si="67"/>
        <v>61129.08</v>
      </c>
      <c r="R140" s="246">
        <f t="shared" si="68"/>
        <v>61695.09</v>
      </c>
      <c r="S140" s="246">
        <f t="shared" si="69"/>
        <v>62261.1</v>
      </c>
      <c r="T140" s="246">
        <f t="shared" si="70"/>
        <v>62827.11</v>
      </c>
      <c r="U140" s="246">
        <f t="shared" si="71"/>
        <v>63393.120000000003</v>
      </c>
      <c r="V140" s="246">
        <f t="shared" si="72"/>
        <v>63959.13</v>
      </c>
      <c r="W140" s="246">
        <f t="shared" si="73"/>
        <v>64525.14</v>
      </c>
      <c r="X140" s="246">
        <f t="shared" si="74"/>
        <v>65091.15</v>
      </c>
      <c r="Y140" s="246">
        <f t="shared" si="75"/>
        <v>65657.16</v>
      </c>
      <c r="Z140" s="246">
        <f t="shared" si="76"/>
        <v>66223.17</v>
      </c>
      <c r="AA140" s="246">
        <f t="shared" si="77"/>
        <v>66789.179999999993</v>
      </c>
      <c r="AB140" s="246">
        <f t="shared" si="78"/>
        <v>67355.19</v>
      </c>
      <c r="AC140" s="246">
        <f t="shared" si="79"/>
        <v>67921.2</v>
      </c>
      <c r="AD140" s="246">
        <f t="shared" si="80"/>
        <v>68487.209999999992</v>
      </c>
      <c r="AE140" s="246">
        <f t="shared" si="81"/>
        <v>69053.22</v>
      </c>
      <c r="AF140" s="246">
        <f t="shared" si="82"/>
        <v>69619.23</v>
      </c>
      <c r="AG140" s="246">
        <f t="shared" si="83"/>
        <v>70185.240000000005</v>
      </c>
      <c r="AH140" s="246">
        <f t="shared" si="84"/>
        <v>70751.25</v>
      </c>
      <c r="AI140" s="246">
        <f t="shared" si="85"/>
        <v>71317.259999999995</v>
      </c>
      <c r="AJ140" s="246">
        <f t="shared" si="86"/>
        <v>71883.27</v>
      </c>
      <c r="AK140" s="246">
        <f t="shared" si="87"/>
        <v>72449.279999999999</v>
      </c>
      <c r="AL140" s="246">
        <f t="shared" si="88"/>
        <v>73015.289999999994</v>
      </c>
      <c r="AM140" s="246">
        <f t="shared" si="89"/>
        <v>73581.3</v>
      </c>
    </row>
    <row r="141" spans="1:39" ht="24" customHeight="1">
      <c r="A141" s="232">
        <v>2026</v>
      </c>
      <c r="B141" s="11" t="s">
        <v>35</v>
      </c>
      <c r="C141" s="12" t="s">
        <v>2154</v>
      </c>
      <c r="D141" s="12" t="s">
        <v>2159</v>
      </c>
      <c r="E141" s="12" t="s">
        <v>2158</v>
      </c>
      <c r="F141" s="255">
        <v>63910</v>
      </c>
      <c r="G141" s="255">
        <v>58429</v>
      </c>
      <c r="H141" s="255">
        <v>5481</v>
      </c>
      <c r="I141" s="265">
        <v>8.5800000000000001E-2</v>
      </c>
      <c r="J141" s="241">
        <f t="shared" si="60"/>
        <v>59013.29</v>
      </c>
      <c r="K141" s="246">
        <f t="shared" si="61"/>
        <v>59597.58</v>
      </c>
      <c r="L141" s="246">
        <f t="shared" si="62"/>
        <v>60181.87</v>
      </c>
      <c r="M141" s="246">
        <f t="shared" si="63"/>
        <v>60766.16</v>
      </c>
      <c r="N141" s="246">
        <f t="shared" si="64"/>
        <v>61350.45</v>
      </c>
      <c r="O141" s="246">
        <f t="shared" si="65"/>
        <v>61934.74</v>
      </c>
      <c r="P141" s="246">
        <f t="shared" si="66"/>
        <v>62519.03</v>
      </c>
      <c r="Q141" s="246">
        <f t="shared" si="67"/>
        <v>63103.32</v>
      </c>
      <c r="R141" s="246">
        <f t="shared" si="68"/>
        <v>63687.61</v>
      </c>
      <c r="S141" s="246">
        <f t="shared" si="69"/>
        <v>64271.9</v>
      </c>
      <c r="T141" s="246">
        <f t="shared" si="70"/>
        <v>64856.19</v>
      </c>
      <c r="U141" s="246">
        <f t="shared" si="71"/>
        <v>65440.479999999996</v>
      </c>
      <c r="V141" s="246">
        <f t="shared" si="72"/>
        <v>66024.77</v>
      </c>
      <c r="W141" s="246">
        <f t="shared" si="73"/>
        <v>66609.06</v>
      </c>
      <c r="X141" s="246">
        <f t="shared" si="74"/>
        <v>67193.350000000006</v>
      </c>
      <c r="Y141" s="246">
        <f t="shared" si="75"/>
        <v>67777.64</v>
      </c>
      <c r="Z141" s="246">
        <f t="shared" si="76"/>
        <v>68361.929999999993</v>
      </c>
      <c r="AA141" s="246">
        <f t="shared" si="77"/>
        <v>68946.22</v>
      </c>
      <c r="AB141" s="246">
        <f t="shared" si="78"/>
        <v>69530.509999999995</v>
      </c>
      <c r="AC141" s="246">
        <f t="shared" si="79"/>
        <v>70114.8</v>
      </c>
      <c r="AD141" s="246">
        <f t="shared" si="80"/>
        <v>70699.09</v>
      </c>
      <c r="AE141" s="246">
        <f t="shared" si="81"/>
        <v>71283.38</v>
      </c>
      <c r="AF141" s="246">
        <f t="shared" si="82"/>
        <v>71867.67</v>
      </c>
      <c r="AG141" s="246">
        <f t="shared" si="83"/>
        <v>72451.959999999992</v>
      </c>
      <c r="AH141" s="246">
        <f t="shared" si="84"/>
        <v>73036.25</v>
      </c>
      <c r="AI141" s="246">
        <f t="shared" si="85"/>
        <v>73620.540000000008</v>
      </c>
      <c r="AJ141" s="246">
        <f t="shared" si="86"/>
        <v>74204.83</v>
      </c>
      <c r="AK141" s="246">
        <f t="shared" si="87"/>
        <v>74789.119999999995</v>
      </c>
      <c r="AL141" s="246">
        <f t="shared" si="88"/>
        <v>75373.41</v>
      </c>
      <c r="AM141" s="246">
        <f t="shared" si="89"/>
        <v>75957.7</v>
      </c>
    </row>
    <row r="142" spans="1:39" ht="24" customHeight="1">
      <c r="A142" s="232">
        <v>2026</v>
      </c>
      <c r="B142" s="11" t="s">
        <v>35</v>
      </c>
      <c r="C142" s="12" t="s">
        <v>2154</v>
      </c>
      <c r="D142" s="12" t="s">
        <v>2171</v>
      </c>
      <c r="E142" s="12" t="s">
        <v>2133</v>
      </c>
      <c r="F142" s="255">
        <v>60080</v>
      </c>
      <c r="G142" s="255">
        <v>54991</v>
      </c>
      <c r="H142" s="255">
        <v>5089</v>
      </c>
      <c r="I142" s="265">
        <v>8.4699999999999998E-2</v>
      </c>
      <c r="J142" s="241">
        <f t="shared" si="60"/>
        <v>55540.91</v>
      </c>
      <c r="K142" s="246">
        <f t="shared" si="61"/>
        <v>56090.82</v>
      </c>
      <c r="L142" s="246">
        <f t="shared" si="62"/>
        <v>56640.73</v>
      </c>
      <c r="M142" s="246">
        <f t="shared" si="63"/>
        <v>57190.64</v>
      </c>
      <c r="N142" s="246">
        <f t="shared" si="64"/>
        <v>57740.55</v>
      </c>
      <c r="O142" s="246">
        <f t="shared" si="65"/>
        <v>58290.46</v>
      </c>
      <c r="P142" s="246">
        <f t="shared" si="66"/>
        <v>58840.37</v>
      </c>
      <c r="Q142" s="246">
        <f t="shared" si="67"/>
        <v>59390.28</v>
      </c>
      <c r="R142" s="246">
        <f t="shared" si="68"/>
        <v>59940.19</v>
      </c>
      <c r="S142" s="246">
        <f t="shared" si="69"/>
        <v>60490.1</v>
      </c>
      <c r="T142" s="246">
        <f t="shared" si="70"/>
        <v>61040.01</v>
      </c>
      <c r="U142" s="246">
        <f t="shared" si="71"/>
        <v>61589.919999999998</v>
      </c>
      <c r="V142" s="246">
        <f t="shared" si="72"/>
        <v>62139.83</v>
      </c>
      <c r="W142" s="246">
        <f t="shared" si="73"/>
        <v>62689.74</v>
      </c>
      <c r="X142" s="246">
        <f t="shared" si="74"/>
        <v>63239.65</v>
      </c>
      <c r="Y142" s="246">
        <f t="shared" si="75"/>
        <v>63789.56</v>
      </c>
      <c r="Z142" s="246">
        <f t="shared" si="76"/>
        <v>64339.47</v>
      </c>
      <c r="AA142" s="246">
        <f t="shared" si="77"/>
        <v>64889.38</v>
      </c>
      <c r="AB142" s="246">
        <f t="shared" si="78"/>
        <v>65439.29</v>
      </c>
      <c r="AC142" s="246">
        <f t="shared" si="79"/>
        <v>65989.2</v>
      </c>
      <c r="AD142" s="246">
        <f t="shared" si="80"/>
        <v>66539.11</v>
      </c>
      <c r="AE142" s="246">
        <f t="shared" si="81"/>
        <v>67089.02</v>
      </c>
      <c r="AF142" s="246">
        <f t="shared" si="82"/>
        <v>67638.929999999993</v>
      </c>
      <c r="AG142" s="246">
        <f t="shared" si="83"/>
        <v>68188.84</v>
      </c>
      <c r="AH142" s="246">
        <f t="shared" si="84"/>
        <v>68738.75</v>
      </c>
      <c r="AI142" s="246">
        <f t="shared" si="85"/>
        <v>69288.66</v>
      </c>
      <c r="AJ142" s="246">
        <f t="shared" si="86"/>
        <v>69838.570000000007</v>
      </c>
      <c r="AK142" s="246">
        <f t="shared" si="87"/>
        <v>70388.479999999996</v>
      </c>
      <c r="AL142" s="246">
        <f t="shared" si="88"/>
        <v>70938.39</v>
      </c>
      <c r="AM142" s="246">
        <f t="shared" si="89"/>
        <v>71488.3</v>
      </c>
    </row>
    <row r="143" spans="1:39" ht="24" customHeight="1">
      <c r="A143" s="232">
        <v>2026</v>
      </c>
      <c r="B143" s="11" t="s">
        <v>35</v>
      </c>
      <c r="C143" s="12" t="s">
        <v>2154</v>
      </c>
      <c r="D143" s="12" t="s">
        <v>2171</v>
      </c>
      <c r="E143" s="12" t="s">
        <v>2135</v>
      </c>
      <c r="F143" s="255">
        <v>62250</v>
      </c>
      <c r="G143" s="255">
        <v>57052</v>
      </c>
      <c r="H143" s="255">
        <v>5198</v>
      </c>
      <c r="I143" s="265">
        <v>8.3500000000000005E-2</v>
      </c>
      <c r="J143" s="241">
        <f t="shared" si="60"/>
        <v>57622.52</v>
      </c>
      <c r="K143" s="246">
        <f t="shared" si="61"/>
        <v>58193.04</v>
      </c>
      <c r="L143" s="246">
        <f t="shared" si="62"/>
        <v>58763.56</v>
      </c>
      <c r="M143" s="246">
        <f t="shared" si="63"/>
        <v>59334.080000000002</v>
      </c>
      <c r="N143" s="246">
        <f t="shared" si="64"/>
        <v>59904.6</v>
      </c>
      <c r="O143" s="246">
        <f t="shared" si="65"/>
        <v>60475.12</v>
      </c>
      <c r="P143" s="246">
        <f t="shared" si="66"/>
        <v>61045.64</v>
      </c>
      <c r="Q143" s="246">
        <f t="shared" si="67"/>
        <v>61616.160000000003</v>
      </c>
      <c r="R143" s="246">
        <f t="shared" si="68"/>
        <v>62186.68</v>
      </c>
      <c r="S143" s="246">
        <f t="shared" si="69"/>
        <v>62757.2</v>
      </c>
      <c r="T143" s="246">
        <f t="shared" si="70"/>
        <v>63327.72</v>
      </c>
      <c r="U143" s="246">
        <f t="shared" si="71"/>
        <v>63898.239999999998</v>
      </c>
      <c r="V143" s="246">
        <f t="shared" si="72"/>
        <v>64468.76</v>
      </c>
      <c r="W143" s="246">
        <f t="shared" si="73"/>
        <v>65039.28</v>
      </c>
      <c r="X143" s="246">
        <f t="shared" si="74"/>
        <v>65609.8</v>
      </c>
      <c r="Y143" s="246">
        <f t="shared" si="75"/>
        <v>66180.320000000007</v>
      </c>
      <c r="Z143" s="246">
        <f t="shared" si="76"/>
        <v>66750.84</v>
      </c>
      <c r="AA143" s="246">
        <f t="shared" si="77"/>
        <v>67321.36</v>
      </c>
      <c r="AB143" s="246">
        <f t="shared" si="78"/>
        <v>67891.88</v>
      </c>
      <c r="AC143" s="246">
        <f t="shared" si="79"/>
        <v>68462.399999999994</v>
      </c>
      <c r="AD143" s="246">
        <f t="shared" si="80"/>
        <v>69032.92</v>
      </c>
      <c r="AE143" s="246">
        <f t="shared" si="81"/>
        <v>69603.44</v>
      </c>
      <c r="AF143" s="246">
        <f t="shared" si="82"/>
        <v>70173.960000000006</v>
      </c>
      <c r="AG143" s="246">
        <f t="shared" si="83"/>
        <v>70744.479999999996</v>
      </c>
      <c r="AH143" s="246">
        <f t="shared" si="84"/>
        <v>71315</v>
      </c>
      <c r="AI143" s="246">
        <f t="shared" si="85"/>
        <v>71885.52</v>
      </c>
      <c r="AJ143" s="246">
        <f t="shared" si="86"/>
        <v>72456.040000000008</v>
      </c>
      <c r="AK143" s="246">
        <f t="shared" si="87"/>
        <v>73026.559999999998</v>
      </c>
      <c r="AL143" s="246">
        <f t="shared" si="88"/>
        <v>73597.08</v>
      </c>
      <c r="AM143" s="246">
        <f t="shared" si="89"/>
        <v>74167.600000000006</v>
      </c>
    </row>
    <row r="144" spans="1:39" ht="24" customHeight="1">
      <c r="A144" s="232">
        <v>2026</v>
      </c>
      <c r="B144" s="11" t="s">
        <v>35</v>
      </c>
      <c r="C144" s="12" t="s">
        <v>2154</v>
      </c>
      <c r="D144" s="12" t="s">
        <v>2171</v>
      </c>
      <c r="E144" s="12" t="s">
        <v>2172</v>
      </c>
      <c r="F144" s="255">
        <v>70250</v>
      </c>
      <c r="G144" s="255">
        <v>64652</v>
      </c>
      <c r="H144" s="255">
        <v>5598</v>
      </c>
      <c r="I144" s="265">
        <v>7.9699999999999993E-2</v>
      </c>
      <c r="J144" s="241">
        <f t="shared" si="60"/>
        <v>65298.52</v>
      </c>
      <c r="K144" s="246">
        <f t="shared" si="61"/>
        <v>65945.039999999994</v>
      </c>
      <c r="L144" s="246">
        <f t="shared" si="62"/>
        <v>66591.56</v>
      </c>
      <c r="M144" s="246">
        <f t="shared" si="63"/>
        <v>67238.080000000002</v>
      </c>
      <c r="N144" s="246">
        <f t="shared" si="64"/>
        <v>67884.600000000006</v>
      </c>
      <c r="O144" s="246">
        <f t="shared" si="65"/>
        <v>68531.12</v>
      </c>
      <c r="P144" s="246">
        <f t="shared" si="66"/>
        <v>69177.64</v>
      </c>
      <c r="Q144" s="246">
        <f t="shared" si="67"/>
        <v>69824.160000000003</v>
      </c>
      <c r="R144" s="246">
        <f t="shared" si="68"/>
        <v>70470.679999999993</v>
      </c>
      <c r="S144" s="246">
        <f t="shared" si="69"/>
        <v>71117.2</v>
      </c>
      <c r="T144" s="246">
        <f t="shared" si="70"/>
        <v>71763.72</v>
      </c>
      <c r="U144" s="246">
        <f t="shared" si="71"/>
        <v>72410.240000000005</v>
      </c>
      <c r="V144" s="246">
        <f t="shared" si="72"/>
        <v>73056.759999999995</v>
      </c>
      <c r="W144" s="246">
        <f t="shared" si="73"/>
        <v>73703.28</v>
      </c>
      <c r="X144" s="246">
        <f t="shared" si="74"/>
        <v>74349.8</v>
      </c>
      <c r="Y144" s="246">
        <f t="shared" si="75"/>
        <v>74996.320000000007</v>
      </c>
      <c r="Z144" s="246">
        <f t="shared" si="76"/>
        <v>75642.84</v>
      </c>
      <c r="AA144" s="246">
        <f t="shared" si="77"/>
        <v>76289.36</v>
      </c>
      <c r="AB144" s="246">
        <f t="shared" si="78"/>
        <v>76935.88</v>
      </c>
      <c r="AC144" s="246">
        <f t="shared" si="79"/>
        <v>77582.399999999994</v>
      </c>
      <c r="AD144" s="246">
        <f t="shared" si="80"/>
        <v>78228.92</v>
      </c>
      <c r="AE144" s="246">
        <f t="shared" si="81"/>
        <v>78875.44</v>
      </c>
      <c r="AF144" s="246">
        <f t="shared" si="82"/>
        <v>79521.960000000006</v>
      </c>
      <c r="AG144" s="246">
        <f t="shared" si="83"/>
        <v>80168.479999999996</v>
      </c>
      <c r="AH144" s="246">
        <f t="shared" si="84"/>
        <v>80815</v>
      </c>
      <c r="AI144" s="246">
        <f t="shared" si="85"/>
        <v>81461.52</v>
      </c>
      <c r="AJ144" s="246">
        <f t="shared" si="86"/>
        <v>82108.040000000008</v>
      </c>
      <c r="AK144" s="246">
        <f t="shared" si="87"/>
        <v>82754.559999999998</v>
      </c>
      <c r="AL144" s="246">
        <f t="shared" si="88"/>
        <v>83401.08</v>
      </c>
      <c r="AM144" s="246">
        <f t="shared" si="89"/>
        <v>84047.6</v>
      </c>
    </row>
    <row r="145" spans="1:39" ht="24" customHeight="1">
      <c r="A145" s="232">
        <v>2026</v>
      </c>
      <c r="B145" s="11" t="s">
        <v>35</v>
      </c>
      <c r="C145" s="12" t="s">
        <v>2154</v>
      </c>
      <c r="D145" s="12" t="s">
        <v>2171</v>
      </c>
      <c r="E145" s="12" t="s">
        <v>2173</v>
      </c>
      <c r="F145" s="255">
        <v>72425</v>
      </c>
      <c r="G145" s="255">
        <v>66719</v>
      </c>
      <c r="H145" s="255">
        <v>5706</v>
      </c>
      <c r="I145" s="265">
        <v>7.8799999999999995E-2</v>
      </c>
      <c r="J145" s="241">
        <f t="shared" si="60"/>
        <v>67386.19</v>
      </c>
      <c r="K145" s="246">
        <f t="shared" si="61"/>
        <v>68053.38</v>
      </c>
      <c r="L145" s="246">
        <f t="shared" si="62"/>
        <v>68720.570000000007</v>
      </c>
      <c r="M145" s="246">
        <f t="shared" si="63"/>
        <v>69387.759999999995</v>
      </c>
      <c r="N145" s="246">
        <f t="shared" si="64"/>
        <v>70054.95</v>
      </c>
      <c r="O145" s="246">
        <f t="shared" si="65"/>
        <v>70722.14</v>
      </c>
      <c r="P145" s="246">
        <f t="shared" si="66"/>
        <v>71389.33</v>
      </c>
      <c r="Q145" s="246">
        <f t="shared" si="67"/>
        <v>72056.52</v>
      </c>
      <c r="R145" s="246">
        <f t="shared" si="68"/>
        <v>72723.710000000006</v>
      </c>
      <c r="S145" s="246">
        <f t="shared" si="69"/>
        <v>73390.899999999994</v>
      </c>
      <c r="T145" s="246">
        <f t="shared" si="70"/>
        <v>74058.09</v>
      </c>
      <c r="U145" s="246">
        <f t="shared" si="71"/>
        <v>74725.279999999999</v>
      </c>
      <c r="V145" s="246">
        <f t="shared" si="72"/>
        <v>75392.47</v>
      </c>
      <c r="W145" s="246">
        <f t="shared" si="73"/>
        <v>76059.66</v>
      </c>
      <c r="X145" s="246">
        <f t="shared" si="74"/>
        <v>76726.850000000006</v>
      </c>
      <c r="Y145" s="246">
        <f t="shared" si="75"/>
        <v>77394.040000000008</v>
      </c>
      <c r="Z145" s="246">
        <f t="shared" si="76"/>
        <v>78061.23</v>
      </c>
      <c r="AA145" s="246">
        <f t="shared" si="77"/>
        <v>78728.42</v>
      </c>
      <c r="AB145" s="246">
        <f t="shared" si="78"/>
        <v>79395.61</v>
      </c>
      <c r="AC145" s="246">
        <f t="shared" si="79"/>
        <v>80062.8</v>
      </c>
      <c r="AD145" s="246">
        <f t="shared" si="80"/>
        <v>80729.990000000005</v>
      </c>
      <c r="AE145" s="246">
        <f t="shared" si="81"/>
        <v>81397.179999999993</v>
      </c>
      <c r="AF145" s="246">
        <f t="shared" si="82"/>
        <v>82064.37</v>
      </c>
      <c r="AG145" s="246">
        <f t="shared" si="83"/>
        <v>82731.56</v>
      </c>
      <c r="AH145" s="246">
        <f t="shared" si="84"/>
        <v>83398.75</v>
      </c>
      <c r="AI145" s="246">
        <f t="shared" si="85"/>
        <v>84065.94</v>
      </c>
      <c r="AJ145" s="246">
        <f t="shared" si="86"/>
        <v>84733.13</v>
      </c>
      <c r="AK145" s="246">
        <f t="shared" si="87"/>
        <v>85400.320000000007</v>
      </c>
      <c r="AL145" s="246">
        <f t="shared" si="88"/>
        <v>86067.51</v>
      </c>
      <c r="AM145" s="246">
        <f t="shared" si="89"/>
        <v>86734.7</v>
      </c>
    </row>
    <row r="146" spans="1:39" ht="24" customHeight="1">
      <c r="A146" s="232">
        <v>2026</v>
      </c>
      <c r="B146" s="11" t="s">
        <v>35</v>
      </c>
      <c r="C146" s="12" t="s">
        <v>2154</v>
      </c>
      <c r="D146" s="12" t="s">
        <v>2174</v>
      </c>
      <c r="E146" s="12" t="s">
        <v>2175</v>
      </c>
      <c r="F146" s="255">
        <v>63580</v>
      </c>
      <c r="G146" s="255">
        <v>58316</v>
      </c>
      <c r="H146" s="255">
        <v>5264</v>
      </c>
      <c r="I146" s="265">
        <v>8.2799999999999999E-2</v>
      </c>
      <c r="J146" s="241">
        <f t="shared" si="60"/>
        <v>58899.16</v>
      </c>
      <c r="K146" s="246">
        <f t="shared" si="61"/>
        <v>59482.32</v>
      </c>
      <c r="L146" s="246">
        <f t="shared" si="62"/>
        <v>60065.48</v>
      </c>
      <c r="M146" s="246">
        <f t="shared" si="63"/>
        <v>60648.639999999999</v>
      </c>
      <c r="N146" s="246">
        <f t="shared" si="64"/>
        <v>61231.8</v>
      </c>
      <c r="O146" s="246">
        <f t="shared" si="65"/>
        <v>61814.96</v>
      </c>
      <c r="P146" s="246">
        <f t="shared" si="66"/>
        <v>62398.12</v>
      </c>
      <c r="Q146" s="246">
        <f t="shared" si="67"/>
        <v>62981.279999999999</v>
      </c>
      <c r="R146" s="246">
        <f t="shared" si="68"/>
        <v>63564.44</v>
      </c>
      <c r="S146" s="246">
        <f t="shared" si="69"/>
        <v>64147.6</v>
      </c>
      <c r="T146" s="246">
        <f t="shared" si="70"/>
        <v>64730.76</v>
      </c>
      <c r="U146" s="246">
        <f t="shared" si="71"/>
        <v>65313.919999999998</v>
      </c>
      <c r="V146" s="246">
        <f t="shared" si="72"/>
        <v>65897.08</v>
      </c>
      <c r="W146" s="246">
        <f t="shared" si="73"/>
        <v>66480.240000000005</v>
      </c>
      <c r="X146" s="246">
        <f t="shared" si="74"/>
        <v>67063.399999999994</v>
      </c>
      <c r="Y146" s="246">
        <f t="shared" si="75"/>
        <v>67646.559999999998</v>
      </c>
      <c r="Z146" s="246">
        <f t="shared" si="76"/>
        <v>68229.72</v>
      </c>
      <c r="AA146" s="246">
        <f t="shared" si="77"/>
        <v>68812.88</v>
      </c>
      <c r="AB146" s="246">
        <f t="shared" si="78"/>
        <v>69396.040000000008</v>
      </c>
      <c r="AC146" s="246">
        <f t="shared" si="79"/>
        <v>69979.199999999997</v>
      </c>
      <c r="AD146" s="246">
        <f t="shared" si="80"/>
        <v>70562.36</v>
      </c>
      <c r="AE146" s="246">
        <f t="shared" si="81"/>
        <v>71145.52</v>
      </c>
      <c r="AF146" s="246">
        <f t="shared" si="82"/>
        <v>71728.679999999993</v>
      </c>
      <c r="AG146" s="246">
        <f t="shared" si="83"/>
        <v>72311.839999999997</v>
      </c>
      <c r="AH146" s="246">
        <f t="shared" si="84"/>
        <v>72895</v>
      </c>
      <c r="AI146" s="246">
        <f t="shared" si="85"/>
        <v>73478.16</v>
      </c>
      <c r="AJ146" s="246">
        <f t="shared" si="86"/>
        <v>74061.320000000007</v>
      </c>
      <c r="AK146" s="246">
        <f t="shared" si="87"/>
        <v>74644.479999999996</v>
      </c>
      <c r="AL146" s="246">
        <f t="shared" si="88"/>
        <v>75227.64</v>
      </c>
      <c r="AM146" s="246">
        <f t="shared" si="89"/>
        <v>75810.8</v>
      </c>
    </row>
    <row r="147" spans="1:39" ht="24" customHeight="1">
      <c r="A147" s="232">
        <v>2026</v>
      </c>
      <c r="B147" s="11" t="s">
        <v>35</v>
      </c>
      <c r="C147" s="12" t="s">
        <v>2154</v>
      </c>
      <c r="D147" s="12" t="s">
        <v>2174</v>
      </c>
      <c r="E147" s="12" t="s">
        <v>2137</v>
      </c>
      <c r="F147" s="255">
        <v>65760</v>
      </c>
      <c r="G147" s="255">
        <v>60386</v>
      </c>
      <c r="H147" s="255">
        <v>5374</v>
      </c>
      <c r="I147" s="265">
        <v>8.1699999999999995E-2</v>
      </c>
      <c r="J147" s="241">
        <f t="shared" si="60"/>
        <v>60989.86</v>
      </c>
      <c r="K147" s="246">
        <f t="shared" si="61"/>
        <v>61593.72</v>
      </c>
      <c r="L147" s="246">
        <f t="shared" si="62"/>
        <v>62197.58</v>
      </c>
      <c r="M147" s="246">
        <f t="shared" si="63"/>
        <v>62801.440000000002</v>
      </c>
      <c r="N147" s="246">
        <f t="shared" si="64"/>
        <v>63405.3</v>
      </c>
      <c r="O147" s="246">
        <f t="shared" si="65"/>
        <v>64009.16</v>
      </c>
      <c r="P147" s="246">
        <f t="shared" si="66"/>
        <v>64613.020000000004</v>
      </c>
      <c r="Q147" s="246">
        <f t="shared" si="67"/>
        <v>65216.88</v>
      </c>
      <c r="R147" s="246">
        <f t="shared" si="68"/>
        <v>65820.740000000005</v>
      </c>
      <c r="S147" s="246">
        <f t="shared" si="69"/>
        <v>66424.600000000006</v>
      </c>
      <c r="T147" s="246">
        <f t="shared" si="70"/>
        <v>67028.460000000006</v>
      </c>
      <c r="U147" s="246">
        <f t="shared" si="71"/>
        <v>67632.320000000007</v>
      </c>
      <c r="V147" s="246">
        <f t="shared" si="72"/>
        <v>68236.179999999993</v>
      </c>
      <c r="W147" s="246">
        <f t="shared" si="73"/>
        <v>68840.040000000008</v>
      </c>
      <c r="X147" s="246">
        <f t="shared" si="74"/>
        <v>69443.899999999994</v>
      </c>
      <c r="Y147" s="246">
        <f t="shared" si="75"/>
        <v>70047.759999999995</v>
      </c>
      <c r="Z147" s="246">
        <f t="shared" si="76"/>
        <v>70651.62</v>
      </c>
      <c r="AA147" s="246">
        <f t="shared" si="77"/>
        <v>71255.48</v>
      </c>
      <c r="AB147" s="246">
        <f t="shared" si="78"/>
        <v>71859.34</v>
      </c>
      <c r="AC147" s="246">
        <f t="shared" si="79"/>
        <v>72463.199999999997</v>
      </c>
      <c r="AD147" s="246">
        <f t="shared" si="80"/>
        <v>73067.06</v>
      </c>
      <c r="AE147" s="246">
        <f t="shared" si="81"/>
        <v>73670.92</v>
      </c>
      <c r="AF147" s="246">
        <f t="shared" si="82"/>
        <v>74274.78</v>
      </c>
      <c r="AG147" s="246">
        <f t="shared" si="83"/>
        <v>74878.64</v>
      </c>
      <c r="AH147" s="246">
        <f t="shared" si="84"/>
        <v>75482.5</v>
      </c>
      <c r="AI147" s="246">
        <f t="shared" si="85"/>
        <v>76086.36</v>
      </c>
      <c r="AJ147" s="246">
        <f t="shared" si="86"/>
        <v>76690.22</v>
      </c>
      <c r="AK147" s="246">
        <f t="shared" si="87"/>
        <v>77294.080000000002</v>
      </c>
      <c r="AL147" s="246">
        <f t="shared" si="88"/>
        <v>77897.94</v>
      </c>
      <c r="AM147" s="246">
        <f t="shared" si="89"/>
        <v>78501.8</v>
      </c>
    </row>
    <row r="148" spans="1:39" ht="24" customHeight="1">
      <c r="A148" s="232">
        <v>2026</v>
      </c>
      <c r="B148" s="11" t="s">
        <v>35</v>
      </c>
      <c r="C148" s="12" t="s">
        <v>2154</v>
      </c>
      <c r="D148" s="12" t="s">
        <v>2174</v>
      </c>
      <c r="E148" s="12" t="s">
        <v>2176</v>
      </c>
      <c r="F148" s="255">
        <v>63750</v>
      </c>
      <c r="G148" s="255">
        <v>58477</v>
      </c>
      <c r="H148" s="255">
        <v>5273</v>
      </c>
      <c r="I148" s="265">
        <v>8.2699999999999996E-2</v>
      </c>
      <c r="J148" s="241">
        <f t="shared" si="60"/>
        <v>59061.77</v>
      </c>
      <c r="K148" s="246">
        <f t="shared" si="61"/>
        <v>59646.54</v>
      </c>
      <c r="L148" s="246">
        <f t="shared" si="62"/>
        <v>60231.31</v>
      </c>
      <c r="M148" s="246">
        <f t="shared" si="63"/>
        <v>60816.08</v>
      </c>
      <c r="N148" s="246">
        <f t="shared" si="64"/>
        <v>61400.85</v>
      </c>
      <c r="O148" s="246">
        <f t="shared" si="65"/>
        <v>61985.62</v>
      </c>
      <c r="P148" s="246">
        <f t="shared" si="66"/>
        <v>62570.39</v>
      </c>
      <c r="Q148" s="246">
        <f t="shared" si="67"/>
        <v>63155.16</v>
      </c>
      <c r="R148" s="246">
        <f t="shared" si="68"/>
        <v>63739.93</v>
      </c>
      <c r="S148" s="246">
        <f t="shared" si="69"/>
        <v>64324.7</v>
      </c>
      <c r="T148" s="246">
        <f t="shared" si="70"/>
        <v>64909.47</v>
      </c>
      <c r="U148" s="246">
        <f t="shared" si="71"/>
        <v>65494.239999999998</v>
      </c>
      <c r="V148" s="246">
        <f t="shared" si="72"/>
        <v>66079.009999999995</v>
      </c>
      <c r="W148" s="246">
        <f t="shared" si="73"/>
        <v>66663.78</v>
      </c>
      <c r="X148" s="246">
        <f t="shared" si="74"/>
        <v>67248.55</v>
      </c>
      <c r="Y148" s="246">
        <f t="shared" si="75"/>
        <v>67833.320000000007</v>
      </c>
      <c r="Z148" s="246">
        <f t="shared" si="76"/>
        <v>68418.09</v>
      </c>
      <c r="AA148" s="246">
        <f t="shared" si="77"/>
        <v>69002.86</v>
      </c>
      <c r="AB148" s="246">
        <f t="shared" si="78"/>
        <v>69587.63</v>
      </c>
      <c r="AC148" s="246">
        <f t="shared" si="79"/>
        <v>70172.399999999994</v>
      </c>
      <c r="AD148" s="246">
        <f t="shared" si="80"/>
        <v>70757.17</v>
      </c>
      <c r="AE148" s="246">
        <f t="shared" si="81"/>
        <v>71341.94</v>
      </c>
      <c r="AF148" s="246">
        <f t="shared" si="82"/>
        <v>71926.710000000006</v>
      </c>
      <c r="AG148" s="246">
        <f t="shared" si="83"/>
        <v>72511.48</v>
      </c>
      <c r="AH148" s="246">
        <f t="shared" si="84"/>
        <v>73096.25</v>
      </c>
      <c r="AI148" s="246">
        <f t="shared" si="85"/>
        <v>73681.02</v>
      </c>
      <c r="AJ148" s="246">
        <f t="shared" si="86"/>
        <v>74265.790000000008</v>
      </c>
      <c r="AK148" s="246">
        <f t="shared" si="87"/>
        <v>74850.559999999998</v>
      </c>
      <c r="AL148" s="246">
        <f t="shared" si="88"/>
        <v>75435.33</v>
      </c>
      <c r="AM148" s="246">
        <f t="shared" si="89"/>
        <v>76020.100000000006</v>
      </c>
    </row>
    <row r="149" spans="1:39" ht="24" customHeight="1">
      <c r="A149" s="232">
        <v>2026</v>
      </c>
      <c r="B149" s="11" t="s">
        <v>35</v>
      </c>
      <c r="C149" s="12" t="s">
        <v>2154</v>
      </c>
      <c r="D149" s="12" t="s">
        <v>2174</v>
      </c>
      <c r="E149" s="12" t="s">
        <v>2177</v>
      </c>
      <c r="F149" s="255">
        <v>65935</v>
      </c>
      <c r="G149" s="255">
        <v>60553</v>
      </c>
      <c r="H149" s="255">
        <v>5382</v>
      </c>
      <c r="I149" s="265">
        <v>8.1600000000000006E-2</v>
      </c>
      <c r="J149" s="241">
        <f t="shared" si="60"/>
        <v>61158.53</v>
      </c>
      <c r="K149" s="246">
        <f t="shared" si="61"/>
        <v>61764.06</v>
      </c>
      <c r="L149" s="246">
        <f t="shared" si="62"/>
        <v>62369.59</v>
      </c>
      <c r="M149" s="246">
        <f t="shared" si="63"/>
        <v>62975.12</v>
      </c>
      <c r="N149" s="246">
        <f t="shared" si="64"/>
        <v>63580.65</v>
      </c>
      <c r="O149" s="246">
        <f t="shared" si="65"/>
        <v>64186.18</v>
      </c>
      <c r="P149" s="246">
        <f t="shared" si="66"/>
        <v>64791.71</v>
      </c>
      <c r="Q149" s="246">
        <f t="shared" si="67"/>
        <v>65397.24</v>
      </c>
      <c r="R149" s="246">
        <f t="shared" si="68"/>
        <v>66002.77</v>
      </c>
      <c r="S149" s="246">
        <f t="shared" si="69"/>
        <v>66608.3</v>
      </c>
      <c r="T149" s="246">
        <f t="shared" si="70"/>
        <v>67213.83</v>
      </c>
      <c r="U149" s="246">
        <f t="shared" si="71"/>
        <v>67819.360000000001</v>
      </c>
      <c r="V149" s="246">
        <f t="shared" si="72"/>
        <v>68424.89</v>
      </c>
      <c r="W149" s="246">
        <f t="shared" si="73"/>
        <v>69030.42</v>
      </c>
      <c r="X149" s="246">
        <f t="shared" si="74"/>
        <v>69635.95</v>
      </c>
      <c r="Y149" s="246">
        <f t="shared" si="75"/>
        <v>70241.48</v>
      </c>
      <c r="Z149" s="246">
        <f t="shared" si="76"/>
        <v>70847.009999999995</v>
      </c>
      <c r="AA149" s="246">
        <f t="shared" si="77"/>
        <v>71452.539999999994</v>
      </c>
      <c r="AB149" s="246">
        <f t="shared" si="78"/>
        <v>72058.070000000007</v>
      </c>
      <c r="AC149" s="246">
        <f t="shared" si="79"/>
        <v>72663.600000000006</v>
      </c>
      <c r="AD149" s="246">
        <f t="shared" si="80"/>
        <v>73269.13</v>
      </c>
      <c r="AE149" s="246">
        <f t="shared" si="81"/>
        <v>73874.66</v>
      </c>
      <c r="AF149" s="246">
        <f t="shared" si="82"/>
        <v>74480.19</v>
      </c>
      <c r="AG149" s="246">
        <f t="shared" si="83"/>
        <v>75085.72</v>
      </c>
      <c r="AH149" s="246">
        <f t="shared" si="84"/>
        <v>75691.25</v>
      </c>
      <c r="AI149" s="246">
        <f t="shared" si="85"/>
        <v>76296.78</v>
      </c>
      <c r="AJ149" s="246">
        <f t="shared" si="86"/>
        <v>76902.31</v>
      </c>
      <c r="AK149" s="246">
        <f t="shared" si="87"/>
        <v>77507.839999999997</v>
      </c>
      <c r="AL149" s="246">
        <f t="shared" si="88"/>
        <v>78113.37</v>
      </c>
      <c r="AM149" s="246">
        <f t="shared" si="89"/>
        <v>78718.899999999994</v>
      </c>
    </row>
    <row r="150" spans="1:39" ht="24" customHeight="1">
      <c r="A150" s="232">
        <v>2026</v>
      </c>
      <c r="B150" s="11" t="s">
        <v>35</v>
      </c>
      <c r="C150" s="12" t="s">
        <v>2154</v>
      </c>
      <c r="D150" s="12" t="s">
        <v>2178</v>
      </c>
      <c r="E150" s="12" t="s">
        <v>2140</v>
      </c>
      <c r="F150" s="255">
        <v>61335</v>
      </c>
      <c r="G150" s="255">
        <v>56583</v>
      </c>
      <c r="H150" s="255">
        <v>4752</v>
      </c>
      <c r="I150" s="265">
        <v>7.7499999999999999E-2</v>
      </c>
      <c r="J150" s="241">
        <f t="shared" si="60"/>
        <v>57148.83</v>
      </c>
      <c r="K150" s="246">
        <f t="shared" si="61"/>
        <v>57714.66</v>
      </c>
      <c r="L150" s="246">
        <f t="shared" si="62"/>
        <v>58280.49</v>
      </c>
      <c r="M150" s="246">
        <f t="shared" si="63"/>
        <v>58846.32</v>
      </c>
      <c r="N150" s="246">
        <f t="shared" si="64"/>
        <v>59412.15</v>
      </c>
      <c r="O150" s="246">
        <f t="shared" si="65"/>
        <v>59977.98</v>
      </c>
      <c r="P150" s="246">
        <f t="shared" si="66"/>
        <v>60543.81</v>
      </c>
      <c r="Q150" s="246">
        <f t="shared" si="67"/>
        <v>61109.64</v>
      </c>
      <c r="R150" s="246">
        <f t="shared" si="68"/>
        <v>61675.47</v>
      </c>
      <c r="S150" s="246">
        <f t="shared" si="69"/>
        <v>62241.3</v>
      </c>
      <c r="T150" s="246">
        <f t="shared" si="70"/>
        <v>62807.13</v>
      </c>
      <c r="U150" s="246">
        <f t="shared" si="71"/>
        <v>63372.959999999999</v>
      </c>
      <c r="V150" s="246">
        <f t="shared" si="72"/>
        <v>63938.79</v>
      </c>
      <c r="W150" s="246">
        <f t="shared" si="73"/>
        <v>64504.62</v>
      </c>
      <c r="X150" s="246">
        <f t="shared" si="74"/>
        <v>65070.45</v>
      </c>
      <c r="Y150" s="246">
        <f t="shared" si="75"/>
        <v>65636.28</v>
      </c>
      <c r="Z150" s="246">
        <f t="shared" si="76"/>
        <v>66202.11</v>
      </c>
      <c r="AA150" s="246">
        <f t="shared" si="77"/>
        <v>66767.94</v>
      </c>
      <c r="AB150" s="246">
        <f t="shared" si="78"/>
        <v>67333.77</v>
      </c>
      <c r="AC150" s="246">
        <f t="shared" si="79"/>
        <v>67899.600000000006</v>
      </c>
      <c r="AD150" s="246">
        <f t="shared" si="80"/>
        <v>68465.429999999993</v>
      </c>
      <c r="AE150" s="246">
        <f t="shared" si="81"/>
        <v>69031.259999999995</v>
      </c>
      <c r="AF150" s="246">
        <f t="shared" si="82"/>
        <v>69597.09</v>
      </c>
      <c r="AG150" s="246">
        <f t="shared" si="83"/>
        <v>70162.92</v>
      </c>
      <c r="AH150" s="246">
        <f t="shared" si="84"/>
        <v>70728.75</v>
      </c>
      <c r="AI150" s="246">
        <f t="shared" si="85"/>
        <v>71294.58</v>
      </c>
      <c r="AJ150" s="246">
        <f t="shared" si="86"/>
        <v>71860.41</v>
      </c>
      <c r="AK150" s="246">
        <f t="shared" si="87"/>
        <v>72426.240000000005</v>
      </c>
      <c r="AL150" s="246">
        <f t="shared" si="88"/>
        <v>72992.070000000007</v>
      </c>
      <c r="AM150" s="246">
        <f t="shared" si="89"/>
        <v>73557.899999999994</v>
      </c>
    </row>
    <row r="151" spans="1:39" ht="24" customHeight="1">
      <c r="A151" s="232">
        <v>2026</v>
      </c>
      <c r="B151" s="11" t="s">
        <v>35</v>
      </c>
      <c r="C151" s="12" t="s">
        <v>2154</v>
      </c>
      <c r="D151" s="12" t="s">
        <v>2178</v>
      </c>
      <c r="E151" s="12" t="s">
        <v>2141</v>
      </c>
      <c r="F151" s="255">
        <v>64025</v>
      </c>
      <c r="G151" s="255">
        <v>59139</v>
      </c>
      <c r="H151" s="255">
        <v>4886</v>
      </c>
      <c r="I151" s="265">
        <v>7.6300000000000007E-2</v>
      </c>
      <c r="J151" s="241">
        <f t="shared" si="60"/>
        <v>59730.39</v>
      </c>
      <c r="K151" s="246">
        <f t="shared" si="61"/>
        <v>60321.78</v>
      </c>
      <c r="L151" s="246">
        <f t="shared" si="62"/>
        <v>60913.17</v>
      </c>
      <c r="M151" s="246">
        <f t="shared" si="63"/>
        <v>61504.56</v>
      </c>
      <c r="N151" s="246">
        <f t="shared" si="64"/>
        <v>62095.95</v>
      </c>
      <c r="O151" s="246">
        <f t="shared" si="65"/>
        <v>62687.34</v>
      </c>
      <c r="P151" s="246">
        <f t="shared" si="66"/>
        <v>63278.73</v>
      </c>
      <c r="Q151" s="246">
        <f t="shared" si="67"/>
        <v>63870.12</v>
      </c>
      <c r="R151" s="246">
        <f t="shared" si="68"/>
        <v>64461.51</v>
      </c>
      <c r="S151" s="246">
        <f t="shared" si="69"/>
        <v>65052.9</v>
      </c>
      <c r="T151" s="246">
        <f t="shared" si="70"/>
        <v>65644.289999999994</v>
      </c>
      <c r="U151" s="246">
        <f t="shared" si="71"/>
        <v>66235.679999999993</v>
      </c>
      <c r="V151" s="246">
        <f t="shared" si="72"/>
        <v>66827.070000000007</v>
      </c>
      <c r="W151" s="246">
        <f t="shared" si="73"/>
        <v>67418.460000000006</v>
      </c>
      <c r="X151" s="246">
        <f t="shared" si="74"/>
        <v>68009.850000000006</v>
      </c>
      <c r="Y151" s="246">
        <f t="shared" si="75"/>
        <v>68601.240000000005</v>
      </c>
      <c r="Z151" s="246">
        <f t="shared" si="76"/>
        <v>69192.63</v>
      </c>
      <c r="AA151" s="246">
        <f t="shared" si="77"/>
        <v>69784.02</v>
      </c>
      <c r="AB151" s="246">
        <f t="shared" si="78"/>
        <v>70375.41</v>
      </c>
      <c r="AC151" s="246">
        <f t="shared" si="79"/>
        <v>70966.8</v>
      </c>
      <c r="AD151" s="246">
        <f t="shared" si="80"/>
        <v>71558.19</v>
      </c>
      <c r="AE151" s="246">
        <f t="shared" si="81"/>
        <v>72149.58</v>
      </c>
      <c r="AF151" s="246">
        <f t="shared" si="82"/>
        <v>72740.97</v>
      </c>
      <c r="AG151" s="246">
        <f t="shared" si="83"/>
        <v>73332.36</v>
      </c>
      <c r="AH151" s="246">
        <f t="shared" si="84"/>
        <v>73923.75</v>
      </c>
      <c r="AI151" s="246">
        <f t="shared" si="85"/>
        <v>74515.14</v>
      </c>
      <c r="AJ151" s="246">
        <f t="shared" si="86"/>
        <v>75106.53</v>
      </c>
      <c r="AK151" s="246">
        <f t="shared" si="87"/>
        <v>75697.919999999998</v>
      </c>
      <c r="AL151" s="246">
        <f t="shared" si="88"/>
        <v>76289.31</v>
      </c>
      <c r="AM151" s="246">
        <f t="shared" si="89"/>
        <v>76880.7</v>
      </c>
    </row>
    <row r="152" spans="1:39" ht="24" customHeight="1">
      <c r="A152" s="232">
        <v>2026</v>
      </c>
      <c r="B152" s="11" t="s">
        <v>35</v>
      </c>
      <c r="C152" s="12" t="s">
        <v>2154</v>
      </c>
      <c r="D152" s="12" t="s">
        <v>2178</v>
      </c>
      <c r="E152" s="12" t="s">
        <v>2179</v>
      </c>
      <c r="F152" s="255">
        <v>61515</v>
      </c>
      <c r="G152" s="255">
        <v>56754</v>
      </c>
      <c r="H152" s="255">
        <v>4761</v>
      </c>
      <c r="I152" s="265">
        <v>7.7399999999999997E-2</v>
      </c>
      <c r="J152" s="241">
        <f t="shared" si="60"/>
        <v>57321.54</v>
      </c>
      <c r="K152" s="246">
        <f t="shared" si="61"/>
        <v>57889.08</v>
      </c>
      <c r="L152" s="246">
        <f t="shared" si="62"/>
        <v>58456.62</v>
      </c>
      <c r="M152" s="246">
        <f t="shared" si="63"/>
        <v>59024.160000000003</v>
      </c>
      <c r="N152" s="246">
        <f t="shared" si="64"/>
        <v>59591.7</v>
      </c>
      <c r="O152" s="246">
        <f t="shared" si="65"/>
        <v>60159.24</v>
      </c>
      <c r="P152" s="246">
        <f t="shared" si="66"/>
        <v>60726.78</v>
      </c>
      <c r="Q152" s="246">
        <f t="shared" si="67"/>
        <v>61294.32</v>
      </c>
      <c r="R152" s="246">
        <f t="shared" si="68"/>
        <v>61861.86</v>
      </c>
      <c r="S152" s="246">
        <f t="shared" si="69"/>
        <v>62429.4</v>
      </c>
      <c r="T152" s="246">
        <f t="shared" si="70"/>
        <v>62996.94</v>
      </c>
      <c r="U152" s="246">
        <f t="shared" si="71"/>
        <v>63564.479999999996</v>
      </c>
      <c r="V152" s="246">
        <f t="shared" si="72"/>
        <v>64132.020000000004</v>
      </c>
      <c r="W152" s="246">
        <f t="shared" si="73"/>
        <v>64699.56</v>
      </c>
      <c r="X152" s="246">
        <f t="shared" si="74"/>
        <v>65267.1</v>
      </c>
      <c r="Y152" s="246">
        <f t="shared" si="75"/>
        <v>65834.64</v>
      </c>
      <c r="Z152" s="246">
        <f t="shared" si="76"/>
        <v>66402.179999999993</v>
      </c>
      <c r="AA152" s="246">
        <f t="shared" si="77"/>
        <v>66969.72</v>
      </c>
      <c r="AB152" s="246">
        <f t="shared" si="78"/>
        <v>67537.259999999995</v>
      </c>
      <c r="AC152" s="246">
        <f t="shared" si="79"/>
        <v>68104.800000000003</v>
      </c>
      <c r="AD152" s="246">
        <f t="shared" si="80"/>
        <v>68672.34</v>
      </c>
      <c r="AE152" s="246">
        <f t="shared" si="81"/>
        <v>69239.88</v>
      </c>
      <c r="AF152" s="246">
        <f t="shared" si="82"/>
        <v>69807.42</v>
      </c>
      <c r="AG152" s="246">
        <f t="shared" si="83"/>
        <v>70374.959999999992</v>
      </c>
      <c r="AH152" s="246">
        <f t="shared" si="84"/>
        <v>70942.5</v>
      </c>
      <c r="AI152" s="246">
        <f t="shared" si="85"/>
        <v>71510.040000000008</v>
      </c>
      <c r="AJ152" s="246">
        <f t="shared" si="86"/>
        <v>72077.58</v>
      </c>
      <c r="AK152" s="246">
        <f t="shared" si="87"/>
        <v>72645.119999999995</v>
      </c>
      <c r="AL152" s="246">
        <f t="shared" si="88"/>
        <v>73212.66</v>
      </c>
      <c r="AM152" s="246">
        <f t="shared" si="89"/>
        <v>73780.2</v>
      </c>
    </row>
    <row r="153" spans="1:39" ht="24" customHeight="1">
      <c r="A153" s="232">
        <v>2026</v>
      </c>
      <c r="B153" s="11" t="s">
        <v>35</v>
      </c>
      <c r="C153" s="12" t="s">
        <v>2154</v>
      </c>
      <c r="D153" s="12" t="s">
        <v>2178</v>
      </c>
      <c r="E153" s="12" t="s">
        <v>2180</v>
      </c>
      <c r="F153" s="255">
        <v>64195</v>
      </c>
      <c r="G153" s="255">
        <v>59300</v>
      </c>
      <c r="H153" s="255">
        <v>4895</v>
      </c>
      <c r="I153" s="265">
        <v>7.6300000000000007E-2</v>
      </c>
      <c r="J153" s="241">
        <f t="shared" si="60"/>
        <v>59893</v>
      </c>
      <c r="K153" s="246">
        <f t="shared" si="61"/>
        <v>60486</v>
      </c>
      <c r="L153" s="246">
        <f t="shared" si="62"/>
        <v>61079</v>
      </c>
      <c r="M153" s="246">
        <f t="shared" si="63"/>
        <v>61672</v>
      </c>
      <c r="N153" s="246">
        <f t="shared" si="64"/>
        <v>62265</v>
      </c>
      <c r="O153" s="246">
        <f t="shared" si="65"/>
        <v>62858</v>
      </c>
      <c r="P153" s="246">
        <f t="shared" si="66"/>
        <v>63451</v>
      </c>
      <c r="Q153" s="246">
        <f t="shared" si="67"/>
        <v>64044</v>
      </c>
      <c r="R153" s="246">
        <f t="shared" si="68"/>
        <v>64637</v>
      </c>
      <c r="S153" s="246">
        <f t="shared" si="69"/>
        <v>65230</v>
      </c>
      <c r="T153" s="246">
        <f t="shared" si="70"/>
        <v>65823</v>
      </c>
      <c r="U153" s="246">
        <f t="shared" si="71"/>
        <v>66416</v>
      </c>
      <c r="V153" s="246">
        <f t="shared" si="72"/>
        <v>67009</v>
      </c>
      <c r="W153" s="246">
        <f t="shared" si="73"/>
        <v>67602</v>
      </c>
      <c r="X153" s="246">
        <f t="shared" si="74"/>
        <v>68195</v>
      </c>
      <c r="Y153" s="246">
        <f t="shared" si="75"/>
        <v>68788</v>
      </c>
      <c r="Z153" s="246">
        <f t="shared" si="76"/>
        <v>69381</v>
      </c>
      <c r="AA153" s="246">
        <f t="shared" si="77"/>
        <v>69974</v>
      </c>
      <c r="AB153" s="246">
        <f t="shared" si="78"/>
        <v>70567</v>
      </c>
      <c r="AC153" s="246">
        <f t="shared" si="79"/>
        <v>71160</v>
      </c>
      <c r="AD153" s="246">
        <f t="shared" si="80"/>
        <v>71753</v>
      </c>
      <c r="AE153" s="246">
        <f t="shared" si="81"/>
        <v>72346</v>
      </c>
      <c r="AF153" s="246">
        <f t="shared" si="82"/>
        <v>72939</v>
      </c>
      <c r="AG153" s="246">
        <f t="shared" si="83"/>
        <v>73532</v>
      </c>
      <c r="AH153" s="246">
        <f t="shared" si="84"/>
        <v>74125</v>
      </c>
      <c r="AI153" s="246">
        <f t="shared" si="85"/>
        <v>74718</v>
      </c>
      <c r="AJ153" s="246">
        <f t="shared" si="86"/>
        <v>75311</v>
      </c>
      <c r="AK153" s="246">
        <f t="shared" si="87"/>
        <v>75904</v>
      </c>
      <c r="AL153" s="246">
        <f t="shared" si="88"/>
        <v>76497</v>
      </c>
      <c r="AM153" s="246">
        <f t="shared" si="89"/>
        <v>77090</v>
      </c>
    </row>
    <row r="154" spans="1:39" ht="24" customHeight="1">
      <c r="A154" s="232">
        <v>2026</v>
      </c>
      <c r="B154" s="11" t="s">
        <v>35</v>
      </c>
      <c r="C154" s="12" t="s">
        <v>2154</v>
      </c>
      <c r="D154" s="12" t="s">
        <v>2181</v>
      </c>
      <c r="E154" s="12" t="s">
        <v>2182</v>
      </c>
      <c r="F154" s="255">
        <v>64840</v>
      </c>
      <c r="G154" s="255">
        <v>59913</v>
      </c>
      <c r="H154" s="255">
        <v>4927</v>
      </c>
      <c r="I154" s="265">
        <v>7.5999999999999998E-2</v>
      </c>
      <c r="J154" s="241">
        <f t="shared" si="60"/>
        <v>60512.13</v>
      </c>
      <c r="K154" s="246">
        <f t="shared" si="61"/>
        <v>61111.26</v>
      </c>
      <c r="L154" s="246">
        <f t="shared" si="62"/>
        <v>61710.39</v>
      </c>
      <c r="M154" s="246">
        <f t="shared" si="63"/>
        <v>62309.52</v>
      </c>
      <c r="N154" s="246">
        <f t="shared" si="64"/>
        <v>62908.65</v>
      </c>
      <c r="O154" s="246">
        <f t="shared" si="65"/>
        <v>63507.78</v>
      </c>
      <c r="P154" s="246">
        <f t="shared" si="66"/>
        <v>64106.91</v>
      </c>
      <c r="Q154" s="246">
        <f t="shared" si="67"/>
        <v>64706.04</v>
      </c>
      <c r="R154" s="246">
        <f t="shared" si="68"/>
        <v>65305.17</v>
      </c>
      <c r="S154" s="246">
        <f t="shared" si="69"/>
        <v>65904.3</v>
      </c>
      <c r="T154" s="246">
        <f t="shared" si="70"/>
        <v>66503.429999999993</v>
      </c>
      <c r="U154" s="246">
        <f t="shared" si="71"/>
        <v>67102.559999999998</v>
      </c>
      <c r="V154" s="246">
        <f t="shared" si="72"/>
        <v>67701.69</v>
      </c>
      <c r="W154" s="246">
        <f t="shared" si="73"/>
        <v>68300.820000000007</v>
      </c>
      <c r="X154" s="246">
        <f t="shared" si="74"/>
        <v>68899.95</v>
      </c>
      <c r="Y154" s="246">
        <f t="shared" si="75"/>
        <v>69499.08</v>
      </c>
      <c r="Z154" s="246">
        <f t="shared" si="76"/>
        <v>70098.210000000006</v>
      </c>
      <c r="AA154" s="246">
        <f t="shared" si="77"/>
        <v>70697.34</v>
      </c>
      <c r="AB154" s="246">
        <f t="shared" si="78"/>
        <v>71296.47</v>
      </c>
      <c r="AC154" s="246">
        <f t="shared" si="79"/>
        <v>71895.600000000006</v>
      </c>
      <c r="AD154" s="246">
        <f t="shared" si="80"/>
        <v>72494.73</v>
      </c>
      <c r="AE154" s="246">
        <f t="shared" si="81"/>
        <v>73093.86</v>
      </c>
      <c r="AF154" s="246">
        <f t="shared" si="82"/>
        <v>73692.990000000005</v>
      </c>
      <c r="AG154" s="246">
        <f t="shared" si="83"/>
        <v>74292.12</v>
      </c>
      <c r="AH154" s="246">
        <f t="shared" si="84"/>
        <v>74891.25</v>
      </c>
      <c r="AI154" s="246">
        <f t="shared" si="85"/>
        <v>75490.38</v>
      </c>
      <c r="AJ154" s="246">
        <f t="shared" si="86"/>
        <v>76089.509999999995</v>
      </c>
      <c r="AK154" s="246">
        <f t="shared" si="87"/>
        <v>76688.639999999999</v>
      </c>
      <c r="AL154" s="246">
        <f t="shared" si="88"/>
        <v>77287.77</v>
      </c>
      <c r="AM154" s="246">
        <f t="shared" si="89"/>
        <v>77886.899999999994</v>
      </c>
    </row>
    <row r="155" spans="1:39" ht="24" customHeight="1">
      <c r="A155" s="232">
        <v>2026</v>
      </c>
      <c r="B155" s="11" t="s">
        <v>35</v>
      </c>
      <c r="C155" s="12" t="s">
        <v>2154</v>
      </c>
      <c r="D155" s="12" t="s">
        <v>2181</v>
      </c>
      <c r="E155" s="12" t="s">
        <v>2183</v>
      </c>
      <c r="F155" s="255">
        <v>67510</v>
      </c>
      <c r="G155" s="255">
        <v>62449</v>
      </c>
      <c r="H155" s="255">
        <v>5061</v>
      </c>
      <c r="I155" s="265">
        <v>7.4999999999999997E-2</v>
      </c>
      <c r="J155" s="241">
        <f t="shared" si="60"/>
        <v>63073.49</v>
      </c>
      <c r="K155" s="246">
        <f t="shared" si="61"/>
        <v>63697.98</v>
      </c>
      <c r="L155" s="246">
        <f t="shared" si="62"/>
        <v>64322.47</v>
      </c>
      <c r="M155" s="246">
        <f t="shared" si="63"/>
        <v>64946.96</v>
      </c>
      <c r="N155" s="246">
        <f t="shared" si="64"/>
        <v>65571.45</v>
      </c>
      <c r="O155" s="246">
        <f t="shared" si="65"/>
        <v>66195.94</v>
      </c>
      <c r="P155" s="246">
        <f t="shared" si="66"/>
        <v>66820.429999999993</v>
      </c>
      <c r="Q155" s="246">
        <f t="shared" si="67"/>
        <v>67444.92</v>
      </c>
      <c r="R155" s="246">
        <f t="shared" si="68"/>
        <v>68069.41</v>
      </c>
      <c r="S155" s="246">
        <f t="shared" si="69"/>
        <v>68693.899999999994</v>
      </c>
      <c r="T155" s="246">
        <f t="shared" si="70"/>
        <v>69318.39</v>
      </c>
      <c r="U155" s="246">
        <f t="shared" si="71"/>
        <v>69942.880000000005</v>
      </c>
      <c r="V155" s="246">
        <f t="shared" si="72"/>
        <v>70567.37</v>
      </c>
      <c r="W155" s="246">
        <f t="shared" si="73"/>
        <v>71191.86</v>
      </c>
      <c r="X155" s="246">
        <f t="shared" si="74"/>
        <v>71816.350000000006</v>
      </c>
      <c r="Y155" s="246">
        <f t="shared" si="75"/>
        <v>72440.84</v>
      </c>
      <c r="Z155" s="246">
        <f t="shared" si="76"/>
        <v>73065.33</v>
      </c>
      <c r="AA155" s="246">
        <f t="shared" si="77"/>
        <v>73689.820000000007</v>
      </c>
      <c r="AB155" s="246">
        <f t="shared" si="78"/>
        <v>74314.31</v>
      </c>
      <c r="AC155" s="246">
        <f t="shared" si="79"/>
        <v>74938.8</v>
      </c>
      <c r="AD155" s="246">
        <f t="shared" si="80"/>
        <v>75563.289999999994</v>
      </c>
      <c r="AE155" s="246">
        <f t="shared" si="81"/>
        <v>76187.78</v>
      </c>
      <c r="AF155" s="246">
        <f t="shared" si="82"/>
        <v>76812.27</v>
      </c>
      <c r="AG155" s="246">
        <f t="shared" si="83"/>
        <v>77436.759999999995</v>
      </c>
      <c r="AH155" s="246">
        <f t="shared" si="84"/>
        <v>78061.25</v>
      </c>
      <c r="AI155" s="246">
        <f t="shared" si="85"/>
        <v>78685.740000000005</v>
      </c>
      <c r="AJ155" s="246">
        <f t="shared" si="86"/>
        <v>79310.23</v>
      </c>
      <c r="AK155" s="246">
        <f t="shared" si="87"/>
        <v>79934.720000000001</v>
      </c>
      <c r="AL155" s="246">
        <f t="shared" si="88"/>
        <v>80559.209999999992</v>
      </c>
      <c r="AM155" s="246">
        <f t="shared" si="89"/>
        <v>81183.7</v>
      </c>
    </row>
    <row r="156" spans="1:39" ht="24" customHeight="1">
      <c r="A156" s="232">
        <v>2026</v>
      </c>
      <c r="B156" s="11" t="s">
        <v>35</v>
      </c>
      <c r="C156" s="12" t="s">
        <v>2154</v>
      </c>
      <c r="D156" s="12" t="s">
        <v>2181</v>
      </c>
      <c r="E156" s="12" t="s">
        <v>2184</v>
      </c>
      <c r="F156" s="255">
        <v>74685</v>
      </c>
      <c r="G156" s="255">
        <v>69266</v>
      </c>
      <c r="H156" s="255">
        <v>5419</v>
      </c>
      <c r="I156" s="265">
        <v>7.2599999999999998E-2</v>
      </c>
      <c r="J156" s="241">
        <f t="shared" si="60"/>
        <v>69958.66</v>
      </c>
      <c r="K156" s="246">
        <f t="shared" si="61"/>
        <v>70651.320000000007</v>
      </c>
      <c r="L156" s="246">
        <f t="shared" si="62"/>
        <v>71343.98</v>
      </c>
      <c r="M156" s="246">
        <f t="shared" si="63"/>
        <v>72036.639999999999</v>
      </c>
      <c r="N156" s="246">
        <f t="shared" si="64"/>
        <v>72729.3</v>
      </c>
      <c r="O156" s="246">
        <f t="shared" si="65"/>
        <v>73421.960000000006</v>
      </c>
      <c r="P156" s="246">
        <f t="shared" si="66"/>
        <v>74114.62</v>
      </c>
      <c r="Q156" s="246">
        <f t="shared" si="67"/>
        <v>74807.28</v>
      </c>
      <c r="R156" s="246">
        <f t="shared" si="68"/>
        <v>75499.94</v>
      </c>
      <c r="S156" s="246">
        <f t="shared" si="69"/>
        <v>76192.600000000006</v>
      </c>
      <c r="T156" s="246">
        <f t="shared" si="70"/>
        <v>76885.259999999995</v>
      </c>
      <c r="U156" s="246">
        <f t="shared" si="71"/>
        <v>77577.919999999998</v>
      </c>
      <c r="V156" s="246">
        <f t="shared" si="72"/>
        <v>78270.58</v>
      </c>
      <c r="W156" s="246">
        <f t="shared" si="73"/>
        <v>78963.240000000005</v>
      </c>
      <c r="X156" s="246">
        <f t="shared" si="74"/>
        <v>79655.899999999994</v>
      </c>
      <c r="Y156" s="246">
        <f t="shared" si="75"/>
        <v>80348.56</v>
      </c>
      <c r="Z156" s="246">
        <f t="shared" si="76"/>
        <v>81041.22</v>
      </c>
      <c r="AA156" s="246">
        <f t="shared" si="77"/>
        <v>81733.88</v>
      </c>
      <c r="AB156" s="246">
        <f t="shared" si="78"/>
        <v>82426.540000000008</v>
      </c>
      <c r="AC156" s="246">
        <f t="shared" si="79"/>
        <v>83119.199999999997</v>
      </c>
      <c r="AD156" s="246">
        <f t="shared" si="80"/>
        <v>83811.86</v>
      </c>
      <c r="AE156" s="246">
        <f t="shared" si="81"/>
        <v>84504.52</v>
      </c>
      <c r="AF156" s="246">
        <f t="shared" si="82"/>
        <v>85197.18</v>
      </c>
      <c r="AG156" s="246">
        <f t="shared" si="83"/>
        <v>85889.84</v>
      </c>
      <c r="AH156" s="246">
        <f t="shared" si="84"/>
        <v>86582.5</v>
      </c>
      <c r="AI156" s="246">
        <f t="shared" si="85"/>
        <v>87275.16</v>
      </c>
      <c r="AJ156" s="246">
        <f t="shared" si="86"/>
        <v>87967.82</v>
      </c>
      <c r="AK156" s="246">
        <f t="shared" si="87"/>
        <v>88660.48000000001</v>
      </c>
      <c r="AL156" s="246">
        <f t="shared" si="88"/>
        <v>89353.14</v>
      </c>
      <c r="AM156" s="246">
        <f t="shared" si="89"/>
        <v>90045.8</v>
      </c>
    </row>
    <row r="157" spans="1:39" ht="24" customHeight="1">
      <c r="A157" s="232">
        <v>2026</v>
      </c>
      <c r="B157" s="11" t="s">
        <v>35</v>
      </c>
      <c r="C157" s="12" t="s">
        <v>2154</v>
      </c>
      <c r="D157" s="12" t="s">
        <v>2181</v>
      </c>
      <c r="E157" s="12" t="s">
        <v>2185</v>
      </c>
      <c r="F157" s="255">
        <v>65010</v>
      </c>
      <c r="G157" s="255">
        <v>60074</v>
      </c>
      <c r="H157" s="255">
        <v>4936</v>
      </c>
      <c r="I157" s="265">
        <v>7.5899999999999995E-2</v>
      </c>
      <c r="J157" s="241">
        <f t="shared" si="60"/>
        <v>60674.74</v>
      </c>
      <c r="K157" s="246">
        <f t="shared" si="61"/>
        <v>61275.48</v>
      </c>
      <c r="L157" s="246">
        <f t="shared" si="62"/>
        <v>61876.22</v>
      </c>
      <c r="M157" s="246">
        <f t="shared" si="63"/>
        <v>62476.959999999999</v>
      </c>
      <c r="N157" s="246">
        <f t="shared" si="64"/>
        <v>63077.7</v>
      </c>
      <c r="O157" s="246">
        <f t="shared" si="65"/>
        <v>63678.44</v>
      </c>
      <c r="P157" s="246">
        <f t="shared" si="66"/>
        <v>64279.18</v>
      </c>
      <c r="Q157" s="246">
        <f t="shared" si="67"/>
        <v>64879.92</v>
      </c>
      <c r="R157" s="246">
        <f t="shared" si="68"/>
        <v>65480.66</v>
      </c>
      <c r="S157" s="246">
        <f t="shared" si="69"/>
        <v>66081.399999999994</v>
      </c>
      <c r="T157" s="246">
        <f t="shared" si="70"/>
        <v>66682.14</v>
      </c>
      <c r="U157" s="246">
        <f t="shared" si="71"/>
        <v>67282.880000000005</v>
      </c>
      <c r="V157" s="246">
        <f t="shared" si="72"/>
        <v>67883.62</v>
      </c>
      <c r="W157" s="246">
        <f t="shared" si="73"/>
        <v>68484.36</v>
      </c>
      <c r="X157" s="246">
        <f t="shared" si="74"/>
        <v>69085.100000000006</v>
      </c>
      <c r="Y157" s="246">
        <f t="shared" si="75"/>
        <v>69685.84</v>
      </c>
      <c r="Z157" s="246">
        <f t="shared" si="76"/>
        <v>70286.58</v>
      </c>
      <c r="AA157" s="246">
        <f t="shared" si="77"/>
        <v>70887.320000000007</v>
      </c>
      <c r="AB157" s="246">
        <f t="shared" si="78"/>
        <v>71488.06</v>
      </c>
      <c r="AC157" s="246">
        <f t="shared" si="79"/>
        <v>72088.800000000003</v>
      </c>
      <c r="AD157" s="246">
        <f t="shared" si="80"/>
        <v>72689.539999999994</v>
      </c>
      <c r="AE157" s="246">
        <f t="shared" si="81"/>
        <v>73290.28</v>
      </c>
      <c r="AF157" s="246">
        <f t="shared" si="82"/>
        <v>73891.02</v>
      </c>
      <c r="AG157" s="246">
        <f t="shared" si="83"/>
        <v>74491.759999999995</v>
      </c>
      <c r="AH157" s="246">
        <f t="shared" si="84"/>
        <v>75092.5</v>
      </c>
      <c r="AI157" s="246">
        <f t="shared" si="85"/>
        <v>75693.240000000005</v>
      </c>
      <c r="AJ157" s="246">
        <f t="shared" si="86"/>
        <v>76293.98</v>
      </c>
      <c r="AK157" s="246">
        <f t="shared" si="87"/>
        <v>76894.720000000001</v>
      </c>
      <c r="AL157" s="246">
        <f t="shared" si="88"/>
        <v>77495.459999999992</v>
      </c>
      <c r="AM157" s="246">
        <f t="shared" si="89"/>
        <v>78096.2</v>
      </c>
    </row>
    <row r="158" spans="1:39" ht="24" customHeight="1">
      <c r="A158" s="232">
        <v>2026</v>
      </c>
      <c r="B158" s="11" t="s">
        <v>35</v>
      </c>
      <c r="C158" s="12" t="s">
        <v>2154</v>
      </c>
      <c r="D158" s="12" t="s">
        <v>2181</v>
      </c>
      <c r="E158" s="12" t="s">
        <v>2186</v>
      </c>
      <c r="F158" s="255">
        <v>67695</v>
      </c>
      <c r="G158" s="255">
        <v>62625</v>
      </c>
      <c r="H158" s="255">
        <v>5070</v>
      </c>
      <c r="I158" s="265">
        <v>7.4899999999999994E-2</v>
      </c>
      <c r="J158" s="241">
        <f t="shared" si="60"/>
        <v>63251.25</v>
      </c>
      <c r="K158" s="246">
        <f t="shared" si="61"/>
        <v>63877.5</v>
      </c>
      <c r="L158" s="246">
        <f t="shared" si="62"/>
        <v>64503.75</v>
      </c>
      <c r="M158" s="246">
        <f t="shared" si="63"/>
        <v>65130</v>
      </c>
      <c r="N158" s="246">
        <f t="shared" si="64"/>
        <v>65756.25</v>
      </c>
      <c r="O158" s="246">
        <f t="shared" si="65"/>
        <v>66382.5</v>
      </c>
      <c r="P158" s="246">
        <f t="shared" si="66"/>
        <v>67008.75</v>
      </c>
      <c r="Q158" s="246">
        <f t="shared" si="67"/>
        <v>67635</v>
      </c>
      <c r="R158" s="246">
        <f t="shared" si="68"/>
        <v>68261.25</v>
      </c>
      <c r="S158" s="246">
        <f t="shared" si="69"/>
        <v>68887.5</v>
      </c>
      <c r="T158" s="246">
        <f t="shared" si="70"/>
        <v>69513.75</v>
      </c>
      <c r="U158" s="246">
        <f t="shared" si="71"/>
        <v>70140</v>
      </c>
      <c r="V158" s="246">
        <f t="shared" si="72"/>
        <v>70766.25</v>
      </c>
      <c r="W158" s="246">
        <f t="shared" si="73"/>
        <v>71392.5</v>
      </c>
      <c r="X158" s="246">
        <f t="shared" si="74"/>
        <v>72018.75</v>
      </c>
      <c r="Y158" s="246">
        <f t="shared" si="75"/>
        <v>72645</v>
      </c>
      <c r="Z158" s="246">
        <f t="shared" si="76"/>
        <v>73271.25</v>
      </c>
      <c r="AA158" s="246">
        <f t="shared" si="77"/>
        <v>73897.5</v>
      </c>
      <c r="AB158" s="246">
        <f t="shared" si="78"/>
        <v>74523.75</v>
      </c>
      <c r="AC158" s="246">
        <f t="shared" si="79"/>
        <v>75150</v>
      </c>
      <c r="AD158" s="246">
        <f t="shared" si="80"/>
        <v>75776.25</v>
      </c>
      <c r="AE158" s="246">
        <f t="shared" si="81"/>
        <v>76402.5</v>
      </c>
      <c r="AF158" s="246">
        <f t="shared" si="82"/>
        <v>77028.75</v>
      </c>
      <c r="AG158" s="246">
        <f t="shared" si="83"/>
        <v>77655</v>
      </c>
      <c r="AH158" s="246">
        <f t="shared" si="84"/>
        <v>78281.25</v>
      </c>
      <c r="AI158" s="246">
        <f t="shared" si="85"/>
        <v>78907.5</v>
      </c>
      <c r="AJ158" s="246">
        <f t="shared" si="86"/>
        <v>79533.75</v>
      </c>
      <c r="AK158" s="246">
        <f t="shared" si="87"/>
        <v>80160</v>
      </c>
      <c r="AL158" s="246">
        <f t="shared" si="88"/>
        <v>80786.25</v>
      </c>
      <c r="AM158" s="246">
        <f t="shared" si="89"/>
        <v>81412.5</v>
      </c>
    </row>
    <row r="159" spans="1:39" ht="24" customHeight="1">
      <c r="A159" s="232">
        <v>2026</v>
      </c>
      <c r="B159" s="11" t="s">
        <v>35</v>
      </c>
      <c r="C159" s="12" t="s">
        <v>2154</v>
      </c>
      <c r="D159" s="12" t="s">
        <v>2181</v>
      </c>
      <c r="E159" s="12" t="s">
        <v>2187</v>
      </c>
      <c r="F159" s="255">
        <v>74860</v>
      </c>
      <c r="G159" s="255">
        <v>69431</v>
      </c>
      <c r="H159" s="255">
        <v>5429</v>
      </c>
      <c r="I159" s="265">
        <v>7.2499999999999995E-2</v>
      </c>
      <c r="J159" s="241">
        <f t="shared" si="60"/>
        <v>70125.31</v>
      </c>
      <c r="K159" s="246">
        <f t="shared" si="61"/>
        <v>70819.62</v>
      </c>
      <c r="L159" s="246">
        <f t="shared" si="62"/>
        <v>71513.929999999993</v>
      </c>
      <c r="M159" s="246">
        <f t="shared" si="63"/>
        <v>72208.240000000005</v>
      </c>
      <c r="N159" s="246">
        <f t="shared" si="64"/>
        <v>72902.55</v>
      </c>
      <c r="O159" s="246">
        <f t="shared" si="65"/>
        <v>73596.86</v>
      </c>
      <c r="P159" s="246">
        <f t="shared" si="66"/>
        <v>74291.17</v>
      </c>
      <c r="Q159" s="246">
        <f t="shared" si="67"/>
        <v>74985.48</v>
      </c>
      <c r="R159" s="246">
        <f t="shared" si="68"/>
        <v>75679.789999999994</v>
      </c>
      <c r="S159" s="246">
        <f t="shared" si="69"/>
        <v>76374.100000000006</v>
      </c>
      <c r="T159" s="246">
        <f t="shared" si="70"/>
        <v>77068.41</v>
      </c>
      <c r="U159" s="246">
        <f t="shared" si="71"/>
        <v>77762.720000000001</v>
      </c>
      <c r="V159" s="246">
        <f t="shared" si="72"/>
        <v>78457.03</v>
      </c>
      <c r="W159" s="246">
        <f t="shared" si="73"/>
        <v>79151.34</v>
      </c>
      <c r="X159" s="246">
        <f t="shared" si="74"/>
        <v>79845.649999999994</v>
      </c>
      <c r="Y159" s="246">
        <f t="shared" si="75"/>
        <v>80539.960000000006</v>
      </c>
      <c r="Z159" s="246">
        <f t="shared" si="76"/>
        <v>81234.27</v>
      </c>
      <c r="AA159" s="246">
        <f t="shared" si="77"/>
        <v>81928.58</v>
      </c>
      <c r="AB159" s="246">
        <f t="shared" si="78"/>
        <v>82622.89</v>
      </c>
      <c r="AC159" s="246">
        <f t="shared" si="79"/>
        <v>83317.2</v>
      </c>
      <c r="AD159" s="246">
        <f t="shared" si="80"/>
        <v>84011.51</v>
      </c>
      <c r="AE159" s="246">
        <f t="shared" si="81"/>
        <v>84705.82</v>
      </c>
      <c r="AF159" s="246">
        <f t="shared" si="82"/>
        <v>85400.13</v>
      </c>
      <c r="AG159" s="246">
        <f t="shared" si="83"/>
        <v>86094.44</v>
      </c>
      <c r="AH159" s="246">
        <f t="shared" si="84"/>
        <v>86788.75</v>
      </c>
      <c r="AI159" s="246">
        <f t="shared" si="85"/>
        <v>87483.06</v>
      </c>
      <c r="AJ159" s="246">
        <f t="shared" si="86"/>
        <v>88177.37</v>
      </c>
      <c r="AK159" s="246">
        <f t="shared" si="87"/>
        <v>88871.679999999993</v>
      </c>
      <c r="AL159" s="246">
        <f t="shared" si="88"/>
        <v>89565.989999999991</v>
      </c>
      <c r="AM159" s="246">
        <f t="shared" si="89"/>
        <v>90260.3</v>
      </c>
    </row>
    <row r="160" spans="1:39" ht="24" customHeight="1">
      <c r="A160" s="232">
        <v>2026</v>
      </c>
      <c r="B160" s="11" t="s">
        <v>35</v>
      </c>
      <c r="C160" s="12" t="s">
        <v>2211</v>
      </c>
      <c r="D160" s="12" t="s">
        <v>2212</v>
      </c>
      <c r="E160" s="12" t="s">
        <v>2213</v>
      </c>
      <c r="F160" s="255">
        <v>58915</v>
      </c>
      <c r="G160" s="255">
        <v>53684</v>
      </c>
      <c r="H160" s="255">
        <v>5231</v>
      </c>
      <c r="I160" s="265">
        <v>8.8800000000000004E-2</v>
      </c>
      <c r="J160" s="241">
        <f t="shared" si="60"/>
        <v>54220.84</v>
      </c>
      <c r="K160" s="246">
        <f t="shared" si="61"/>
        <v>54757.68</v>
      </c>
      <c r="L160" s="246">
        <f t="shared" si="62"/>
        <v>55294.52</v>
      </c>
      <c r="M160" s="246">
        <f t="shared" si="63"/>
        <v>55831.360000000001</v>
      </c>
      <c r="N160" s="246">
        <f t="shared" si="64"/>
        <v>56368.2</v>
      </c>
      <c r="O160" s="246">
        <f t="shared" si="65"/>
        <v>56905.04</v>
      </c>
      <c r="P160" s="246">
        <f t="shared" si="66"/>
        <v>57441.88</v>
      </c>
      <c r="Q160" s="246">
        <f t="shared" si="67"/>
        <v>57978.720000000001</v>
      </c>
      <c r="R160" s="246">
        <f t="shared" si="68"/>
        <v>58515.56</v>
      </c>
      <c r="S160" s="246">
        <f t="shared" si="69"/>
        <v>59052.4</v>
      </c>
      <c r="T160" s="246">
        <f t="shared" si="70"/>
        <v>59589.24</v>
      </c>
      <c r="U160" s="246">
        <f t="shared" si="71"/>
        <v>60126.080000000002</v>
      </c>
      <c r="V160" s="246">
        <f t="shared" si="72"/>
        <v>60662.92</v>
      </c>
      <c r="W160" s="246">
        <f t="shared" si="73"/>
        <v>61199.76</v>
      </c>
      <c r="X160" s="246">
        <f t="shared" si="74"/>
        <v>61736.6</v>
      </c>
      <c r="Y160" s="246">
        <f t="shared" si="75"/>
        <v>62273.440000000002</v>
      </c>
      <c r="Z160" s="246">
        <f t="shared" si="76"/>
        <v>62810.28</v>
      </c>
      <c r="AA160" s="246">
        <f t="shared" si="77"/>
        <v>63347.119999999995</v>
      </c>
      <c r="AB160" s="246">
        <f t="shared" si="78"/>
        <v>63883.96</v>
      </c>
      <c r="AC160" s="246">
        <f t="shared" si="79"/>
        <v>64420.800000000003</v>
      </c>
      <c r="AD160" s="246">
        <f t="shared" si="80"/>
        <v>64957.64</v>
      </c>
      <c r="AE160" s="246">
        <f t="shared" si="81"/>
        <v>65494.479999999996</v>
      </c>
      <c r="AF160" s="246">
        <f t="shared" si="82"/>
        <v>66031.320000000007</v>
      </c>
      <c r="AG160" s="246">
        <f t="shared" si="83"/>
        <v>66568.160000000003</v>
      </c>
      <c r="AH160" s="246">
        <f t="shared" si="84"/>
        <v>67105</v>
      </c>
      <c r="AI160" s="246">
        <f t="shared" si="85"/>
        <v>67641.84</v>
      </c>
      <c r="AJ160" s="246">
        <f t="shared" si="86"/>
        <v>68178.679999999993</v>
      </c>
      <c r="AK160" s="246">
        <f t="shared" si="87"/>
        <v>68715.520000000004</v>
      </c>
      <c r="AL160" s="246">
        <f t="shared" si="88"/>
        <v>69252.36</v>
      </c>
      <c r="AM160" s="246">
        <f t="shared" si="89"/>
        <v>69789.2</v>
      </c>
    </row>
    <row r="161" spans="1:39" ht="24" customHeight="1">
      <c r="A161" s="232">
        <v>2026</v>
      </c>
      <c r="B161" s="11" t="s">
        <v>35</v>
      </c>
      <c r="C161" s="12" t="s">
        <v>2211</v>
      </c>
      <c r="D161" s="12" t="s">
        <v>2212</v>
      </c>
      <c r="E161" s="12" t="s">
        <v>2214</v>
      </c>
      <c r="F161" s="255">
        <v>60840</v>
      </c>
      <c r="G161" s="255">
        <v>55513</v>
      </c>
      <c r="H161" s="255">
        <v>5327</v>
      </c>
      <c r="I161" s="265">
        <v>8.7599999999999997E-2</v>
      </c>
      <c r="J161" s="241">
        <f t="shared" si="60"/>
        <v>56068.13</v>
      </c>
      <c r="K161" s="246">
        <f t="shared" si="61"/>
        <v>56623.26</v>
      </c>
      <c r="L161" s="246">
        <f t="shared" si="62"/>
        <v>57178.39</v>
      </c>
      <c r="M161" s="246">
        <f t="shared" si="63"/>
        <v>57733.52</v>
      </c>
      <c r="N161" s="246">
        <f t="shared" si="64"/>
        <v>58288.65</v>
      </c>
      <c r="O161" s="246">
        <f t="shared" si="65"/>
        <v>58843.78</v>
      </c>
      <c r="P161" s="246">
        <f t="shared" si="66"/>
        <v>59398.91</v>
      </c>
      <c r="Q161" s="246">
        <f t="shared" si="67"/>
        <v>59954.04</v>
      </c>
      <c r="R161" s="246">
        <f t="shared" si="68"/>
        <v>60509.17</v>
      </c>
      <c r="S161" s="246">
        <f t="shared" si="69"/>
        <v>61064.3</v>
      </c>
      <c r="T161" s="246">
        <f t="shared" si="70"/>
        <v>61619.43</v>
      </c>
      <c r="U161" s="246">
        <f t="shared" si="71"/>
        <v>62174.559999999998</v>
      </c>
      <c r="V161" s="246">
        <f t="shared" si="72"/>
        <v>62729.69</v>
      </c>
      <c r="W161" s="246">
        <f t="shared" si="73"/>
        <v>63284.82</v>
      </c>
      <c r="X161" s="246">
        <f t="shared" si="74"/>
        <v>63839.95</v>
      </c>
      <c r="Y161" s="246">
        <f t="shared" si="75"/>
        <v>64395.08</v>
      </c>
      <c r="Z161" s="246">
        <f t="shared" si="76"/>
        <v>64950.21</v>
      </c>
      <c r="AA161" s="246">
        <f t="shared" si="77"/>
        <v>65505.34</v>
      </c>
      <c r="AB161" s="246">
        <f t="shared" si="78"/>
        <v>66060.47</v>
      </c>
      <c r="AC161" s="246">
        <f t="shared" si="79"/>
        <v>66615.600000000006</v>
      </c>
      <c r="AD161" s="246">
        <f t="shared" si="80"/>
        <v>67170.73</v>
      </c>
      <c r="AE161" s="246">
        <f t="shared" si="81"/>
        <v>67725.86</v>
      </c>
      <c r="AF161" s="246">
        <f t="shared" si="82"/>
        <v>68280.990000000005</v>
      </c>
      <c r="AG161" s="246">
        <f t="shared" si="83"/>
        <v>68836.12</v>
      </c>
      <c r="AH161" s="246">
        <f t="shared" si="84"/>
        <v>69391.25</v>
      </c>
      <c r="AI161" s="246">
        <f t="shared" si="85"/>
        <v>69946.38</v>
      </c>
      <c r="AJ161" s="246">
        <f t="shared" si="86"/>
        <v>70501.509999999995</v>
      </c>
      <c r="AK161" s="246">
        <f t="shared" si="87"/>
        <v>71056.639999999999</v>
      </c>
      <c r="AL161" s="246">
        <f t="shared" si="88"/>
        <v>71611.77</v>
      </c>
      <c r="AM161" s="246">
        <f t="shared" si="89"/>
        <v>72166.899999999994</v>
      </c>
    </row>
    <row r="162" spans="1:39" ht="24" customHeight="1">
      <c r="A162" s="232">
        <v>2026</v>
      </c>
      <c r="B162" s="11" t="s">
        <v>35</v>
      </c>
      <c r="C162" s="12" t="s">
        <v>2211</v>
      </c>
      <c r="D162" s="12" t="s">
        <v>2212</v>
      </c>
      <c r="E162" s="12" t="s">
        <v>2215</v>
      </c>
      <c r="F162" s="255">
        <v>59090</v>
      </c>
      <c r="G162" s="255">
        <v>53850</v>
      </c>
      <c r="H162" s="255">
        <v>5240</v>
      </c>
      <c r="I162" s="265">
        <v>8.8700000000000001E-2</v>
      </c>
      <c r="J162" s="241">
        <f t="shared" si="60"/>
        <v>54388.5</v>
      </c>
      <c r="K162" s="246">
        <f t="shared" si="61"/>
        <v>54927</v>
      </c>
      <c r="L162" s="246">
        <f t="shared" si="62"/>
        <v>55465.5</v>
      </c>
      <c r="M162" s="246">
        <f t="shared" si="63"/>
        <v>56004</v>
      </c>
      <c r="N162" s="246">
        <f t="shared" si="64"/>
        <v>56542.5</v>
      </c>
      <c r="O162" s="246">
        <f t="shared" si="65"/>
        <v>57081</v>
      </c>
      <c r="P162" s="246">
        <f t="shared" si="66"/>
        <v>57619.5</v>
      </c>
      <c r="Q162" s="246">
        <f t="shared" si="67"/>
        <v>58158</v>
      </c>
      <c r="R162" s="246">
        <f t="shared" si="68"/>
        <v>58696.5</v>
      </c>
      <c r="S162" s="246">
        <f t="shared" si="69"/>
        <v>59235</v>
      </c>
      <c r="T162" s="246">
        <f t="shared" si="70"/>
        <v>59773.5</v>
      </c>
      <c r="U162" s="246">
        <f t="shared" si="71"/>
        <v>60312</v>
      </c>
      <c r="V162" s="246">
        <f t="shared" si="72"/>
        <v>60850.5</v>
      </c>
      <c r="W162" s="246">
        <f t="shared" si="73"/>
        <v>61389</v>
      </c>
      <c r="X162" s="246">
        <f t="shared" si="74"/>
        <v>61927.5</v>
      </c>
      <c r="Y162" s="246">
        <f t="shared" si="75"/>
        <v>62466</v>
      </c>
      <c r="Z162" s="246">
        <f t="shared" si="76"/>
        <v>63004.5</v>
      </c>
      <c r="AA162" s="246">
        <f t="shared" si="77"/>
        <v>63543</v>
      </c>
      <c r="AB162" s="246">
        <f t="shared" si="78"/>
        <v>64081.5</v>
      </c>
      <c r="AC162" s="246">
        <f t="shared" si="79"/>
        <v>64620</v>
      </c>
      <c r="AD162" s="246">
        <f t="shared" si="80"/>
        <v>65158.5</v>
      </c>
      <c r="AE162" s="246">
        <f t="shared" si="81"/>
        <v>65697</v>
      </c>
      <c r="AF162" s="246">
        <f t="shared" si="82"/>
        <v>66235.5</v>
      </c>
      <c r="AG162" s="246">
        <f t="shared" si="83"/>
        <v>66774</v>
      </c>
      <c r="AH162" s="246">
        <f t="shared" si="84"/>
        <v>67312.5</v>
      </c>
      <c r="AI162" s="246">
        <f t="shared" si="85"/>
        <v>67851</v>
      </c>
      <c r="AJ162" s="246">
        <f t="shared" si="86"/>
        <v>68389.5</v>
      </c>
      <c r="AK162" s="246">
        <f t="shared" si="87"/>
        <v>68928</v>
      </c>
      <c r="AL162" s="246">
        <f t="shared" si="88"/>
        <v>69466.5</v>
      </c>
      <c r="AM162" s="246">
        <f t="shared" si="89"/>
        <v>70005</v>
      </c>
    </row>
    <row r="163" spans="1:39" ht="24" customHeight="1">
      <c r="A163" s="232">
        <v>2026</v>
      </c>
      <c r="B163" s="11" t="s">
        <v>35</v>
      </c>
      <c r="C163" s="12" t="s">
        <v>2211</v>
      </c>
      <c r="D163" s="12" t="s">
        <v>2212</v>
      </c>
      <c r="E163" s="12" t="s">
        <v>2216</v>
      </c>
      <c r="F163" s="255">
        <v>61010</v>
      </c>
      <c r="G163" s="255">
        <v>55674</v>
      </c>
      <c r="H163" s="255">
        <v>5336</v>
      </c>
      <c r="I163" s="265">
        <v>8.7499999999999994E-2</v>
      </c>
      <c r="J163" s="241">
        <f t="shared" si="60"/>
        <v>56230.74</v>
      </c>
      <c r="K163" s="246">
        <f t="shared" si="61"/>
        <v>56787.48</v>
      </c>
      <c r="L163" s="246">
        <f t="shared" si="62"/>
        <v>57344.22</v>
      </c>
      <c r="M163" s="246">
        <f t="shared" si="63"/>
        <v>57900.959999999999</v>
      </c>
      <c r="N163" s="246">
        <f t="shared" si="64"/>
        <v>58457.7</v>
      </c>
      <c r="O163" s="246">
        <f t="shared" si="65"/>
        <v>59014.44</v>
      </c>
      <c r="P163" s="246">
        <f t="shared" si="66"/>
        <v>59571.18</v>
      </c>
      <c r="Q163" s="246">
        <f t="shared" si="67"/>
        <v>60127.92</v>
      </c>
      <c r="R163" s="246">
        <f t="shared" si="68"/>
        <v>60684.66</v>
      </c>
      <c r="S163" s="246">
        <f t="shared" si="69"/>
        <v>61241.4</v>
      </c>
      <c r="T163" s="246">
        <f t="shared" si="70"/>
        <v>61798.14</v>
      </c>
      <c r="U163" s="246">
        <f t="shared" si="71"/>
        <v>62354.879999999997</v>
      </c>
      <c r="V163" s="246">
        <f t="shared" si="72"/>
        <v>62911.62</v>
      </c>
      <c r="W163" s="246">
        <f t="shared" si="73"/>
        <v>63468.36</v>
      </c>
      <c r="X163" s="246">
        <f t="shared" si="74"/>
        <v>64025.1</v>
      </c>
      <c r="Y163" s="246">
        <f t="shared" si="75"/>
        <v>64581.84</v>
      </c>
      <c r="Z163" s="246">
        <f t="shared" si="76"/>
        <v>65138.58</v>
      </c>
      <c r="AA163" s="246">
        <f t="shared" si="77"/>
        <v>65695.320000000007</v>
      </c>
      <c r="AB163" s="246">
        <f t="shared" si="78"/>
        <v>66252.06</v>
      </c>
      <c r="AC163" s="246">
        <f t="shared" si="79"/>
        <v>66808.800000000003</v>
      </c>
      <c r="AD163" s="246">
        <f t="shared" si="80"/>
        <v>67365.539999999994</v>
      </c>
      <c r="AE163" s="246">
        <f t="shared" si="81"/>
        <v>67922.28</v>
      </c>
      <c r="AF163" s="246">
        <f t="shared" si="82"/>
        <v>68479.02</v>
      </c>
      <c r="AG163" s="246">
        <f t="shared" si="83"/>
        <v>69035.759999999995</v>
      </c>
      <c r="AH163" s="246">
        <f t="shared" si="84"/>
        <v>69592.5</v>
      </c>
      <c r="AI163" s="246">
        <f t="shared" si="85"/>
        <v>70149.240000000005</v>
      </c>
      <c r="AJ163" s="246">
        <f t="shared" si="86"/>
        <v>70705.98</v>
      </c>
      <c r="AK163" s="246">
        <f t="shared" si="87"/>
        <v>71262.720000000001</v>
      </c>
      <c r="AL163" s="246">
        <f t="shared" si="88"/>
        <v>71819.459999999992</v>
      </c>
      <c r="AM163" s="246">
        <f t="shared" si="89"/>
        <v>72376.2</v>
      </c>
    </row>
    <row r="164" spans="1:39" ht="24" customHeight="1">
      <c r="A164" s="232">
        <v>2026</v>
      </c>
      <c r="B164" s="11" t="s">
        <v>35</v>
      </c>
      <c r="C164" s="12" t="s">
        <v>2211</v>
      </c>
      <c r="D164" s="12" t="s">
        <v>2212</v>
      </c>
      <c r="E164" s="12" t="s">
        <v>2217</v>
      </c>
      <c r="F164" s="255">
        <v>59265</v>
      </c>
      <c r="G164" s="255">
        <v>54016</v>
      </c>
      <c r="H164" s="255">
        <v>5249</v>
      </c>
      <c r="I164" s="265">
        <v>8.8599999999999998E-2</v>
      </c>
      <c r="J164" s="241">
        <f t="shared" si="60"/>
        <v>54556.160000000003</v>
      </c>
      <c r="K164" s="246">
        <f t="shared" si="61"/>
        <v>55096.32</v>
      </c>
      <c r="L164" s="246">
        <f t="shared" si="62"/>
        <v>55636.480000000003</v>
      </c>
      <c r="M164" s="246">
        <f t="shared" si="63"/>
        <v>56176.639999999999</v>
      </c>
      <c r="N164" s="246">
        <f t="shared" si="64"/>
        <v>56716.800000000003</v>
      </c>
      <c r="O164" s="246">
        <f t="shared" si="65"/>
        <v>57256.959999999999</v>
      </c>
      <c r="P164" s="246">
        <f t="shared" si="66"/>
        <v>57797.120000000003</v>
      </c>
      <c r="Q164" s="246">
        <f t="shared" si="67"/>
        <v>58337.279999999999</v>
      </c>
      <c r="R164" s="246">
        <f t="shared" si="68"/>
        <v>58877.440000000002</v>
      </c>
      <c r="S164" s="246">
        <f t="shared" si="69"/>
        <v>59417.599999999999</v>
      </c>
      <c r="T164" s="246">
        <f t="shared" si="70"/>
        <v>59957.760000000002</v>
      </c>
      <c r="U164" s="246">
        <f t="shared" si="71"/>
        <v>60497.919999999998</v>
      </c>
      <c r="V164" s="246">
        <f t="shared" si="72"/>
        <v>61038.080000000002</v>
      </c>
      <c r="W164" s="246">
        <f t="shared" si="73"/>
        <v>61578.239999999998</v>
      </c>
      <c r="X164" s="246">
        <f t="shared" si="74"/>
        <v>62118.400000000001</v>
      </c>
      <c r="Y164" s="246">
        <f t="shared" si="75"/>
        <v>62658.559999999998</v>
      </c>
      <c r="Z164" s="246">
        <f t="shared" si="76"/>
        <v>63198.720000000001</v>
      </c>
      <c r="AA164" s="246">
        <f t="shared" si="77"/>
        <v>63738.879999999997</v>
      </c>
      <c r="AB164" s="246">
        <f t="shared" si="78"/>
        <v>64279.040000000001</v>
      </c>
      <c r="AC164" s="246">
        <f t="shared" si="79"/>
        <v>64819.199999999997</v>
      </c>
      <c r="AD164" s="246">
        <f t="shared" si="80"/>
        <v>65359.360000000001</v>
      </c>
      <c r="AE164" s="246">
        <f t="shared" si="81"/>
        <v>65899.520000000004</v>
      </c>
      <c r="AF164" s="246">
        <f t="shared" si="82"/>
        <v>66439.679999999993</v>
      </c>
      <c r="AG164" s="246">
        <f t="shared" si="83"/>
        <v>66979.839999999997</v>
      </c>
      <c r="AH164" s="246">
        <f t="shared" si="84"/>
        <v>67520</v>
      </c>
      <c r="AI164" s="246">
        <f t="shared" si="85"/>
        <v>68060.160000000003</v>
      </c>
      <c r="AJ164" s="246">
        <f t="shared" si="86"/>
        <v>68600.320000000007</v>
      </c>
      <c r="AK164" s="246">
        <f t="shared" si="87"/>
        <v>69140.479999999996</v>
      </c>
      <c r="AL164" s="246">
        <f t="shared" si="88"/>
        <v>69680.639999999999</v>
      </c>
      <c r="AM164" s="246">
        <f t="shared" si="89"/>
        <v>70220.800000000003</v>
      </c>
    </row>
    <row r="165" spans="1:39" ht="24" customHeight="1">
      <c r="A165" s="232">
        <v>2026</v>
      </c>
      <c r="B165" s="11" t="s">
        <v>35</v>
      </c>
      <c r="C165" s="12" t="s">
        <v>2211</v>
      </c>
      <c r="D165" s="12" t="s">
        <v>2212</v>
      </c>
      <c r="E165" s="12" t="s">
        <v>2218</v>
      </c>
      <c r="F165" s="255">
        <v>61190</v>
      </c>
      <c r="G165" s="255">
        <v>55845</v>
      </c>
      <c r="H165" s="255">
        <v>5345</v>
      </c>
      <c r="I165" s="265">
        <v>8.7400000000000005E-2</v>
      </c>
      <c r="J165" s="241">
        <f t="shared" si="60"/>
        <v>56403.45</v>
      </c>
      <c r="K165" s="246">
        <f t="shared" si="61"/>
        <v>56961.9</v>
      </c>
      <c r="L165" s="246">
        <f t="shared" si="62"/>
        <v>57520.35</v>
      </c>
      <c r="M165" s="246">
        <f t="shared" si="63"/>
        <v>58078.8</v>
      </c>
      <c r="N165" s="246">
        <f t="shared" si="64"/>
        <v>58637.25</v>
      </c>
      <c r="O165" s="246">
        <f t="shared" si="65"/>
        <v>59195.7</v>
      </c>
      <c r="P165" s="246">
        <f t="shared" si="66"/>
        <v>59754.15</v>
      </c>
      <c r="Q165" s="246">
        <f t="shared" si="67"/>
        <v>60312.6</v>
      </c>
      <c r="R165" s="246">
        <f t="shared" si="68"/>
        <v>60871.05</v>
      </c>
      <c r="S165" s="246">
        <f t="shared" si="69"/>
        <v>61429.5</v>
      </c>
      <c r="T165" s="246">
        <f t="shared" si="70"/>
        <v>61987.95</v>
      </c>
      <c r="U165" s="246">
        <f t="shared" si="71"/>
        <v>62546.400000000001</v>
      </c>
      <c r="V165" s="246">
        <f t="shared" si="72"/>
        <v>63104.85</v>
      </c>
      <c r="W165" s="246">
        <f t="shared" si="73"/>
        <v>63663.3</v>
      </c>
      <c r="X165" s="246">
        <f t="shared" si="74"/>
        <v>64221.75</v>
      </c>
      <c r="Y165" s="246">
        <f t="shared" si="75"/>
        <v>64780.2</v>
      </c>
      <c r="Z165" s="246">
        <f t="shared" si="76"/>
        <v>65338.65</v>
      </c>
      <c r="AA165" s="246">
        <f t="shared" si="77"/>
        <v>65897.100000000006</v>
      </c>
      <c r="AB165" s="246">
        <f t="shared" si="78"/>
        <v>66455.55</v>
      </c>
      <c r="AC165" s="246">
        <f t="shared" si="79"/>
        <v>67014</v>
      </c>
      <c r="AD165" s="246">
        <f t="shared" si="80"/>
        <v>67572.45</v>
      </c>
      <c r="AE165" s="246">
        <f t="shared" si="81"/>
        <v>68130.899999999994</v>
      </c>
      <c r="AF165" s="246">
        <f t="shared" si="82"/>
        <v>68689.350000000006</v>
      </c>
      <c r="AG165" s="246">
        <f t="shared" si="83"/>
        <v>69247.8</v>
      </c>
      <c r="AH165" s="246">
        <f t="shared" si="84"/>
        <v>69806.25</v>
      </c>
      <c r="AI165" s="246">
        <f t="shared" si="85"/>
        <v>70364.7</v>
      </c>
      <c r="AJ165" s="246">
        <f t="shared" si="86"/>
        <v>70923.149999999994</v>
      </c>
      <c r="AK165" s="246">
        <f t="shared" si="87"/>
        <v>71481.600000000006</v>
      </c>
      <c r="AL165" s="246">
        <f t="shared" si="88"/>
        <v>72040.05</v>
      </c>
      <c r="AM165" s="246">
        <f t="shared" si="89"/>
        <v>72598.5</v>
      </c>
    </row>
    <row r="166" spans="1:39" ht="24" customHeight="1">
      <c r="A166" s="232">
        <v>2026</v>
      </c>
      <c r="B166" s="11" t="s">
        <v>35</v>
      </c>
      <c r="C166" s="12" t="s">
        <v>2211</v>
      </c>
      <c r="D166" s="12" t="s">
        <v>2212</v>
      </c>
      <c r="E166" s="12" t="s">
        <v>2219</v>
      </c>
      <c r="F166" s="255">
        <v>59435</v>
      </c>
      <c r="G166" s="255">
        <v>54178</v>
      </c>
      <c r="H166" s="255">
        <v>5257</v>
      </c>
      <c r="I166" s="265">
        <v>8.8400000000000006E-2</v>
      </c>
      <c r="J166" s="241">
        <f t="shared" si="60"/>
        <v>54719.78</v>
      </c>
      <c r="K166" s="246">
        <f t="shared" si="61"/>
        <v>55261.56</v>
      </c>
      <c r="L166" s="246">
        <f t="shared" si="62"/>
        <v>55803.34</v>
      </c>
      <c r="M166" s="246">
        <f t="shared" si="63"/>
        <v>56345.120000000003</v>
      </c>
      <c r="N166" s="246">
        <f t="shared" si="64"/>
        <v>56886.9</v>
      </c>
      <c r="O166" s="246">
        <f t="shared" si="65"/>
        <v>57428.68</v>
      </c>
      <c r="P166" s="246">
        <f t="shared" si="66"/>
        <v>57970.46</v>
      </c>
      <c r="Q166" s="246">
        <f t="shared" si="67"/>
        <v>58512.24</v>
      </c>
      <c r="R166" s="246">
        <f t="shared" si="68"/>
        <v>59054.02</v>
      </c>
      <c r="S166" s="246">
        <f t="shared" si="69"/>
        <v>59595.8</v>
      </c>
      <c r="T166" s="246">
        <f t="shared" si="70"/>
        <v>60137.58</v>
      </c>
      <c r="U166" s="246">
        <f t="shared" si="71"/>
        <v>60679.360000000001</v>
      </c>
      <c r="V166" s="246">
        <f t="shared" si="72"/>
        <v>61221.14</v>
      </c>
      <c r="W166" s="246">
        <f t="shared" si="73"/>
        <v>61762.92</v>
      </c>
      <c r="X166" s="246">
        <f t="shared" si="74"/>
        <v>62304.7</v>
      </c>
      <c r="Y166" s="246">
        <f t="shared" si="75"/>
        <v>62846.479999999996</v>
      </c>
      <c r="Z166" s="246">
        <f t="shared" si="76"/>
        <v>63388.26</v>
      </c>
      <c r="AA166" s="246">
        <f t="shared" si="77"/>
        <v>63930.04</v>
      </c>
      <c r="AB166" s="246">
        <f t="shared" si="78"/>
        <v>64471.82</v>
      </c>
      <c r="AC166" s="246">
        <f t="shared" si="79"/>
        <v>65013.599999999999</v>
      </c>
      <c r="AD166" s="246">
        <f t="shared" si="80"/>
        <v>65555.38</v>
      </c>
      <c r="AE166" s="246">
        <f t="shared" si="81"/>
        <v>66097.16</v>
      </c>
      <c r="AF166" s="246">
        <f t="shared" si="82"/>
        <v>66638.94</v>
      </c>
      <c r="AG166" s="246">
        <f t="shared" si="83"/>
        <v>67180.72</v>
      </c>
      <c r="AH166" s="246">
        <f t="shared" si="84"/>
        <v>67722.5</v>
      </c>
      <c r="AI166" s="246">
        <f t="shared" si="85"/>
        <v>68264.28</v>
      </c>
      <c r="AJ166" s="246">
        <f t="shared" si="86"/>
        <v>68806.06</v>
      </c>
      <c r="AK166" s="246">
        <f t="shared" si="87"/>
        <v>69347.839999999997</v>
      </c>
      <c r="AL166" s="246">
        <f t="shared" si="88"/>
        <v>69889.62</v>
      </c>
      <c r="AM166" s="246">
        <f t="shared" si="89"/>
        <v>70431.399999999994</v>
      </c>
    </row>
    <row r="167" spans="1:39" ht="24" customHeight="1">
      <c r="A167" s="232">
        <v>2026</v>
      </c>
      <c r="B167" s="11" t="s">
        <v>35</v>
      </c>
      <c r="C167" s="12" t="s">
        <v>2211</v>
      </c>
      <c r="D167" s="12" t="s">
        <v>2212</v>
      </c>
      <c r="E167" s="12" t="s">
        <v>2166</v>
      </c>
      <c r="F167" s="255">
        <v>61360</v>
      </c>
      <c r="G167" s="255">
        <v>56006</v>
      </c>
      <c r="H167" s="255">
        <v>5345</v>
      </c>
      <c r="I167" s="265">
        <v>8.7300000000000003E-2</v>
      </c>
      <c r="J167" s="241">
        <f t="shared" si="60"/>
        <v>56566.06</v>
      </c>
      <c r="K167" s="246">
        <f t="shared" si="61"/>
        <v>57126.12</v>
      </c>
      <c r="L167" s="246">
        <f t="shared" si="62"/>
        <v>57686.18</v>
      </c>
      <c r="M167" s="246">
        <f t="shared" si="63"/>
        <v>58246.239999999998</v>
      </c>
      <c r="N167" s="246">
        <f t="shared" si="64"/>
        <v>58806.3</v>
      </c>
      <c r="O167" s="246">
        <f t="shared" si="65"/>
        <v>59366.36</v>
      </c>
      <c r="P167" s="246">
        <f t="shared" si="66"/>
        <v>59926.42</v>
      </c>
      <c r="Q167" s="246">
        <f t="shared" si="67"/>
        <v>60486.48</v>
      </c>
      <c r="R167" s="246">
        <f t="shared" si="68"/>
        <v>61046.54</v>
      </c>
      <c r="S167" s="246">
        <f t="shared" si="69"/>
        <v>61606.6</v>
      </c>
      <c r="T167" s="246">
        <f t="shared" si="70"/>
        <v>62166.66</v>
      </c>
      <c r="U167" s="246">
        <f t="shared" si="71"/>
        <v>62726.720000000001</v>
      </c>
      <c r="V167" s="246">
        <f t="shared" si="72"/>
        <v>63286.78</v>
      </c>
      <c r="W167" s="246">
        <f t="shared" si="73"/>
        <v>63846.840000000004</v>
      </c>
      <c r="X167" s="246">
        <f t="shared" si="74"/>
        <v>64406.9</v>
      </c>
      <c r="Y167" s="246">
        <f t="shared" si="75"/>
        <v>64966.96</v>
      </c>
      <c r="Z167" s="246">
        <f t="shared" si="76"/>
        <v>65527.020000000004</v>
      </c>
      <c r="AA167" s="246">
        <f t="shared" si="77"/>
        <v>66087.08</v>
      </c>
      <c r="AB167" s="246">
        <f t="shared" si="78"/>
        <v>66647.14</v>
      </c>
      <c r="AC167" s="246">
        <f t="shared" si="79"/>
        <v>67207.199999999997</v>
      </c>
      <c r="AD167" s="246">
        <f t="shared" si="80"/>
        <v>67767.259999999995</v>
      </c>
      <c r="AE167" s="246">
        <f t="shared" si="81"/>
        <v>68327.320000000007</v>
      </c>
      <c r="AF167" s="246">
        <f t="shared" si="82"/>
        <v>68887.38</v>
      </c>
      <c r="AG167" s="246">
        <f t="shared" si="83"/>
        <v>69447.44</v>
      </c>
      <c r="AH167" s="246">
        <f t="shared" si="84"/>
        <v>70007.5</v>
      </c>
      <c r="AI167" s="246">
        <f t="shared" si="85"/>
        <v>70567.56</v>
      </c>
      <c r="AJ167" s="246">
        <f t="shared" si="86"/>
        <v>71127.62</v>
      </c>
      <c r="AK167" s="246">
        <f t="shared" si="87"/>
        <v>71687.680000000008</v>
      </c>
      <c r="AL167" s="246">
        <f t="shared" si="88"/>
        <v>72247.740000000005</v>
      </c>
      <c r="AM167" s="246">
        <f t="shared" si="89"/>
        <v>72807.8</v>
      </c>
    </row>
    <row r="168" spans="1:39" ht="24" customHeight="1">
      <c r="A168" s="232">
        <v>2026</v>
      </c>
      <c r="B168" s="11" t="s">
        <v>35</v>
      </c>
      <c r="C168" s="12" t="s">
        <v>2211</v>
      </c>
      <c r="D168" s="12" t="s">
        <v>2220</v>
      </c>
      <c r="E168" s="12" t="s">
        <v>2167</v>
      </c>
      <c r="F168" s="255">
        <v>61820</v>
      </c>
      <c r="G168" s="255">
        <v>56444</v>
      </c>
      <c r="H168" s="255">
        <v>5376</v>
      </c>
      <c r="I168" s="265">
        <v>8.6999999999999994E-2</v>
      </c>
      <c r="J168" s="241">
        <f t="shared" si="60"/>
        <v>57008.44</v>
      </c>
      <c r="K168" s="246">
        <f t="shared" si="61"/>
        <v>57572.88</v>
      </c>
      <c r="L168" s="246">
        <f t="shared" si="62"/>
        <v>58137.32</v>
      </c>
      <c r="M168" s="246">
        <f t="shared" si="63"/>
        <v>58701.760000000002</v>
      </c>
      <c r="N168" s="246">
        <f t="shared" si="64"/>
        <v>59266.2</v>
      </c>
      <c r="O168" s="246">
        <f t="shared" si="65"/>
        <v>59830.64</v>
      </c>
      <c r="P168" s="246">
        <f t="shared" si="66"/>
        <v>60395.08</v>
      </c>
      <c r="Q168" s="246">
        <f t="shared" si="67"/>
        <v>60959.520000000004</v>
      </c>
      <c r="R168" s="246">
        <f t="shared" si="68"/>
        <v>61523.96</v>
      </c>
      <c r="S168" s="246">
        <f t="shared" si="69"/>
        <v>62088.4</v>
      </c>
      <c r="T168" s="246">
        <f t="shared" si="70"/>
        <v>62652.84</v>
      </c>
      <c r="U168" s="246">
        <f t="shared" si="71"/>
        <v>63217.279999999999</v>
      </c>
      <c r="V168" s="246">
        <f t="shared" si="72"/>
        <v>63781.72</v>
      </c>
      <c r="W168" s="246">
        <f t="shared" si="73"/>
        <v>64346.16</v>
      </c>
      <c r="X168" s="246">
        <f t="shared" si="74"/>
        <v>64910.6</v>
      </c>
      <c r="Y168" s="246">
        <f t="shared" si="75"/>
        <v>65475.040000000001</v>
      </c>
      <c r="Z168" s="246">
        <f t="shared" si="76"/>
        <v>66039.48</v>
      </c>
      <c r="AA168" s="246">
        <f t="shared" si="77"/>
        <v>66603.92</v>
      </c>
      <c r="AB168" s="246">
        <f t="shared" si="78"/>
        <v>67168.36</v>
      </c>
      <c r="AC168" s="246">
        <f t="shared" si="79"/>
        <v>67732.800000000003</v>
      </c>
      <c r="AD168" s="246">
        <f t="shared" si="80"/>
        <v>68297.240000000005</v>
      </c>
      <c r="AE168" s="246">
        <f t="shared" si="81"/>
        <v>68861.679999999993</v>
      </c>
      <c r="AF168" s="246">
        <f t="shared" si="82"/>
        <v>69426.12</v>
      </c>
      <c r="AG168" s="246">
        <f t="shared" si="83"/>
        <v>69990.559999999998</v>
      </c>
      <c r="AH168" s="246">
        <f t="shared" si="84"/>
        <v>70555</v>
      </c>
      <c r="AI168" s="246">
        <f t="shared" si="85"/>
        <v>71119.44</v>
      </c>
      <c r="AJ168" s="246">
        <f t="shared" si="86"/>
        <v>71683.88</v>
      </c>
      <c r="AK168" s="246">
        <f t="shared" si="87"/>
        <v>72248.320000000007</v>
      </c>
      <c r="AL168" s="246">
        <f t="shared" si="88"/>
        <v>72812.759999999995</v>
      </c>
      <c r="AM168" s="246">
        <f t="shared" si="89"/>
        <v>73377.2</v>
      </c>
    </row>
    <row r="169" spans="1:39" ht="24" customHeight="1">
      <c r="A169" s="232">
        <v>2026</v>
      </c>
      <c r="B169" s="11" t="s">
        <v>35</v>
      </c>
      <c r="C169" s="12" t="s">
        <v>2211</v>
      </c>
      <c r="D169" s="12" t="s">
        <v>2220</v>
      </c>
      <c r="E169" s="12" t="s">
        <v>2221</v>
      </c>
      <c r="F169" s="255">
        <v>63745</v>
      </c>
      <c r="G169" s="255">
        <v>58273</v>
      </c>
      <c r="H169" s="255">
        <v>5472</v>
      </c>
      <c r="I169" s="265">
        <v>8.5800000000000001E-2</v>
      </c>
      <c r="J169" s="241">
        <f t="shared" si="60"/>
        <v>58855.73</v>
      </c>
      <c r="K169" s="246">
        <f t="shared" si="61"/>
        <v>59438.46</v>
      </c>
      <c r="L169" s="246">
        <f t="shared" si="62"/>
        <v>60021.19</v>
      </c>
      <c r="M169" s="246">
        <f t="shared" si="63"/>
        <v>60603.92</v>
      </c>
      <c r="N169" s="246">
        <f t="shared" si="64"/>
        <v>61186.65</v>
      </c>
      <c r="O169" s="246">
        <f t="shared" si="65"/>
        <v>61769.38</v>
      </c>
      <c r="P169" s="246">
        <f t="shared" si="66"/>
        <v>62352.11</v>
      </c>
      <c r="Q169" s="246">
        <f t="shared" si="67"/>
        <v>62934.84</v>
      </c>
      <c r="R169" s="246">
        <f t="shared" si="68"/>
        <v>63517.57</v>
      </c>
      <c r="S169" s="246">
        <f t="shared" si="69"/>
        <v>64100.3</v>
      </c>
      <c r="T169" s="246">
        <f t="shared" si="70"/>
        <v>64683.03</v>
      </c>
      <c r="U169" s="246">
        <f t="shared" si="71"/>
        <v>65265.760000000002</v>
      </c>
      <c r="V169" s="246">
        <f t="shared" si="72"/>
        <v>65848.490000000005</v>
      </c>
      <c r="W169" s="246">
        <f t="shared" si="73"/>
        <v>66431.22</v>
      </c>
      <c r="X169" s="246">
        <f t="shared" si="74"/>
        <v>67013.95</v>
      </c>
      <c r="Y169" s="246">
        <f t="shared" si="75"/>
        <v>67596.679999999993</v>
      </c>
      <c r="Z169" s="246">
        <f t="shared" si="76"/>
        <v>68179.41</v>
      </c>
      <c r="AA169" s="246">
        <f t="shared" si="77"/>
        <v>68762.14</v>
      </c>
      <c r="AB169" s="246">
        <f t="shared" si="78"/>
        <v>69344.87</v>
      </c>
      <c r="AC169" s="246">
        <f t="shared" si="79"/>
        <v>69927.600000000006</v>
      </c>
      <c r="AD169" s="246">
        <f t="shared" si="80"/>
        <v>70510.33</v>
      </c>
      <c r="AE169" s="246">
        <f t="shared" si="81"/>
        <v>71093.06</v>
      </c>
      <c r="AF169" s="246">
        <f t="shared" si="82"/>
        <v>71675.790000000008</v>
      </c>
      <c r="AG169" s="246">
        <f t="shared" si="83"/>
        <v>72258.52</v>
      </c>
      <c r="AH169" s="246">
        <f t="shared" si="84"/>
        <v>72841.25</v>
      </c>
      <c r="AI169" s="246">
        <f t="shared" si="85"/>
        <v>73423.98</v>
      </c>
      <c r="AJ169" s="246">
        <f t="shared" si="86"/>
        <v>74006.710000000006</v>
      </c>
      <c r="AK169" s="246">
        <f t="shared" si="87"/>
        <v>74589.440000000002</v>
      </c>
      <c r="AL169" s="246">
        <f t="shared" si="88"/>
        <v>75172.17</v>
      </c>
      <c r="AM169" s="246">
        <f t="shared" si="89"/>
        <v>75754.899999999994</v>
      </c>
    </row>
    <row r="170" spans="1:39" ht="24" customHeight="1">
      <c r="A170" s="232">
        <v>2026</v>
      </c>
      <c r="B170" s="11" t="s">
        <v>35</v>
      </c>
      <c r="C170" s="12" t="s">
        <v>2211</v>
      </c>
      <c r="D170" s="12" t="s">
        <v>2220</v>
      </c>
      <c r="E170" s="12" t="s">
        <v>2130</v>
      </c>
      <c r="F170" s="255">
        <v>61990</v>
      </c>
      <c r="G170" s="255">
        <v>56605</v>
      </c>
      <c r="H170" s="255">
        <v>5385</v>
      </c>
      <c r="I170" s="265">
        <v>8.6900000000000005E-2</v>
      </c>
      <c r="J170" s="241">
        <f t="shared" si="60"/>
        <v>57171.05</v>
      </c>
      <c r="K170" s="246">
        <f t="shared" si="61"/>
        <v>57737.1</v>
      </c>
      <c r="L170" s="246">
        <f t="shared" si="62"/>
        <v>58303.15</v>
      </c>
      <c r="M170" s="246">
        <f t="shared" si="63"/>
        <v>58869.2</v>
      </c>
      <c r="N170" s="246">
        <f t="shared" si="64"/>
        <v>59435.25</v>
      </c>
      <c r="O170" s="246">
        <f t="shared" si="65"/>
        <v>60001.3</v>
      </c>
      <c r="P170" s="246">
        <f t="shared" si="66"/>
        <v>60567.35</v>
      </c>
      <c r="Q170" s="246">
        <f t="shared" si="67"/>
        <v>61133.4</v>
      </c>
      <c r="R170" s="246">
        <f t="shared" si="68"/>
        <v>61699.45</v>
      </c>
      <c r="S170" s="246">
        <f t="shared" si="69"/>
        <v>62265.5</v>
      </c>
      <c r="T170" s="246">
        <f t="shared" si="70"/>
        <v>62831.55</v>
      </c>
      <c r="U170" s="246">
        <f t="shared" si="71"/>
        <v>63397.599999999999</v>
      </c>
      <c r="V170" s="246">
        <f t="shared" si="72"/>
        <v>63963.65</v>
      </c>
      <c r="W170" s="246">
        <f t="shared" si="73"/>
        <v>64529.7</v>
      </c>
      <c r="X170" s="246">
        <f t="shared" si="74"/>
        <v>65095.75</v>
      </c>
      <c r="Y170" s="246">
        <f t="shared" si="75"/>
        <v>65661.8</v>
      </c>
      <c r="Z170" s="246">
        <f t="shared" si="76"/>
        <v>66227.850000000006</v>
      </c>
      <c r="AA170" s="246">
        <f t="shared" si="77"/>
        <v>66793.899999999994</v>
      </c>
      <c r="AB170" s="246">
        <f t="shared" si="78"/>
        <v>67359.95</v>
      </c>
      <c r="AC170" s="246">
        <f t="shared" si="79"/>
        <v>67926</v>
      </c>
      <c r="AD170" s="246">
        <f t="shared" si="80"/>
        <v>68492.05</v>
      </c>
      <c r="AE170" s="246">
        <f t="shared" si="81"/>
        <v>69058.100000000006</v>
      </c>
      <c r="AF170" s="246">
        <f t="shared" si="82"/>
        <v>69624.149999999994</v>
      </c>
      <c r="AG170" s="246">
        <f t="shared" si="83"/>
        <v>70190.2</v>
      </c>
      <c r="AH170" s="246">
        <f t="shared" si="84"/>
        <v>70756.25</v>
      </c>
      <c r="AI170" s="246">
        <f t="shared" si="85"/>
        <v>71322.3</v>
      </c>
      <c r="AJ170" s="246">
        <f t="shared" si="86"/>
        <v>71888.350000000006</v>
      </c>
      <c r="AK170" s="246">
        <f t="shared" si="87"/>
        <v>72454.399999999994</v>
      </c>
      <c r="AL170" s="246">
        <f t="shared" si="88"/>
        <v>73020.45</v>
      </c>
      <c r="AM170" s="246">
        <f t="shared" si="89"/>
        <v>73586.5</v>
      </c>
    </row>
    <row r="171" spans="1:39" ht="24" customHeight="1">
      <c r="A171" s="232">
        <v>2026</v>
      </c>
      <c r="B171" s="11" t="s">
        <v>35</v>
      </c>
      <c r="C171" s="12" t="s">
        <v>2211</v>
      </c>
      <c r="D171" s="12" t="s">
        <v>2220</v>
      </c>
      <c r="E171" s="12" t="s">
        <v>2169</v>
      </c>
      <c r="F171" s="255">
        <v>63920</v>
      </c>
      <c r="G171" s="255">
        <v>58439</v>
      </c>
      <c r="H171" s="255">
        <v>5481</v>
      </c>
      <c r="I171" s="265">
        <v>8.5699999999999998E-2</v>
      </c>
      <c r="J171" s="241">
        <f t="shared" si="60"/>
        <v>59023.39</v>
      </c>
      <c r="K171" s="246">
        <f t="shared" si="61"/>
        <v>59607.78</v>
      </c>
      <c r="L171" s="246">
        <f t="shared" si="62"/>
        <v>60192.17</v>
      </c>
      <c r="M171" s="246">
        <f t="shared" si="63"/>
        <v>60776.56</v>
      </c>
      <c r="N171" s="246">
        <f t="shared" si="64"/>
        <v>61360.95</v>
      </c>
      <c r="O171" s="246">
        <f t="shared" si="65"/>
        <v>61945.34</v>
      </c>
      <c r="P171" s="246">
        <f t="shared" si="66"/>
        <v>62529.73</v>
      </c>
      <c r="Q171" s="246">
        <f t="shared" si="67"/>
        <v>63114.12</v>
      </c>
      <c r="R171" s="246">
        <f t="shared" si="68"/>
        <v>63698.51</v>
      </c>
      <c r="S171" s="246">
        <f t="shared" si="69"/>
        <v>64282.9</v>
      </c>
      <c r="T171" s="246">
        <f t="shared" si="70"/>
        <v>64867.29</v>
      </c>
      <c r="U171" s="246">
        <f t="shared" si="71"/>
        <v>65451.68</v>
      </c>
      <c r="V171" s="246">
        <f t="shared" si="72"/>
        <v>66036.070000000007</v>
      </c>
      <c r="W171" s="246">
        <f t="shared" si="73"/>
        <v>66620.460000000006</v>
      </c>
      <c r="X171" s="246">
        <f t="shared" si="74"/>
        <v>67204.850000000006</v>
      </c>
      <c r="Y171" s="246">
        <f t="shared" si="75"/>
        <v>67789.240000000005</v>
      </c>
      <c r="Z171" s="246">
        <f t="shared" si="76"/>
        <v>68373.63</v>
      </c>
      <c r="AA171" s="246">
        <f t="shared" si="77"/>
        <v>68958.02</v>
      </c>
      <c r="AB171" s="246">
        <f t="shared" si="78"/>
        <v>69542.41</v>
      </c>
      <c r="AC171" s="246">
        <f t="shared" si="79"/>
        <v>70126.8</v>
      </c>
      <c r="AD171" s="246">
        <f t="shared" si="80"/>
        <v>70711.19</v>
      </c>
      <c r="AE171" s="246">
        <f t="shared" si="81"/>
        <v>71295.58</v>
      </c>
      <c r="AF171" s="246">
        <f t="shared" si="82"/>
        <v>71879.97</v>
      </c>
      <c r="AG171" s="246">
        <f t="shared" si="83"/>
        <v>72464.36</v>
      </c>
      <c r="AH171" s="246">
        <f t="shared" si="84"/>
        <v>73048.75</v>
      </c>
      <c r="AI171" s="246">
        <f t="shared" si="85"/>
        <v>73633.14</v>
      </c>
      <c r="AJ171" s="246">
        <f t="shared" si="86"/>
        <v>74217.53</v>
      </c>
      <c r="AK171" s="246">
        <f t="shared" si="87"/>
        <v>74801.919999999998</v>
      </c>
      <c r="AL171" s="246">
        <f t="shared" si="88"/>
        <v>75386.31</v>
      </c>
      <c r="AM171" s="246">
        <f t="shared" si="89"/>
        <v>75970.7</v>
      </c>
    </row>
    <row r="172" spans="1:39" ht="24" customHeight="1">
      <c r="A172" s="232">
        <v>2026</v>
      </c>
      <c r="B172" s="11" t="s">
        <v>35</v>
      </c>
      <c r="C172" s="12" t="s">
        <v>2211</v>
      </c>
      <c r="D172" s="12" t="s">
        <v>2220</v>
      </c>
      <c r="E172" s="12" t="s">
        <v>2222</v>
      </c>
      <c r="F172" s="255">
        <v>62160</v>
      </c>
      <c r="G172" s="255">
        <v>56766</v>
      </c>
      <c r="H172" s="255">
        <v>5394</v>
      </c>
      <c r="I172" s="265">
        <v>8.6800000000000002E-2</v>
      </c>
      <c r="J172" s="241">
        <f t="shared" si="60"/>
        <v>57333.66</v>
      </c>
      <c r="K172" s="246">
        <f t="shared" si="61"/>
        <v>57901.32</v>
      </c>
      <c r="L172" s="246">
        <f t="shared" si="62"/>
        <v>58468.98</v>
      </c>
      <c r="M172" s="246">
        <f t="shared" si="63"/>
        <v>59036.639999999999</v>
      </c>
      <c r="N172" s="246">
        <f t="shared" si="64"/>
        <v>59604.3</v>
      </c>
      <c r="O172" s="246">
        <f t="shared" si="65"/>
        <v>60171.96</v>
      </c>
      <c r="P172" s="246">
        <f t="shared" si="66"/>
        <v>60739.62</v>
      </c>
      <c r="Q172" s="246">
        <f t="shared" si="67"/>
        <v>61307.28</v>
      </c>
      <c r="R172" s="246">
        <f t="shared" si="68"/>
        <v>61874.94</v>
      </c>
      <c r="S172" s="246">
        <f t="shared" si="69"/>
        <v>62442.6</v>
      </c>
      <c r="T172" s="246">
        <f t="shared" si="70"/>
        <v>63010.26</v>
      </c>
      <c r="U172" s="246">
        <f t="shared" si="71"/>
        <v>63577.919999999998</v>
      </c>
      <c r="V172" s="246">
        <f t="shared" si="72"/>
        <v>64145.58</v>
      </c>
      <c r="W172" s="246">
        <f t="shared" si="73"/>
        <v>64713.24</v>
      </c>
      <c r="X172" s="246">
        <f t="shared" si="74"/>
        <v>65280.9</v>
      </c>
      <c r="Y172" s="246">
        <f t="shared" si="75"/>
        <v>65848.56</v>
      </c>
      <c r="Z172" s="246">
        <f t="shared" si="76"/>
        <v>66416.22</v>
      </c>
      <c r="AA172" s="246">
        <f t="shared" si="77"/>
        <v>66983.88</v>
      </c>
      <c r="AB172" s="246">
        <f t="shared" si="78"/>
        <v>67551.540000000008</v>
      </c>
      <c r="AC172" s="246">
        <f t="shared" si="79"/>
        <v>68119.199999999997</v>
      </c>
      <c r="AD172" s="246">
        <f t="shared" si="80"/>
        <v>68686.86</v>
      </c>
      <c r="AE172" s="246">
        <f t="shared" si="81"/>
        <v>69254.52</v>
      </c>
      <c r="AF172" s="246">
        <f t="shared" si="82"/>
        <v>69822.179999999993</v>
      </c>
      <c r="AG172" s="246">
        <f t="shared" si="83"/>
        <v>70389.84</v>
      </c>
      <c r="AH172" s="246">
        <f t="shared" si="84"/>
        <v>70957.5</v>
      </c>
      <c r="AI172" s="246">
        <f t="shared" si="85"/>
        <v>71525.16</v>
      </c>
      <c r="AJ172" s="246">
        <f t="shared" si="86"/>
        <v>72092.820000000007</v>
      </c>
      <c r="AK172" s="246">
        <f t="shared" si="87"/>
        <v>72660.479999999996</v>
      </c>
      <c r="AL172" s="246">
        <f t="shared" si="88"/>
        <v>73228.14</v>
      </c>
      <c r="AM172" s="246">
        <f t="shared" si="89"/>
        <v>73795.8</v>
      </c>
    </row>
    <row r="173" spans="1:39" ht="24" customHeight="1">
      <c r="A173" s="232">
        <v>2026</v>
      </c>
      <c r="B173" s="11" t="s">
        <v>35</v>
      </c>
      <c r="C173" s="12" t="s">
        <v>2211</v>
      </c>
      <c r="D173" s="12" t="s">
        <v>2220</v>
      </c>
      <c r="E173" s="12" t="s">
        <v>2223</v>
      </c>
      <c r="F173" s="255">
        <v>64100</v>
      </c>
      <c r="G173" s="255">
        <v>58610</v>
      </c>
      <c r="H173" s="255">
        <v>5490</v>
      </c>
      <c r="I173" s="265">
        <v>8.5599999999999996E-2</v>
      </c>
      <c r="J173" s="241">
        <f t="shared" si="60"/>
        <v>59196.1</v>
      </c>
      <c r="K173" s="246">
        <f t="shared" si="61"/>
        <v>59782.2</v>
      </c>
      <c r="L173" s="246">
        <f t="shared" si="62"/>
        <v>60368.3</v>
      </c>
      <c r="M173" s="246">
        <f t="shared" si="63"/>
        <v>60954.400000000001</v>
      </c>
      <c r="N173" s="246">
        <f t="shared" si="64"/>
        <v>61540.5</v>
      </c>
      <c r="O173" s="246">
        <f t="shared" si="65"/>
        <v>62126.6</v>
      </c>
      <c r="P173" s="246">
        <f t="shared" si="66"/>
        <v>62712.7</v>
      </c>
      <c r="Q173" s="246">
        <f t="shared" si="67"/>
        <v>63298.8</v>
      </c>
      <c r="R173" s="246">
        <f t="shared" si="68"/>
        <v>63884.9</v>
      </c>
      <c r="S173" s="246">
        <f t="shared" si="69"/>
        <v>64471</v>
      </c>
      <c r="T173" s="246">
        <f t="shared" si="70"/>
        <v>65057.1</v>
      </c>
      <c r="U173" s="246">
        <f t="shared" si="71"/>
        <v>65643.199999999997</v>
      </c>
      <c r="V173" s="246">
        <f t="shared" si="72"/>
        <v>66229.3</v>
      </c>
      <c r="W173" s="246">
        <f t="shared" si="73"/>
        <v>66815.399999999994</v>
      </c>
      <c r="X173" s="246">
        <f t="shared" si="74"/>
        <v>67401.5</v>
      </c>
      <c r="Y173" s="246">
        <f t="shared" si="75"/>
        <v>67987.600000000006</v>
      </c>
      <c r="Z173" s="246">
        <f t="shared" si="76"/>
        <v>68573.7</v>
      </c>
      <c r="AA173" s="246">
        <f t="shared" si="77"/>
        <v>69159.8</v>
      </c>
      <c r="AB173" s="246">
        <f t="shared" si="78"/>
        <v>69745.899999999994</v>
      </c>
      <c r="AC173" s="246">
        <f t="shared" si="79"/>
        <v>70332</v>
      </c>
      <c r="AD173" s="246">
        <f t="shared" si="80"/>
        <v>70918.100000000006</v>
      </c>
      <c r="AE173" s="246">
        <f t="shared" si="81"/>
        <v>71504.2</v>
      </c>
      <c r="AF173" s="246">
        <f t="shared" si="82"/>
        <v>72090.3</v>
      </c>
      <c r="AG173" s="246">
        <f t="shared" si="83"/>
        <v>72676.399999999994</v>
      </c>
      <c r="AH173" s="246">
        <f t="shared" si="84"/>
        <v>73262.5</v>
      </c>
      <c r="AI173" s="246">
        <f t="shared" si="85"/>
        <v>73848.600000000006</v>
      </c>
      <c r="AJ173" s="246">
        <f t="shared" si="86"/>
        <v>74434.7</v>
      </c>
      <c r="AK173" s="246">
        <f t="shared" si="87"/>
        <v>75020.800000000003</v>
      </c>
      <c r="AL173" s="246">
        <f t="shared" si="88"/>
        <v>75606.899999999994</v>
      </c>
      <c r="AM173" s="246">
        <f t="shared" si="89"/>
        <v>76193</v>
      </c>
    </row>
    <row r="174" spans="1:39" ht="24" customHeight="1">
      <c r="A174" s="232">
        <v>2026</v>
      </c>
      <c r="B174" s="11" t="s">
        <v>35</v>
      </c>
      <c r="C174" s="12" t="s">
        <v>2211</v>
      </c>
      <c r="D174" s="12" t="s">
        <v>2220</v>
      </c>
      <c r="E174" s="12" t="s">
        <v>2224</v>
      </c>
      <c r="F174" s="255">
        <v>62335</v>
      </c>
      <c r="G174" s="255">
        <v>56933</v>
      </c>
      <c r="H174" s="255">
        <v>5402</v>
      </c>
      <c r="I174" s="265">
        <v>8.6699999999999999E-2</v>
      </c>
      <c r="J174" s="241">
        <f t="shared" si="60"/>
        <v>57502.33</v>
      </c>
      <c r="K174" s="246">
        <f t="shared" si="61"/>
        <v>58071.66</v>
      </c>
      <c r="L174" s="246">
        <f t="shared" si="62"/>
        <v>58640.99</v>
      </c>
      <c r="M174" s="246">
        <f t="shared" si="63"/>
        <v>59210.32</v>
      </c>
      <c r="N174" s="246">
        <f t="shared" si="64"/>
        <v>59779.65</v>
      </c>
      <c r="O174" s="246">
        <f t="shared" si="65"/>
        <v>60348.98</v>
      </c>
      <c r="P174" s="246">
        <f t="shared" si="66"/>
        <v>60918.31</v>
      </c>
      <c r="Q174" s="246">
        <f t="shared" si="67"/>
        <v>61487.64</v>
      </c>
      <c r="R174" s="246">
        <f t="shared" si="68"/>
        <v>62056.97</v>
      </c>
      <c r="S174" s="246">
        <f t="shared" si="69"/>
        <v>62626.3</v>
      </c>
      <c r="T174" s="246">
        <f t="shared" si="70"/>
        <v>63195.63</v>
      </c>
      <c r="U174" s="246">
        <f t="shared" si="71"/>
        <v>63764.959999999999</v>
      </c>
      <c r="V174" s="246">
        <f t="shared" si="72"/>
        <v>64334.29</v>
      </c>
      <c r="W174" s="246">
        <f t="shared" si="73"/>
        <v>64903.62</v>
      </c>
      <c r="X174" s="246">
        <f t="shared" si="74"/>
        <v>65472.95</v>
      </c>
      <c r="Y174" s="246">
        <f t="shared" si="75"/>
        <v>66042.28</v>
      </c>
      <c r="Z174" s="246">
        <f t="shared" si="76"/>
        <v>66611.61</v>
      </c>
      <c r="AA174" s="246">
        <f t="shared" si="77"/>
        <v>67180.94</v>
      </c>
      <c r="AB174" s="246">
        <f t="shared" si="78"/>
        <v>67750.27</v>
      </c>
      <c r="AC174" s="246">
        <f t="shared" si="79"/>
        <v>68319.600000000006</v>
      </c>
      <c r="AD174" s="246">
        <f t="shared" si="80"/>
        <v>68888.929999999993</v>
      </c>
      <c r="AE174" s="246">
        <f t="shared" si="81"/>
        <v>69458.259999999995</v>
      </c>
      <c r="AF174" s="246">
        <f t="shared" si="82"/>
        <v>70027.59</v>
      </c>
      <c r="AG174" s="246">
        <f t="shared" si="83"/>
        <v>70596.92</v>
      </c>
      <c r="AH174" s="246">
        <f t="shared" si="84"/>
        <v>71166.25</v>
      </c>
      <c r="AI174" s="246">
        <f t="shared" si="85"/>
        <v>71735.58</v>
      </c>
      <c r="AJ174" s="246">
        <f t="shared" si="86"/>
        <v>72304.91</v>
      </c>
      <c r="AK174" s="246">
        <f t="shared" si="87"/>
        <v>72874.240000000005</v>
      </c>
      <c r="AL174" s="246">
        <f t="shared" si="88"/>
        <v>73443.570000000007</v>
      </c>
      <c r="AM174" s="246">
        <f t="shared" si="89"/>
        <v>74012.899999999994</v>
      </c>
    </row>
    <row r="175" spans="1:39" ht="24" customHeight="1">
      <c r="A175" s="232">
        <v>2026</v>
      </c>
      <c r="B175" s="11" t="s">
        <v>35</v>
      </c>
      <c r="C175" s="12" t="s">
        <v>2211</v>
      </c>
      <c r="D175" s="12" t="s">
        <v>2220</v>
      </c>
      <c r="E175" s="12" t="s">
        <v>2225</v>
      </c>
      <c r="F175" s="255">
        <v>64265</v>
      </c>
      <c r="G175" s="255">
        <v>58766</v>
      </c>
      <c r="H175" s="255">
        <v>5499</v>
      </c>
      <c r="I175" s="265">
        <v>8.5599999999999996E-2</v>
      </c>
      <c r="J175" s="241">
        <f t="shared" si="60"/>
        <v>59353.66</v>
      </c>
      <c r="K175" s="246">
        <f t="shared" si="61"/>
        <v>59941.32</v>
      </c>
      <c r="L175" s="246">
        <f t="shared" si="62"/>
        <v>60528.98</v>
      </c>
      <c r="M175" s="246">
        <f t="shared" si="63"/>
        <v>61116.639999999999</v>
      </c>
      <c r="N175" s="246">
        <f t="shared" si="64"/>
        <v>61704.3</v>
      </c>
      <c r="O175" s="246">
        <f t="shared" si="65"/>
        <v>62291.96</v>
      </c>
      <c r="P175" s="246">
        <f t="shared" si="66"/>
        <v>62879.62</v>
      </c>
      <c r="Q175" s="246">
        <f t="shared" si="67"/>
        <v>63467.28</v>
      </c>
      <c r="R175" s="246">
        <f t="shared" si="68"/>
        <v>64054.94</v>
      </c>
      <c r="S175" s="246">
        <f t="shared" si="69"/>
        <v>64642.6</v>
      </c>
      <c r="T175" s="246">
        <f t="shared" si="70"/>
        <v>65230.26</v>
      </c>
      <c r="U175" s="246">
        <f t="shared" si="71"/>
        <v>65817.919999999998</v>
      </c>
      <c r="V175" s="246">
        <f t="shared" si="72"/>
        <v>66405.58</v>
      </c>
      <c r="W175" s="246">
        <f t="shared" si="73"/>
        <v>66993.240000000005</v>
      </c>
      <c r="X175" s="246">
        <f t="shared" si="74"/>
        <v>67580.899999999994</v>
      </c>
      <c r="Y175" s="246">
        <f t="shared" si="75"/>
        <v>68168.56</v>
      </c>
      <c r="Z175" s="246">
        <f t="shared" si="76"/>
        <v>68756.22</v>
      </c>
      <c r="AA175" s="246">
        <f t="shared" si="77"/>
        <v>69343.88</v>
      </c>
      <c r="AB175" s="246">
        <f t="shared" si="78"/>
        <v>69931.540000000008</v>
      </c>
      <c r="AC175" s="246">
        <f t="shared" si="79"/>
        <v>70519.199999999997</v>
      </c>
      <c r="AD175" s="246">
        <f t="shared" si="80"/>
        <v>71106.86</v>
      </c>
      <c r="AE175" s="246">
        <f t="shared" si="81"/>
        <v>71694.52</v>
      </c>
      <c r="AF175" s="246">
        <f t="shared" si="82"/>
        <v>72282.179999999993</v>
      </c>
      <c r="AG175" s="246">
        <f t="shared" si="83"/>
        <v>72869.84</v>
      </c>
      <c r="AH175" s="246">
        <f t="shared" si="84"/>
        <v>73457.5</v>
      </c>
      <c r="AI175" s="246">
        <f t="shared" si="85"/>
        <v>74045.16</v>
      </c>
      <c r="AJ175" s="246">
        <f t="shared" si="86"/>
        <v>74632.820000000007</v>
      </c>
      <c r="AK175" s="246">
        <f t="shared" si="87"/>
        <v>75220.48000000001</v>
      </c>
      <c r="AL175" s="246">
        <f t="shared" si="88"/>
        <v>75808.14</v>
      </c>
      <c r="AM175" s="246">
        <f t="shared" si="89"/>
        <v>76395.8</v>
      </c>
    </row>
    <row r="176" spans="1:39" ht="24" customHeight="1">
      <c r="A176" s="232">
        <v>2026</v>
      </c>
      <c r="B176" s="11" t="s">
        <v>35</v>
      </c>
      <c r="C176" s="12" t="s">
        <v>2211</v>
      </c>
      <c r="D176" s="12" t="s">
        <v>2226</v>
      </c>
      <c r="E176" s="12" t="s">
        <v>2227</v>
      </c>
      <c r="F176" s="255">
        <v>60430</v>
      </c>
      <c r="G176" s="255">
        <v>55324</v>
      </c>
      <c r="H176" s="255">
        <v>5106</v>
      </c>
      <c r="I176" s="265">
        <v>8.4500000000000006E-2</v>
      </c>
      <c r="J176" s="241">
        <f t="shared" si="60"/>
        <v>55877.24</v>
      </c>
      <c r="K176" s="246">
        <f t="shared" si="61"/>
        <v>56430.48</v>
      </c>
      <c r="L176" s="246">
        <f t="shared" si="62"/>
        <v>56983.72</v>
      </c>
      <c r="M176" s="246">
        <f t="shared" si="63"/>
        <v>57536.959999999999</v>
      </c>
      <c r="N176" s="246">
        <f t="shared" si="64"/>
        <v>58090.2</v>
      </c>
      <c r="O176" s="246">
        <f t="shared" si="65"/>
        <v>58643.44</v>
      </c>
      <c r="P176" s="246">
        <f t="shared" si="66"/>
        <v>59196.68</v>
      </c>
      <c r="Q176" s="246">
        <f t="shared" si="67"/>
        <v>59749.919999999998</v>
      </c>
      <c r="R176" s="246">
        <f t="shared" si="68"/>
        <v>60303.16</v>
      </c>
      <c r="S176" s="246">
        <f t="shared" si="69"/>
        <v>60856.4</v>
      </c>
      <c r="T176" s="246">
        <f t="shared" si="70"/>
        <v>61409.64</v>
      </c>
      <c r="U176" s="246">
        <f t="shared" si="71"/>
        <v>61962.879999999997</v>
      </c>
      <c r="V176" s="246">
        <f t="shared" si="72"/>
        <v>62516.12</v>
      </c>
      <c r="W176" s="246">
        <f t="shared" si="73"/>
        <v>63069.36</v>
      </c>
      <c r="X176" s="246">
        <f t="shared" si="74"/>
        <v>63622.6</v>
      </c>
      <c r="Y176" s="246">
        <f t="shared" si="75"/>
        <v>64175.839999999997</v>
      </c>
      <c r="Z176" s="246">
        <f t="shared" si="76"/>
        <v>64729.08</v>
      </c>
      <c r="AA176" s="246">
        <f t="shared" si="77"/>
        <v>65282.32</v>
      </c>
      <c r="AB176" s="246">
        <f t="shared" si="78"/>
        <v>65835.56</v>
      </c>
      <c r="AC176" s="246">
        <f t="shared" si="79"/>
        <v>66388.800000000003</v>
      </c>
      <c r="AD176" s="246">
        <f t="shared" si="80"/>
        <v>66942.039999999994</v>
      </c>
      <c r="AE176" s="246">
        <f t="shared" si="81"/>
        <v>67495.28</v>
      </c>
      <c r="AF176" s="246">
        <f t="shared" si="82"/>
        <v>68048.52</v>
      </c>
      <c r="AG176" s="246">
        <f t="shared" si="83"/>
        <v>68601.759999999995</v>
      </c>
      <c r="AH176" s="246">
        <f t="shared" si="84"/>
        <v>69155</v>
      </c>
      <c r="AI176" s="246">
        <f t="shared" si="85"/>
        <v>69708.240000000005</v>
      </c>
      <c r="AJ176" s="246">
        <f t="shared" si="86"/>
        <v>70261.48</v>
      </c>
      <c r="AK176" s="246">
        <f t="shared" si="87"/>
        <v>70814.720000000001</v>
      </c>
      <c r="AL176" s="246">
        <f t="shared" si="88"/>
        <v>71367.959999999992</v>
      </c>
      <c r="AM176" s="246">
        <f t="shared" si="89"/>
        <v>71921.2</v>
      </c>
    </row>
    <row r="177" spans="1:39" ht="24" customHeight="1">
      <c r="A177" s="232">
        <v>2026</v>
      </c>
      <c r="B177" s="11" t="s">
        <v>35</v>
      </c>
      <c r="C177" s="12" t="s">
        <v>2211</v>
      </c>
      <c r="D177" s="12" t="s">
        <v>2226</v>
      </c>
      <c r="E177" s="12" t="s">
        <v>2228</v>
      </c>
      <c r="F177" s="255">
        <v>62605</v>
      </c>
      <c r="G177" s="255">
        <v>57389</v>
      </c>
      <c r="H177" s="255">
        <v>5216</v>
      </c>
      <c r="I177" s="265">
        <v>8.3299999999999999E-2</v>
      </c>
      <c r="J177" s="241">
        <f t="shared" si="60"/>
        <v>57962.89</v>
      </c>
      <c r="K177" s="246">
        <f t="shared" si="61"/>
        <v>58536.78</v>
      </c>
      <c r="L177" s="246">
        <f t="shared" si="62"/>
        <v>59110.67</v>
      </c>
      <c r="M177" s="246">
        <f t="shared" si="63"/>
        <v>59684.56</v>
      </c>
      <c r="N177" s="246">
        <f t="shared" si="64"/>
        <v>60258.45</v>
      </c>
      <c r="O177" s="246">
        <f t="shared" si="65"/>
        <v>60832.34</v>
      </c>
      <c r="P177" s="246">
        <f t="shared" si="66"/>
        <v>61406.23</v>
      </c>
      <c r="Q177" s="246">
        <f t="shared" si="67"/>
        <v>61980.12</v>
      </c>
      <c r="R177" s="246">
        <f t="shared" si="68"/>
        <v>62554.01</v>
      </c>
      <c r="S177" s="246">
        <f t="shared" si="69"/>
        <v>63127.9</v>
      </c>
      <c r="T177" s="246">
        <f t="shared" si="70"/>
        <v>63701.79</v>
      </c>
      <c r="U177" s="246">
        <f t="shared" si="71"/>
        <v>64275.68</v>
      </c>
      <c r="V177" s="246">
        <f t="shared" si="72"/>
        <v>64849.57</v>
      </c>
      <c r="W177" s="246">
        <f t="shared" si="73"/>
        <v>65423.46</v>
      </c>
      <c r="X177" s="246">
        <f t="shared" si="74"/>
        <v>65997.350000000006</v>
      </c>
      <c r="Y177" s="246">
        <f t="shared" si="75"/>
        <v>66571.240000000005</v>
      </c>
      <c r="Z177" s="246">
        <f t="shared" si="76"/>
        <v>67145.13</v>
      </c>
      <c r="AA177" s="246">
        <f t="shared" si="77"/>
        <v>67719.02</v>
      </c>
      <c r="AB177" s="246">
        <f t="shared" si="78"/>
        <v>68292.91</v>
      </c>
      <c r="AC177" s="246">
        <f t="shared" si="79"/>
        <v>68866.8</v>
      </c>
      <c r="AD177" s="246">
        <f t="shared" si="80"/>
        <v>69440.69</v>
      </c>
      <c r="AE177" s="246">
        <f t="shared" si="81"/>
        <v>70014.58</v>
      </c>
      <c r="AF177" s="246">
        <f t="shared" si="82"/>
        <v>70588.47</v>
      </c>
      <c r="AG177" s="246">
        <f t="shared" si="83"/>
        <v>71162.36</v>
      </c>
      <c r="AH177" s="246">
        <f t="shared" si="84"/>
        <v>71736.25</v>
      </c>
      <c r="AI177" s="246">
        <f t="shared" si="85"/>
        <v>72310.14</v>
      </c>
      <c r="AJ177" s="246">
        <f t="shared" si="86"/>
        <v>72884.03</v>
      </c>
      <c r="AK177" s="246">
        <f t="shared" si="87"/>
        <v>73457.919999999998</v>
      </c>
      <c r="AL177" s="246">
        <f t="shared" si="88"/>
        <v>74031.81</v>
      </c>
      <c r="AM177" s="246">
        <f t="shared" si="89"/>
        <v>74605.7</v>
      </c>
    </row>
    <row r="178" spans="1:39" ht="24" customHeight="1">
      <c r="A178" s="232">
        <v>2026</v>
      </c>
      <c r="B178" s="11" t="s">
        <v>35</v>
      </c>
      <c r="C178" s="12" t="s">
        <v>2211</v>
      </c>
      <c r="D178" s="12" t="s">
        <v>2226</v>
      </c>
      <c r="E178" s="12" t="s">
        <v>2172</v>
      </c>
      <c r="F178" s="255">
        <v>70595</v>
      </c>
      <c r="G178" s="255">
        <v>64980</v>
      </c>
      <c r="H178" s="255">
        <v>5615</v>
      </c>
      <c r="I178" s="265">
        <v>7.9500000000000001E-2</v>
      </c>
      <c r="J178" s="241">
        <f t="shared" si="60"/>
        <v>65629.8</v>
      </c>
      <c r="K178" s="246">
        <f t="shared" si="61"/>
        <v>66279.600000000006</v>
      </c>
      <c r="L178" s="246">
        <f t="shared" si="62"/>
        <v>66929.399999999994</v>
      </c>
      <c r="M178" s="246">
        <f t="shared" si="63"/>
        <v>67579.199999999997</v>
      </c>
      <c r="N178" s="246">
        <f t="shared" si="64"/>
        <v>68229</v>
      </c>
      <c r="O178" s="246">
        <f t="shared" si="65"/>
        <v>68878.8</v>
      </c>
      <c r="P178" s="246">
        <f t="shared" si="66"/>
        <v>69528.600000000006</v>
      </c>
      <c r="Q178" s="246">
        <f t="shared" si="67"/>
        <v>70178.399999999994</v>
      </c>
      <c r="R178" s="246">
        <f t="shared" si="68"/>
        <v>70828.2</v>
      </c>
      <c r="S178" s="246">
        <f t="shared" si="69"/>
        <v>71478</v>
      </c>
      <c r="T178" s="246">
        <f t="shared" si="70"/>
        <v>72127.8</v>
      </c>
      <c r="U178" s="246">
        <f t="shared" si="71"/>
        <v>72777.600000000006</v>
      </c>
      <c r="V178" s="246">
        <f t="shared" si="72"/>
        <v>73427.399999999994</v>
      </c>
      <c r="W178" s="246">
        <f t="shared" si="73"/>
        <v>74077.2</v>
      </c>
      <c r="X178" s="246">
        <f t="shared" si="74"/>
        <v>74727</v>
      </c>
      <c r="Y178" s="246">
        <f t="shared" si="75"/>
        <v>75376.800000000003</v>
      </c>
      <c r="Z178" s="246">
        <f t="shared" si="76"/>
        <v>76026.600000000006</v>
      </c>
      <c r="AA178" s="246">
        <f t="shared" si="77"/>
        <v>76676.399999999994</v>
      </c>
      <c r="AB178" s="246">
        <f t="shared" si="78"/>
        <v>77326.2</v>
      </c>
      <c r="AC178" s="246">
        <f t="shared" si="79"/>
        <v>77976</v>
      </c>
      <c r="AD178" s="246">
        <f t="shared" si="80"/>
        <v>78625.8</v>
      </c>
      <c r="AE178" s="246">
        <f t="shared" si="81"/>
        <v>79275.600000000006</v>
      </c>
      <c r="AF178" s="246">
        <f t="shared" si="82"/>
        <v>79925.399999999994</v>
      </c>
      <c r="AG178" s="246">
        <f t="shared" si="83"/>
        <v>80575.199999999997</v>
      </c>
      <c r="AH178" s="246">
        <f t="shared" si="84"/>
        <v>81225</v>
      </c>
      <c r="AI178" s="246">
        <f t="shared" si="85"/>
        <v>81874.8</v>
      </c>
      <c r="AJ178" s="246">
        <f t="shared" si="86"/>
        <v>82524.600000000006</v>
      </c>
      <c r="AK178" s="246">
        <f t="shared" si="87"/>
        <v>83174.399999999994</v>
      </c>
      <c r="AL178" s="246">
        <f t="shared" si="88"/>
        <v>83824.2</v>
      </c>
      <c r="AM178" s="246">
        <f t="shared" si="89"/>
        <v>84474</v>
      </c>
    </row>
    <row r="179" spans="1:39" ht="24" customHeight="1">
      <c r="A179" s="232">
        <v>2026</v>
      </c>
      <c r="B179" s="11" t="s">
        <v>35</v>
      </c>
      <c r="C179" s="12" t="s">
        <v>2211</v>
      </c>
      <c r="D179" s="12" t="s">
        <v>2226</v>
      </c>
      <c r="E179" s="12" t="s">
        <v>2229</v>
      </c>
      <c r="F179" s="255">
        <v>72775</v>
      </c>
      <c r="G179" s="255">
        <v>67051</v>
      </c>
      <c r="H179" s="255">
        <v>5724</v>
      </c>
      <c r="I179" s="265">
        <v>7.8700000000000006E-2</v>
      </c>
      <c r="J179" s="241">
        <f t="shared" si="60"/>
        <v>67721.509999999995</v>
      </c>
      <c r="K179" s="246">
        <f t="shared" si="61"/>
        <v>68392.02</v>
      </c>
      <c r="L179" s="246">
        <f t="shared" si="62"/>
        <v>69062.53</v>
      </c>
      <c r="M179" s="246">
        <f t="shared" si="63"/>
        <v>69733.039999999994</v>
      </c>
      <c r="N179" s="246">
        <f t="shared" si="64"/>
        <v>70403.55</v>
      </c>
      <c r="O179" s="246">
        <f t="shared" si="65"/>
        <v>71074.06</v>
      </c>
      <c r="P179" s="246">
        <f t="shared" si="66"/>
        <v>71744.570000000007</v>
      </c>
      <c r="Q179" s="246">
        <f t="shared" si="67"/>
        <v>72415.08</v>
      </c>
      <c r="R179" s="246">
        <f t="shared" si="68"/>
        <v>73085.59</v>
      </c>
      <c r="S179" s="246">
        <f t="shared" si="69"/>
        <v>73756.100000000006</v>
      </c>
      <c r="T179" s="246">
        <f t="shared" si="70"/>
        <v>74426.61</v>
      </c>
      <c r="U179" s="246">
        <f t="shared" si="71"/>
        <v>75097.119999999995</v>
      </c>
      <c r="V179" s="246">
        <f t="shared" si="72"/>
        <v>75767.63</v>
      </c>
      <c r="W179" s="246">
        <f t="shared" si="73"/>
        <v>76438.14</v>
      </c>
      <c r="X179" s="246">
        <f t="shared" si="74"/>
        <v>77108.649999999994</v>
      </c>
      <c r="Y179" s="246">
        <f t="shared" si="75"/>
        <v>77779.16</v>
      </c>
      <c r="Z179" s="246">
        <f t="shared" si="76"/>
        <v>78449.67</v>
      </c>
      <c r="AA179" s="246">
        <f t="shared" si="77"/>
        <v>79120.179999999993</v>
      </c>
      <c r="AB179" s="246">
        <f t="shared" si="78"/>
        <v>79790.69</v>
      </c>
      <c r="AC179" s="246">
        <f t="shared" si="79"/>
        <v>80461.2</v>
      </c>
      <c r="AD179" s="246">
        <f t="shared" si="80"/>
        <v>81131.709999999992</v>
      </c>
      <c r="AE179" s="246">
        <f t="shared" si="81"/>
        <v>81802.22</v>
      </c>
      <c r="AF179" s="246">
        <f t="shared" si="82"/>
        <v>82472.73</v>
      </c>
      <c r="AG179" s="246">
        <f t="shared" si="83"/>
        <v>83143.240000000005</v>
      </c>
      <c r="AH179" s="246">
        <f t="shared" si="84"/>
        <v>83813.75</v>
      </c>
      <c r="AI179" s="246">
        <f t="shared" si="85"/>
        <v>84484.260000000009</v>
      </c>
      <c r="AJ179" s="246">
        <f t="shared" si="86"/>
        <v>85154.77</v>
      </c>
      <c r="AK179" s="246">
        <f t="shared" si="87"/>
        <v>85825.279999999999</v>
      </c>
      <c r="AL179" s="246">
        <f t="shared" si="88"/>
        <v>86495.79</v>
      </c>
      <c r="AM179" s="246">
        <f t="shared" si="89"/>
        <v>87166.3</v>
      </c>
    </row>
    <row r="180" spans="1:39" ht="24" customHeight="1">
      <c r="A180" s="232">
        <v>2026</v>
      </c>
      <c r="B180" s="11" t="s">
        <v>35</v>
      </c>
      <c r="C180" s="12" t="s">
        <v>2211</v>
      </c>
      <c r="D180" s="12" t="s">
        <v>2230</v>
      </c>
      <c r="E180" s="12" t="s">
        <v>2175</v>
      </c>
      <c r="F180" s="255">
        <v>63925</v>
      </c>
      <c r="G180" s="255">
        <v>58644</v>
      </c>
      <c r="H180" s="255">
        <v>5281</v>
      </c>
      <c r="I180" s="265">
        <v>8.2600000000000007E-2</v>
      </c>
      <c r="J180" s="241">
        <f t="shared" si="60"/>
        <v>59230.44</v>
      </c>
      <c r="K180" s="246">
        <f t="shared" si="61"/>
        <v>59816.88</v>
      </c>
      <c r="L180" s="246">
        <f t="shared" si="62"/>
        <v>60403.32</v>
      </c>
      <c r="M180" s="246">
        <f t="shared" si="63"/>
        <v>60989.760000000002</v>
      </c>
      <c r="N180" s="246">
        <f t="shared" si="64"/>
        <v>61576.2</v>
      </c>
      <c r="O180" s="246">
        <f t="shared" si="65"/>
        <v>62162.64</v>
      </c>
      <c r="P180" s="246">
        <f t="shared" si="66"/>
        <v>62749.08</v>
      </c>
      <c r="Q180" s="246">
        <f t="shared" si="67"/>
        <v>63335.520000000004</v>
      </c>
      <c r="R180" s="246">
        <f t="shared" si="68"/>
        <v>63921.96</v>
      </c>
      <c r="S180" s="246">
        <f t="shared" si="69"/>
        <v>64508.4</v>
      </c>
      <c r="T180" s="246">
        <f t="shared" si="70"/>
        <v>65094.84</v>
      </c>
      <c r="U180" s="246">
        <f t="shared" si="71"/>
        <v>65681.279999999999</v>
      </c>
      <c r="V180" s="246">
        <f t="shared" si="72"/>
        <v>66267.72</v>
      </c>
      <c r="W180" s="246">
        <f t="shared" si="73"/>
        <v>66854.16</v>
      </c>
      <c r="X180" s="246">
        <f t="shared" si="74"/>
        <v>67440.600000000006</v>
      </c>
      <c r="Y180" s="246">
        <f t="shared" si="75"/>
        <v>68027.040000000008</v>
      </c>
      <c r="Z180" s="246">
        <f t="shared" si="76"/>
        <v>68613.48</v>
      </c>
      <c r="AA180" s="246">
        <f t="shared" si="77"/>
        <v>69199.92</v>
      </c>
      <c r="AB180" s="246">
        <f t="shared" si="78"/>
        <v>69786.36</v>
      </c>
      <c r="AC180" s="246">
        <f t="shared" si="79"/>
        <v>70372.800000000003</v>
      </c>
      <c r="AD180" s="246">
        <f t="shared" si="80"/>
        <v>70959.240000000005</v>
      </c>
      <c r="AE180" s="246">
        <f t="shared" si="81"/>
        <v>71545.679999999993</v>
      </c>
      <c r="AF180" s="246">
        <f t="shared" si="82"/>
        <v>72132.12</v>
      </c>
      <c r="AG180" s="246">
        <f t="shared" si="83"/>
        <v>72718.559999999998</v>
      </c>
      <c r="AH180" s="246">
        <f t="shared" si="84"/>
        <v>73305</v>
      </c>
      <c r="AI180" s="246">
        <f t="shared" si="85"/>
        <v>73891.44</v>
      </c>
      <c r="AJ180" s="246">
        <f t="shared" si="86"/>
        <v>74477.88</v>
      </c>
      <c r="AK180" s="246">
        <f t="shared" si="87"/>
        <v>75064.320000000007</v>
      </c>
      <c r="AL180" s="246">
        <f t="shared" si="88"/>
        <v>75650.759999999995</v>
      </c>
      <c r="AM180" s="246">
        <f t="shared" si="89"/>
        <v>76237.2</v>
      </c>
    </row>
    <row r="181" spans="1:39" ht="24" customHeight="1">
      <c r="A181" s="232">
        <v>2026</v>
      </c>
      <c r="B181" s="11" t="s">
        <v>35</v>
      </c>
      <c r="C181" s="12" t="s">
        <v>2211</v>
      </c>
      <c r="D181" s="12" t="s">
        <v>2230</v>
      </c>
      <c r="E181" s="12" t="s">
        <v>2231</v>
      </c>
      <c r="F181" s="255">
        <v>66100</v>
      </c>
      <c r="G181" s="255">
        <v>60710</v>
      </c>
      <c r="H181" s="255">
        <v>5390</v>
      </c>
      <c r="I181" s="265">
        <v>8.1500000000000003E-2</v>
      </c>
      <c r="J181" s="241">
        <f t="shared" si="60"/>
        <v>61317.1</v>
      </c>
      <c r="K181" s="246">
        <f t="shared" si="61"/>
        <v>61924.2</v>
      </c>
      <c r="L181" s="246">
        <f t="shared" si="62"/>
        <v>62531.3</v>
      </c>
      <c r="M181" s="246">
        <f t="shared" si="63"/>
        <v>63138.400000000001</v>
      </c>
      <c r="N181" s="246">
        <f t="shared" si="64"/>
        <v>63745.5</v>
      </c>
      <c r="O181" s="246">
        <f t="shared" si="65"/>
        <v>64352.6</v>
      </c>
      <c r="P181" s="246">
        <f t="shared" si="66"/>
        <v>64959.7</v>
      </c>
      <c r="Q181" s="246">
        <f t="shared" si="67"/>
        <v>65566.8</v>
      </c>
      <c r="R181" s="246">
        <f t="shared" si="68"/>
        <v>66173.899999999994</v>
      </c>
      <c r="S181" s="246">
        <f t="shared" si="69"/>
        <v>66781</v>
      </c>
      <c r="T181" s="246">
        <f t="shared" si="70"/>
        <v>67388.100000000006</v>
      </c>
      <c r="U181" s="246">
        <f t="shared" si="71"/>
        <v>67995.199999999997</v>
      </c>
      <c r="V181" s="246">
        <f t="shared" si="72"/>
        <v>68602.3</v>
      </c>
      <c r="W181" s="246">
        <f t="shared" si="73"/>
        <v>69209.399999999994</v>
      </c>
      <c r="X181" s="246">
        <f t="shared" si="74"/>
        <v>69816.5</v>
      </c>
      <c r="Y181" s="246">
        <f t="shared" si="75"/>
        <v>70423.600000000006</v>
      </c>
      <c r="Z181" s="246">
        <f t="shared" si="76"/>
        <v>71030.7</v>
      </c>
      <c r="AA181" s="246">
        <f t="shared" si="77"/>
        <v>71637.8</v>
      </c>
      <c r="AB181" s="246">
        <f t="shared" si="78"/>
        <v>72244.899999999994</v>
      </c>
      <c r="AC181" s="246">
        <f t="shared" si="79"/>
        <v>72852</v>
      </c>
      <c r="AD181" s="246">
        <f t="shared" si="80"/>
        <v>73459.100000000006</v>
      </c>
      <c r="AE181" s="246">
        <f t="shared" si="81"/>
        <v>74066.2</v>
      </c>
      <c r="AF181" s="246">
        <f t="shared" si="82"/>
        <v>74673.3</v>
      </c>
      <c r="AG181" s="246">
        <f t="shared" si="83"/>
        <v>75280.399999999994</v>
      </c>
      <c r="AH181" s="246">
        <f t="shared" si="84"/>
        <v>75887.5</v>
      </c>
      <c r="AI181" s="246">
        <f t="shared" si="85"/>
        <v>76494.600000000006</v>
      </c>
      <c r="AJ181" s="246">
        <f t="shared" si="86"/>
        <v>77101.7</v>
      </c>
      <c r="AK181" s="246">
        <f t="shared" si="87"/>
        <v>77708.800000000003</v>
      </c>
      <c r="AL181" s="246">
        <f t="shared" si="88"/>
        <v>78315.899999999994</v>
      </c>
      <c r="AM181" s="246">
        <f t="shared" si="89"/>
        <v>78923</v>
      </c>
    </row>
    <row r="182" spans="1:39" ht="24" customHeight="1">
      <c r="A182" s="232">
        <v>2026</v>
      </c>
      <c r="B182" s="11" t="s">
        <v>35</v>
      </c>
      <c r="C182" s="12" t="s">
        <v>2211</v>
      </c>
      <c r="D182" s="12" t="s">
        <v>2230</v>
      </c>
      <c r="E182" s="12" t="s">
        <v>2232</v>
      </c>
      <c r="F182" s="255">
        <v>64100</v>
      </c>
      <c r="G182" s="255">
        <v>58810</v>
      </c>
      <c r="H182" s="255">
        <v>5290</v>
      </c>
      <c r="I182" s="265">
        <v>8.2500000000000004E-2</v>
      </c>
      <c r="J182" s="241">
        <f t="shared" si="60"/>
        <v>59398.1</v>
      </c>
      <c r="K182" s="246">
        <f t="shared" si="61"/>
        <v>59986.2</v>
      </c>
      <c r="L182" s="246">
        <f t="shared" si="62"/>
        <v>60574.3</v>
      </c>
      <c r="M182" s="246">
        <f t="shared" si="63"/>
        <v>61162.400000000001</v>
      </c>
      <c r="N182" s="246">
        <f t="shared" si="64"/>
        <v>61750.5</v>
      </c>
      <c r="O182" s="246">
        <f t="shared" si="65"/>
        <v>62338.6</v>
      </c>
      <c r="P182" s="246">
        <f t="shared" si="66"/>
        <v>62926.7</v>
      </c>
      <c r="Q182" s="246">
        <f t="shared" si="67"/>
        <v>63514.8</v>
      </c>
      <c r="R182" s="246">
        <f t="shared" si="68"/>
        <v>64102.9</v>
      </c>
      <c r="S182" s="246">
        <f t="shared" si="69"/>
        <v>64691</v>
      </c>
      <c r="T182" s="246">
        <f t="shared" si="70"/>
        <v>65279.1</v>
      </c>
      <c r="U182" s="246">
        <f t="shared" si="71"/>
        <v>65867.199999999997</v>
      </c>
      <c r="V182" s="246">
        <f t="shared" si="72"/>
        <v>66455.3</v>
      </c>
      <c r="W182" s="246">
        <f t="shared" si="73"/>
        <v>67043.399999999994</v>
      </c>
      <c r="X182" s="246">
        <f t="shared" si="74"/>
        <v>67631.5</v>
      </c>
      <c r="Y182" s="246">
        <f t="shared" si="75"/>
        <v>68219.600000000006</v>
      </c>
      <c r="Z182" s="246">
        <f t="shared" si="76"/>
        <v>68807.7</v>
      </c>
      <c r="AA182" s="246">
        <f t="shared" si="77"/>
        <v>69395.8</v>
      </c>
      <c r="AB182" s="246">
        <f t="shared" si="78"/>
        <v>69983.899999999994</v>
      </c>
      <c r="AC182" s="246">
        <f t="shared" si="79"/>
        <v>70572</v>
      </c>
      <c r="AD182" s="246">
        <f t="shared" si="80"/>
        <v>71160.100000000006</v>
      </c>
      <c r="AE182" s="246">
        <f t="shared" si="81"/>
        <v>71748.2</v>
      </c>
      <c r="AF182" s="246">
        <f t="shared" si="82"/>
        <v>72336.3</v>
      </c>
      <c r="AG182" s="246">
        <f t="shared" si="83"/>
        <v>72924.399999999994</v>
      </c>
      <c r="AH182" s="246">
        <f t="shared" si="84"/>
        <v>73512.5</v>
      </c>
      <c r="AI182" s="246">
        <f t="shared" si="85"/>
        <v>74100.600000000006</v>
      </c>
      <c r="AJ182" s="246">
        <f t="shared" si="86"/>
        <v>74688.7</v>
      </c>
      <c r="AK182" s="246">
        <f t="shared" si="87"/>
        <v>75276.800000000003</v>
      </c>
      <c r="AL182" s="246">
        <f t="shared" si="88"/>
        <v>75864.899999999994</v>
      </c>
      <c r="AM182" s="246">
        <f t="shared" si="89"/>
        <v>76453</v>
      </c>
    </row>
    <row r="183" spans="1:39" ht="24" customHeight="1">
      <c r="A183" s="232">
        <v>2026</v>
      </c>
      <c r="B183" s="11" t="s">
        <v>35</v>
      </c>
      <c r="C183" s="12" t="s">
        <v>2211</v>
      </c>
      <c r="D183" s="12" t="s">
        <v>2230</v>
      </c>
      <c r="E183" s="12" t="s">
        <v>2233</v>
      </c>
      <c r="F183" s="255">
        <v>66280</v>
      </c>
      <c r="G183" s="255">
        <v>60881</v>
      </c>
      <c r="H183" s="255">
        <v>5399</v>
      </c>
      <c r="I183" s="265">
        <v>8.1500000000000003E-2</v>
      </c>
      <c r="J183" s="241">
        <f t="shared" si="60"/>
        <v>61489.81</v>
      </c>
      <c r="K183" s="246">
        <f t="shared" si="61"/>
        <v>62098.62</v>
      </c>
      <c r="L183" s="246">
        <f t="shared" si="62"/>
        <v>62707.43</v>
      </c>
      <c r="M183" s="246">
        <f t="shared" si="63"/>
        <v>63316.24</v>
      </c>
      <c r="N183" s="246">
        <f t="shared" si="64"/>
        <v>63925.05</v>
      </c>
      <c r="O183" s="246">
        <f t="shared" si="65"/>
        <v>64533.86</v>
      </c>
      <c r="P183" s="246">
        <f t="shared" si="66"/>
        <v>65142.67</v>
      </c>
      <c r="Q183" s="246">
        <f t="shared" si="67"/>
        <v>65751.48</v>
      </c>
      <c r="R183" s="246">
        <f t="shared" si="68"/>
        <v>66360.289999999994</v>
      </c>
      <c r="S183" s="246">
        <f t="shared" si="69"/>
        <v>66969.100000000006</v>
      </c>
      <c r="T183" s="246">
        <f t="shared" si="70"/>
        <v>67577.91</v>
      </c>
      <c r="U183" s="246">
        <f t="shared" si="71"/>
        <v>68186.720000000001</v>
      </c>
      <c r="V183" s="246">
        <f t="shared" si="72"/>
        <v>68795.53</v>
      </c>
      <c r="W183" s="246">
        <f t="shared" si="73"/>
        <v>69404.34</v>
      </c>
      <c r="X183" s="246">
        <f t="shared" si="74"/>
        <v>70013.149999999994</v>
      </c>
      <c r="Y183" s="246">
        <f t="shared" si="75"/>
        <v>70621.960000000006</v>
      </c>
      <c r="Z183" s="246">
        <f t="shared" si="76"/>
        <v>71230.77</v>
      </c>
      <c r="AA183" s="246">
        <f t="shared" si="77"/>
        <v>71839.58</v>
      </c>
      <c r="AB183" s="246">
        <f t="shared" si="78"/>
        <v>72448.39</v>
      </c>
      <c r="AC183" s="246">
        <f t="shared" si="79"/>
        <v>73057.2</v>
      </c>
      <c r="AD183" s="246">
        <f t="shared" si="80"/>
        <v>73666.009999999995</v>
      </c>
      <c r="AE183" s="246">
        <f t="shared" si="81"/>
        <v>74274.820000000007</v>
      </c>
      <c r="AF183" s="246">
        <f t="shared" si="82"/>
        <v>74883.63</v>
      </c>
      <c r="AG183" s="246">
        <f t="shared" si="83"/>
        <v>75492.44</v>
      </c>
      <c r="AH183" s="246">
        <f t="shared" si="84"/>
        <v>76101.25</v>
      </c>
      <c r="AI183" s="246">
        <f t="shared" si="85"/>
        <v>76710.06</v>
      </c>
      <c r="AJ183" s="246">
        <f t="shared" si="86"/>
        <v>77318.87</v>
      </c>
      <c r="AK183" s="246">
        <f t="shared" si="87"/>
        <v>77927.679999999993</v>
      </c>
      <c r="AL183" s="246">
        <f t="shared" si="88"/>
        <v>78536.489999999991</v>
      </c>
      <c r="AM183" s="246">
        <f t="shared" si="89"/>
        <v>79145.3</v>
      </c>
    </row>
    <row r="184" spans="1:39" ht="24" customHeight="1">
      <c r="A184" s="232">
        <v>2026</v>
      </c>
      <c r="B184" s="11" t="s">
        <v>35</v>
      </c>
      <c r="C184" s="12" t="s">
        <v>2211</v>
      </c>
      <c r="D184" s="12" t="s">
        <v>2234</v>
      </c>
      <c r="E184" s="12" t="s">
        <v>2235</v>
      </c>
      <c r="F184" s="255">
        <v>61685</v>
      </c>
      <c r="G184" s="255">
        <v>56916</v>
      </c>
      <c r="H184" s="255">
        <v>4769</v>
      </c>
      <c r="I184" s="265">
        <v>7.7299999999999994E-2</v>
      </c>
      <c r="J184" s="241">
        <f t="shared" si="60"/>
        <v>57485.16</v>
      </c>
      <c r="K184" s="246">
        <f t="shared" si="61"/>
        <v>58054.32</v>
      </c>
      <c r="L184" s="246">
        <f t="shared" si="62"/>
        <v>58623.48</v>
      </c>
      <c r="M184" s="246">
        <f t="shared" si="63"/>
        <v>59192.639999999999</v>
      </c>
      <c r="N184" s="246">
        <f t="shared" si="64"/>
        <v>59761.8</v>
      </c>
      <c r="O184" s="246">
        <f t="shared" si="65"/>
        <v>60330.96</v>
      </c>
      <c r="P184" s="246">
        <f t="shared" si="66"/>
        <v>60900.12</v>
      </c>
      <c r="Q184" s="246">
        <f t="shared" si="67"/>
        <v>61469.279999999999</v>
      </c>
      <c r="R184" s="246">
        <f t="shared" si="68"/>
        <v>62038.44</v>
      </c>
      <c r="S184" s="246">
        <f t="shared" si="69"/>
        <v>62607.6</v>
      </c>
      <c r="T184" s="246">
        <f t="shared" si="70"/>
        <v>63176.76</v>
      </c>
      <c r="U184" s="246">
        <f t="shared" si="71"/>
        <v>63745.919999999998</v>
      </c>
      <c r="V184" s="246">
        <f t="shared" si="72"/>
        <v>64315.08</v>
      </c>
      <c r="W184" s="246">
        <f t="shared" si="73"/>
        <v>64884.24</v>
      </c>
      <c r="X184" s="246">
        <f t="shared" si="74"/>
        <v>65453.4</v>
      </c>
      <c r="Y184" s="246">
        <f t="shared" si="75"/>
        <v>66022.559999999998</v>
      </c>
      <c r="Z184" s="246">
        <f t="shared" si="76"/>
        <v>66591.72</v>
      </c>
      <c r="AA184" s="246">
        <f t="shared" si="77"/>
        <v>67160.88</v>
      </c>
      <c r="AB184" s="246">
        <f t="shared" si="78"/>
        <v>67730.040000000008</v>
      </c>
      <c r="AC184" s="246">
        <f t="shared" si="79"/>
        <v>68299.199999999997</v>
      </c>
      <c r="AD184" s="246">
        <f t="shared" si="80"/>
        <v>68868.36</v>
      </c>
      <c r="AE184" s="246">
        <f t="shared" si="81"/>
        <v>69437.52</v>
      </c>
      <c r="AF184" s="246">
        <f t="shared" si="82"/>
        <v>70006.679999999993</v>
      </c>
      <c r="AG184" s="246">
        <f t="shared" si="83"/>
        <v>70575.839999999997</v>
      </c>
      <c r="AH184" s="246">
        <f t="shared" si="84"/>
        <v>71145</v>
      </c>
      <c r="AI184" s="246">
        <f t="shared" si="85"/>
        <v>71714.16</v>
      </c>
      <c r="AJ184" s="246">
        <f t="shared" si="86"/>
        <v>72283.320000000007</v>
      </c>
      <c r="AK184" s="246">
        <f t="shared" si="87"/>
        <v>72852.479999999996</v>
      </c>
      <c r="AL184" s="246">
        <f t="shared" si="88"/>
        <v>73421.64</v>
      </c>
      <c r="AM184" s="246">
        <f t="shared" si="89"/>
        <v>73990.8</v>
      </c>
    </row>
    <row r="185" spans="1:39" ht="24" customHeight="1">
      <c r="A185" s="232">
        <v>2026</v>
      </c>
      <c r="B185" s="11" t="s">
        <v>35</v>
      </c>
      <c r="C185" s="12" t="s">
        <v>2211</v>
      </c>
      <c r="D185" s="12" t="s">
        <v>2234</v>
      </c>
      <c r="E185" s="12" t="s">
        <v>2236</v>
      </c>
      <c r="F185" s="255">
        <v>64360</v>
      </c>
      <c r="G185" s="255">
        <v>59456</v>
      </c>
      <c r="H185" s="255">
        <v>4904</v>
      </c>
      <c r="I185" s="265">
        <v>7.6200000000000004E-2</v>
      </c>
      <c r="J185" s="241">
        <f t="shared" si="60"/>
        <v>60050.559999999998</v>
      </c>
      <c r="K185" s="246">
        <f t="shared" si="61"/>
        <v>60645.120000000003</v>
      </c>
      <c r="L185" s="246">
        <f t="shared" si="62"/>
        <v>61239.68</v>
      </c>
      <c r="M185" s="246">
        <f t="shared" si="63"/>
        <v>61834.239999999998</v>
      </c>
      <c r="N185" s="246">
        <f t="shared" si="64"/>
        <v>62428.800000000003</v>
      </c>
      <c r="O185" s="246">
        <f t="shared" si="65"/>
        <v>63023.360000000001</v>
      </c>
      <c r="P185" s="246">
        <f t="shared" si="66"/>
        <v>63617.919999999998</v>
      </c>
      <c r="Q185" s="246">
        <f t="shared" si="67"/>
        <v>64212.480000000003</v>
      </c>
      <c r="R185" s="246">
        <f t="shared" si="68"/>
        <v>64807.040000000001</v>
      </c>
      <c r="S185" s="246">
        <f t="shared" si="69"/>
        <v>65401.599999999999</v>
      </c>
      <c r="T185" s="246">
        <f t="shared" si="70"/>
        <v>65996.160000000003</v>
      </c>
      <c r="U185" s="246">
        <f t="shared" si="71"/>
        <v>66590.720000000001</v>
      </c>
      <c r="V185" s="246">
        <f t="shared" si="72"/>
        <v>67185.279999999999</v>
      </c>
      <c r="W185" s="246">
        <f t="shared" si="73"/>
        <v>67779.839999999997</v>
      </c>
      <c r="X185" s="246">
        <f t="shared" si="74"/>
        <v>68374.399999999994</v>
      </c>
      <c r="Y185" s="246">
        <f t="shared" si="75"/>
        <v>68968.960000000006</v>
      </c>
      <c r="Z185" s="246">
        <f t="shared" si="76"/>
        <v>69563.520000000004</v>
      </c>
      <c r="AA185" s="246">
        <f t="shared" si="77"/>
        <v>70158.080000000002</v>
      </c>
      <c r="AB185" s="246">
        <f t="shared" si="78"/>
        <v>70752.639999999999</v>
      </c>
      <c r="AC185" s="246">
        <f t="shared" si="79"/>
        <v>71347.199999999997</v>
      </c>
      <c r="AD185" s="246">
        <f t="shared" si="80"/>
        <v>71941.759999999995</v>
      </c>
      <c r="AE185" s="246">
        <f t="shared" si="81"/>
        <v>72536.320000000007</v>
      </c>
      <c r="AF185" s="246">
        <f t="shared" si="82"/>
        <v>73130.880000000005</v>
      </c>
      <c r="AG185" s="246">
        <f t="shared" si="83"/>
        <v>73725.440000000002</v>
      </c>
      <c r="AH185" s="246">
        <f t="shared" si="84"/>
        <v>74320</v>
      </c>
      <c r="AI185" s="246">
        <f t="shared" si="85"/>
        <v>74914.559999999998</v>
      </c>
      <c r="AJ185" s="246">
        <f t="shared" si="86"/>
        <v>75509.119999999995</v>
      </c>
      <c r="AK185" s="246">
        <f t="shared" si="87"/>
        <v>76103.679999999993</v>
      </c>
      <c r="AL185" s="246">
        <f t="shared" si="88"/>
        <v>76698.239999999991</v>
      </c>
      <c r="AM185" s="246">
        <f t="shared" si="89"/>
        <v>77292.800000000003</v>
      </c>
    </row>
    <row r="186" spans="1:39" ht="24" customHeight="1">
      <c r="A186" s="232">
        <v>2026</v>
      </c>
      <c r="B186" s="11" t="s">
        <v>35</v>
      </c>
      <c r="C186" s="12" t="s">
        <v>2211</v>
      </c>
      <c r="D186" s="12" t="s">
        <v>2234</v>
      </c>
      <c r="E186" s="12" t="s">
        <v>2237</v>
      </c>
      <c r="F186" s="255">
        <v>61860</v>
      </c>
      <c r="G186" s="255">
        <v>57081</v>
      </c>
      <c r="H186" s="255">
        <v>4779</v>
      </c>
      <c r="I186" s="265">
        <v>7.7299999999999994E-2</v>
      </c>
      <c r="J186" s="241">
        <f t="shared" si="60"/>
        <v>57651.81</v>
      </c>
      <c r="K186" s="246">
        <f t="shared" si="61"/>
        <v>58222.62</v>
      </c>
      <c r="L186" s="246">
        <f t="shared" si="62"/>
        <v>58793.43</v>
      </c>
      <c r="M186" s="246">
        <f t="shared" si="63"/>
        <v>59364.24</v>
      </c>
      <c r="N186" s="246">
        <f t="shared" si="64"/>
        <v>59935.05</v>
      </c>
      <c r="O186" s="246">
        <f t="shared" si="65"/>
        <v>60505.86</v>
      </c>
      <c r="P186" s="246">
        <f t="shared" si="66"/>
        <v>61076.67</v>
      </c>
      <c r="Q186" s="246">
        <f t="shared" si="67"/>
        <v>61647.48</v>
      </c>
      <c r="R186" s="246">
        <f t="shared" si="68"/>
        <v>62218.29</v>
      </c>
      <c r="S186" s="246">
        <f t="shared" si="69"/>
        <v>62789.1</v>
      </c>
      <c r="T186" s="246">
        <f t="shared" si="70"/>
        <v>63359.91</v>
      </c>
      <c r="U186" s="246">
        <f t="shared" si="71"/>
        <v>63930.720000000001</v>
      </c>
      <c r="V186" s="246">
        <f t="shared" si="72"/>
        <v>64501.53</v>
      </c>
      <c r="W186" s="246">
        <f t="shared" si="73"/>
        <v>65072.340000000004</v>
      </c>
      <c r="X186" s="246">
        <f t="shared" si="74"/>
        <v>65643.149999999994</v>
      </c>
      <c r="Y186" s="246">
        <f t="shared" si="75"/>
        <v>66213.960000000006</v>
      </c>
      <c r="Z186" s="246">
        <f t="shared" si="76"/>
        <v>66784.77</v>
      </c>
      <c r="AA186" s="246">
        <f t="shared" si="77"/>
        <v>67355.58</v>
      </c>
      <c r="AB186" s="246">
        <f t="shared" si="78"/>
        <v>67926.39</v>
      </c>
      <c r="AC186" s="246">
        <f t="shared" si="79"/>
        <v>68497.2</v>
      </c>
      <c r="AD186" s="246">
        <f t="shared" si="80"/>
        <v>69068.009999999995</v>
      </c>
      <c r="AE186" s="246">
        <f t="shared" si="81"/>
        <v>69638.820000000007</v>
      </c>
      <c r="AF186" s="246">
        <f t="shared" si="82"/>
        <v>70209.63</v>
      </c>
      <c r="AG186" s="246">
        <f t="shared" si="83"/>
        <v>70780.44</v>
      </c>
      <c r="AH186" s="246">
        <f t="shared" si="84"/>
        <v>71351.25</v>
      </c>
      <c r="AI186" s="246">
        <f t="shared" si="85"/>
        <v>71922.06</v>
      </c>
      <c r="AJ186" s="246">
        <f t="shared" si="86"/>
        <v>72492.87</v>
      </c>
      <c r="AK186" s="246">
        <f t="shared" si="87"/>
        <v>73063.680000000008</v>
      </c>
      <c r="AL186" s="246">
        <f t="shared" si="88"/>
        <v>73634.489999999991</v>
      </c>
      <c r="AM186" s="246">
        <f t="shared" si="89"/>
        <v>74205.3</v>
      </c>
    </row>
    <row r="187" spans="1:39" ht="24" customHeight="1">
      <c r="A187" s="232">
        <v>2026</v>
      </c>
      <c r="B187" s="11" t="s">
        <v>35</v>
      </c>
      <c r="C187" s="12" t="s">
        <v>2211</v>
      </c>
      <c r="D187" s="12" t="s">
        <v>2234</v>
      </c>
      <c r="E187" s="12" t="s">
        <v>2180</v>
      </c>
      <c r="F187" s="255">
        <v>64540</v>
      </c>
      <c r="G187" s="255">
        <v>59628</v>
      </c>
      <c r="H187" s="255">
        <v>4912</v>
      </c>
      <c r="I187" s="265">
        <v>7.6100000000000001E-2</v>
      </c>
      <c r="J187" s="241">
        <f t="shared" si="60"/>
        <v>60224.28</v>
      </c>
      <c r="K187" s="246">
        <f t="shared" si="61"/>
        <v>60820.56</v>
      </c>
      <c r="L187" s="246">
        <f t="shared" si="62"/>
        <v>61416.84</v>
      </c>
      <c r="M187" s="246">
        <f t="shared" si="63"/>
        <v>62013.120000000003</v>
      </c>
      <c r="N187" s="246">
        <f t="shared" si="64"/>
        <v>62609.4</v>
      </c>
      <c r="O187" s="246">
        <f t="shared" si="65"/>
        <v>63205.68</v>
      </c>
      <c r="P187" s="246">
        <f t="shared" si="66"/>
        <v>63801.96</v>
      </c>
      <c r="Q187" s="246">
        <f t="shared" si="67"/>
        <v>64398.239999999998</v>
      </c>
      <c r="R187" s="246">
        <f t="shared" si="68"/>
        <v>64994.52</v>
      </c>
      <c r="S187" s="246">
        <f t="shared" si="69"/>
        <v>65590.8</v>
      </c>
      <c r="T187" s="246">
        <f t="shared" si="70"/>
        <v>66187.08</v>
      </c>
      <c r="U187" s="246">
        <f t="shared" si="71"/>
        <v>66783.360000000001</v>
      </c>
      <c r="V187" s="246">
        <f t="shared" si="72"/>
        <v>67379.64</v>
      </c>
      <c r="W187" s="246">
        <f t="shared" si="73"/>
        <v>67975.92</v>
      </c>
      <c r="X187" s="246">
        <f t="shared" si="74"/>
        <v>68572.2</v>
      </c>
      <c r="Y187" s="246">
        <f t="shared" si="75"/>
        <v>69168.479999999996</v>
      </c>
      <c r="Z187" s="246">
        <f t="shared" si="76"/>
        <v>69764.759999999995</v>
      </c>
      <c r="AA187" s="246">
        <f t="shared" si="77"/>
        <v>70361.039999999994</v>
      </c>
      <c r="AB187" s="246">
        <f t="shared" si="78"/>
        <v>70957.320000000007</v>
      </c>
      <c r="AC187" s="246">
        <f t="shared" si="79"/>
        <v>71553.600000000006</v>
      </c>
      <c r="AD187" s="246">
        <f t="shared" si="80"/>
        <v>72149.88</v>
      </c>
      <c r="AE187" s="246">
        <f t="shared" si="81"/>
        <v>72746.16</v>
      </c>
      <c r="AF187" s="246">
        <f t="shared" si="82"/>
        <v>73342.44</v>
      </c>
      <c r="AG187" s="246">
        <f t="shared" si="83"/>
        <v>73938.720000000001</v>
      </c>
      <c r="AH187" s="246">
        <f t="shared" si="84"/>
        <v>74535</v>
      </c>
      <c r="AI187" s="246">
        <f t="shared" si="85"/>
        <v>75131.28</v>
      </c>
      <c r="AJ187" s="246">
        <f t="shared" si="86"/>
        <v>75727.56</v>
      </c>
      <c r="AK187" s="246">
        <f t="shared" si="87"/>
        <v>76323.839999999997</v>
      </c>
      <c r="AL187" s="246">
        <f t="shared" si="88"/>
        <v>76920.12</v>
      </c>
      <c r="AM187" s="246">
        <f t="shared" si="89"/>
        <v>77516.399999999994</v>
      </c>
    </row>
    <row r="188" spans="1:39" ht="24" customHeight="1">
      <c r="A188" s="232">
        <v>2026</v>
      </c>
      <c r="B188" s="11" t="s">
        <v>35</v>
      </c>
      <c r="C188" s="12" t="s">
        <v>2211</v>
      </c>
      <c r="D188" s="12" t="s">
        <v>2238</v>
      </c>
      <c r="E188" s="12" t="s">
        <v>2182</v>
      </c>
      <c r="F188" s="255">
        <v>65185</v>
      </c>
      <c r="G188" s="255">
        <v>60241</v>
      </c>
      <c r="H188" s="255">
        <v>4944</v>
      </c>
      <c r="I188" s="265">
        <v>7.5800000000000006E-2</v>
      </c>
      <c r="J188" s="241">
        <f t="shared" si="60"/>
        <v>60843.41</v>
      </c>
      <c r="K188" s="246">
        <f t="shared" si="61"/>
        <v>61445.82</v>
      </c>
      <c r="L188" s="246">
        <f t="shared" si="62"/>
        <v>62048.23</v>
      </c>
      <c r="M188" s="246">
        <f t="shared" si="63"/>
        <v>62650.64</v>
      </c>
      <c r="N188" s="246">
        <f t="shared" si="64"/>
        <v>63253.05</v>
      </c>
      <c r="O188" s="246">
        <f t="shared" si="65"/>
        <v>63855.46</v>
      </c>
      <c r="P188" s="246">
        <f t="shared" si="66"/>
        <v>64457.87</v>
      </c>
      <c r="Q188" s="246">
        <f t="shared" si="67"/>
        <v>65060.28</v>
      </c>
      <c r="R188" s="246">
        <f t="shared" si="68"/>
        <v>65662.69</v>
      </c>
      <c r="S188" s="246">
        <f t="shared" si="69"/>
        <v>66265.100000000006</v>
      </c>
      <c r="T188" s="246">
        <f t="shared" si="70"/>
        <v>66867.509999999995</v>
      </c>
      <c r="U188" s="246">
        <f t="shared" si="71"/>
        <v>67469.919999999998</v>
      </c>
      <c r="V188" s="246">
        <f t="shared" si="72"/>
        <v>68072.33</v>
      </c>
      <c r="W188" s="246">
        <f t="shared" si="73"/>
        <v>68674.740000000005</v>
      </c>
      <c r="X188" s="246">
        <f t="shared" si="74"/>
        <v>69277.149999999994</v>
      </c>
      <c r="Y188" s="246">
        <f t="shared" si="75"/>
        <v>69879.56</v>
      </c>
      <c r="Z188" s="246">
        <f t="shared" si="76"/>
        <v>70481.97</v>
      </c>
      <c r="AA188" s="246">
        <f t="shared" si="77"/>
        <v>71084.38</v>
      </c>
      <c r="AB188" s="246">
        <f t="shared" si="78"/>
        <v>71686.790000000008</v>
      </c>
      <c r="AC188" s="246">
        <f t="shared" si="79"/>
        <v>72289.2</v>
      </c>
      <c r="AD188" s="246">
        <f t="shared" si="80"/>
        <v>72891.61</v>
      </c>
      <c r="AE188" s="246">
        <f t="shared" si="81"/>
        <v>73494.02</v>
      </c>
      <c r="AF188" s="246">
        <f t="shared" si="82"/>
        <v>74096.429999999993</v>
      </c>
      <c r="AG188" s="246">
        <f t="shared" si="83"/>
        <v>74698.84</v>
      </c>
      <c r="AH188" s="246">
        <f t="shared" si="84"/>
        <v>75301.25</v>
      </c>
      <c r="AI188" s="246">
        <f t="shared" si="85"/>
        <v>75903.66</v>
      </c>
      <c r="AJ188" s="246">
        <f t="shared" si="86"/>
        <v>76506.070000000007</v>
      </c>
      <c r="AK188" s="246">
        <f t="shared" si="87"/>
        <v>77108.48000000001</v>
      </c>
      <c r="AL188" s="246">
        <f t="shared" si="88"/>
        <v>77710.89</v>
      </c>
      <c r="AM188" s="246">
        <f t="shared" si="89"/>
        <v>78313.3</v>
      </c>
    </row>
    <row r="189" spans="1:39" ht="24" customHeight="1">
      <c r="A189" s="232">
        <v>2026</v>
      </c>
      <c r="B189" s="11" t="s">
        <v>35</v>
      </c>
      <c r="C189" s="12" t="s">
        <v>2211</v>
      </c>
      <c r="D189" s="12" t="s">
        <v>2238</v>
      </c>
      <c r="E189" s="12" t="s">
        <v>2239</v>
      </c>
      <c r="F189" s="255">
        <v>67865</v>
      </c>
      <c r="G189" s="255">
        <v>62786</v>
      </c>
      <c r="H189" s="255">
        <v>5079</v>
      </c>
      <c r="I189" s="265">
        <v>7.4800000000000005E-2</v>
      </c>
      <c r="J189" s="241">
        <f t="shared" si="60"/>
        <v>63413.86</v>
      </c>
      <c r="K189" s="246">
        <f t="shared" si="61"/>
        <v>64041.72</v>
      </c>
      <c r="L189" s="246">
        <f t="shared" si="62"/>
        <v>64669.58</v>
      </c>
      <c r="M189" s="246">
        <f t="shared" si="63"/>
        <v>65297.440000000002</v>
      </c>
      <c r="N189" s="246">
        <f t="shared" si="64"/>
        <v>65925.3</v>
      </c>
      <c r="O189" s="246">
        <f t="shared" si="65"/>
        <v>66553.16</v>
      </c>
      <c r="P189" s="246">
        <f t="shared" si="66"/>
        <v>67181.02</v>
      </c>
      <c r="Q189" s="246">
        <f t="shared" si="67"/>
        <v>67808.88</v>
      </c>
      <c r="R189" s="246">
        <f t="shared" si="68"/>
        <v>68436.740000000005</v>
      </c>
      <c r="S189" s="246">
        <f t="shared" si="69"/>
        <v>69064.600000000006</v>
      </c>
      <c r="T189" s="246">
        <f t="shared" si="70"/>
        <v>69692.460000000006</v>
      </c>
      <c r="U189" s="246">
        <f t="shared" si="71"/>
        <v>70320.320000000007</v>
      </c>
      <c r="V189" s="246">
        <f t="shared" si="72"/>
        <v>70948.179999999993</v>
      </c>
      <c r="W189" s="246">
        <f t="shared" si="73"/>
        <v>71576.040000000008</v>
      </c>
      <c r="X189" s="246">
        <f t="shared" si="74"/>
        <v>72203.899999999994</v>
      </c>
      <c r="Y189" s="246">
        <f t="shared" si="75"/>
        <v>72831.759999999995</v>
      </c>
      <c r="Z189" s="246">
        <f t="shared" si="76"/>
        <v>73459.62</v>
      </c>
      <c r="AA189" s="246">
        <f t="shared" si="77"/>
        <v>74087.48</v>
      </c>
      <c r="AB189" s="246">
        <f t="shared" si="78"/>
        <v>74715.34</v>
      </c>
      <c r="AC189" s="246">
        <f t="shared" si="79"/>
        <v>75343.199999999997</v>
      </c>
      <c r="AD189" s="246">
        <f t="shared" si="80"/>
        <v>75971.06</v>
      </c>
      <c r="AE189" s="246">
        <f t="shared" si="81"/>
        <v>76598.92</v>
      </c>
      <c r="AF189" s="246">
        <f t="shared" si="82"/>
        <v>77226.78</v>
      </c>
      <c r="AG189" s="246">
        <f t="shared" si="83"/>
        <v>77854.64</v>
      </c>
      <c r="AH189" s="246">
        <f t="shared" si="84"/>
        <v>78482.5</v>
      </c>
      <c r="AI189" s="246">
        <f t="shared" si="85"/>
        <v>79110.36</v>
      </c>
      <c r="AJ189" s="246">
        <f t="shared" si="86"/>
        <v>79738.22</v>
      </c>
      <c r="AK189" s="246">
        <f t="shared" si="87"/>
        <v>80366.080000000002</v>
      </c>
      <c r="AL189" s="246">
        <f t="shared" si="88"/>
        <v>80993.94</v>
      </c>
      <c r="AM189" s="246">
        <f t="shared" si="89"/>
        <v>81621.8</v>
      </c>
    </row>
    <row r="190" spans="1:39" ht="24" customHeight="1">
      <c r="A190" s="232">
        <v>2026</v>
      </c>
      <c r="B190" s="11" t="s">
        <v>35</v>
      </c>
      <c r="C190" s="12" t="s">
        <v>2211</v>
      </c>
      <c r="D190" s="12" t="s">
        <v>2238</v>
      </c>
      <c r="E190" s="12" t="s">
        <v>2144</v>
      </c>
      <c r="F190" s="255">
        <v>75035</v>
      </c>
      <c r="G190" s="255">
        <v>69598</v>
      </c>
      <c r="H190" s="255">
        <v>5437</v>
      </c>
      <c r="I190" s="265">
        <v>7.2499999999999995E-2</v>
      </c>
      <c r="J190" s="241">
        <f t="shared" si="60"/>
        <v>70293.98</v>
      </c>
      <c r="K190" s="246">
        <f t="shared" si="61"/>
        <v>70989.960000000006</v>
      </c>
      <c r="L190" s="246">
        <f t="shared" si="62"/>
        <v>71685.94</v>
      </c>
      <c r="M190" s="246">
        <f t="shared" si="63"/>
        <v>72381.919999999998</v>
      </c>
      <c r="N190" s="246">
        <f t="shared" si="64"/>
        <v>73077.899999999994</v>
      </c>
      <c r="O190" s="246">
        <f t="shared" si="65"/>
        <v>73773.88</v>
      </c>
      <c r="P190" s="246">
        <f t="shared" si="66"/>
        <v>74469.86</v>
      </c>
      <c r="Q190" s="246">
        <f t="shared" si="67"/>
        <v>75165.84</v>
      </c>
      <c r="R190" s="246">
        <f t="shared" si="68"/>
        <v>75861.820000000007</v>
      </c>
      <c r="S190" s="246">
        <f t="shared" si="69"/>
        <v>76557.8</v>
      </c>
      <c r="T190" s="246">
        <f t="shared" si="70"/>
        <v>77253.78</v>
      </c>
      <c r="U190" s="246">
        <f t="shared" si="71"/>
        <v>77949.759999999995</v>
      </c>
      <c r="V190" s="246">
        <f t="shared" si="72"/>
        <v>78645.740000000005</v>
      </c>
      <c r="W190" s="246">
        <f t="shared" si="73"/>
        <v>79341.72</v>
      </c>
      <c r="X190" s="246">
        <f t="shared" si="74"/>
        <v>80037.7</v>
      </c>
      <c r="Y190" s="246">
        <f t="shared" si="75"/>
        <v>80733.679999999993</v>
      </c>
      <c r="Z190" s="246">
        <f t="shared" si="76"/>
        <v>81429.66</v>
      </c>
      <c r="AA190" s="246">
        <f t="shared" si="77"/>
        <v>82125.64</v>
      </c>
      <c r="AB190" s="246">
        <f t="shared" si="78"/>
        <v>82821.62</v>
      </c>
      <c r="AC190" s="246">
        <f t="shared" si="79"/>
        <v>83517.600000000006</v>
      </c>
      <c r="AD190" s="246">
        <f t="shared" si="80"/>
        <v>84213.58</v>
      </c>
      <c r="AE190" s="246">
        <f t="shared" si="81"/>
        <v>84909.56</v>
      </c>
      <c r="AF190" s="246">
        <f t="shared" si="82"/>
        <v>85605.540000000008</v>
      </c>
      <c r="AG190" s="246">
        <f t="shared" si="83"/>
        <v>86301.52</v>
      </c>
      <c r="AH190" s="246">
        <f t="shared" si="84"/>
        <v>86997.5</v>
      </c>
      <c r="AI190" s="246">
        <f t="shared" si="85"/>
        <v>87693.48</v>
      </c>
      <c r="AJ190" s="246">
        <f t="shared" si="86"/>
        <v>88389.46</v>
      </c>
      <c r="AK190" s="246">
        <f t="shared" si="87"/>
        <v>89085.440000000002</v>
      </c>
      <c r="AL190" s="246">
        <f t="shared" si="88"/>
        <v>89781.42</v>
      </c>
      <c r="AM190" s="246">
        <f t="shared" si="89"/>
        <v>90477.4</v>
      </c>
    </row>
    <row r="191" spans="1:39" ht="24" customHeight="1">
      <c r="A191" s="232">
        <v>2026</v>
      </c>
      <c r="B191" s="11" t="s">
        <v>35</v>
      </c>
      <c r="C191" s="12" t="s">
        <v>2211</v>
      </c>
      <c r="D191" s="12" t="s">
        <v>2238</v>
      </c>
      <c r="E191" s="12" t="s">
        <v>2185</v>
      </c>
      <c r="F191" s="255">
        <v>65365</v>
      </c>
      <c r="G191" s="255">
        <v>60411</v>
      </c>
      <c r="H191" s="255">
        <v>4954</v>
      </c>
      <c r="I191" s="265">
        <v>7.5800000000000006E-2</v>
      </c>
      <c r="J191" s="241">
        <f t="shared" si="60"/>
        <v>61015.11</v>
      </c>
      <c r="K191" s="246">
        <f t="shared" si="61"/>
        <v>61619.22</v>
      </c>
      <c r="L191" s="246">
        <f t="shared" si="62"/>
        <v>62223.33</v>
      </c>
      <c r="M191" s="246">
        <f t="shared" si="63"/>
        <v>62827.44</v>
      </c>
      <c r="N191" s="246">
        <f t="shared" si="64"/>
        <v>63431.55</v>
      </c>
      <c r="O191" s="246">
        <f t="shared" si="65"/>
        <v>64035.66</v>
      </c>
      <c r="P191" s="246">
        <f t="shared" si="66"/>
        <v>64639.770000000004</v>
      </c>
      <c r="Q191" s="246">
        <f t="shared" si="67"/>
        <v>65243.88</v>
      </c>
      <c r="R191" s="246">
        <f t="shared" si="68"/>
        <v>65847.990000000005</v>
      </c>
      <c r="S191" s="246">
        <f t="shared" si="69"/>
        <v>66452.100000000006</v>
      </c>
      <c r="T191" s="246">
        <f t="shared" si="70"/>
        <v>67056.210000000006</v>
      </c>
      <c r="U191" s="246">
        <f t="shared" si="71"/>
        <v>67660.320000000007</v>
      </c>
      <c r="V191" s="246">
        <f t="shared" si="72"/>
        <v>68264.429999999993</v>
      </c>
      <c r="W191" s="246">
        <f t="shared" si="73"/>
        <v>68868.540000000008</v>
      </c>
      <c r="X191" s="246">
        <f t="shared" si="74"/>
        <v>69472.649999999994</v>
      </c>
      <c r="Y191" s="246">
        <f t="shared" si="75"/>
        <v>70076.759999999995</v>
      </c>
      <c r="Z191" s="246">
        <f t="shared" si="76"/>
        <v>70680.87</v>
      </c>
      <c r="AA191" s="246">
        <f t="shared" si="77"/>
        <v>71284.98</v>
      </c>
      <c r="AB191" s="246">
        <f t="shared" si="78"/>
        <v>71889.09</v>
      </c>
      <c r="AC191" s="246">
        <f t="shared" si="79"/>
        <v>72493.2</v>
      </c>
      <c r="AD191" s="246">
        <f t="shared" si="80"/>
        <v>73097.31</v>
      </c>
      <c r="AE191" s="246">
        <f t="shared" si="81"/>
        <v>73701.42</v>
      </c>
      <c r="AF191" s="246">
        <f t="shared" si="82"/>
        <v>74305.53</v>
      </c>
      <c r="AG191" s="246">
        <f t="shared" si="83"/>
        <v>74909.64</v>
      </c>
      <c r="AH191" s="246">
        <f t="shared" si="84"/>
        <v>75513.75</v>
      </c>
      <c r="AI191" s="246">
        <f t="shared" si="85"/>
        <v>76117.86</v>
      </c>
      <c r="AJ191" s="246">
        <f t="shared" si="86"/>
        <v>76721.97</v>
      </c>
      <c r="AK191" s="246">
        <f t="shared" si="87"/>
        <v>77326.080000000002</v>
      </c>
      <c r="AL191" s="246">
        <f t="shared" si="88"/>
        <v>77930.19</v>
      </c>
      <c r="AM191" s="246">
        <f t="shared" si="89"/>
        <v>78534.3</v>
      </c>
    </row>
    <row r="192" spans="1:39" ht="24" customHeight="1">
      <c r="A192" s="232">
        <v>2026</v>
      </c>
      <c r="B192" s="11" t="s">
        <v>35</v>
      </c>
      <c r="C192" s="12" t="s">
        <v>2211</v>
      </c>
      <c r="D192" s="12" t="s">
        <v>2238</v>
      </c>
      <c r="E192" s="12" t="s">
        <v>2186</v>
      </c>
      <c r="F192" s="255">
        <v>68035</v>
      </c>
      <c r="G192" s="255">
        <v>62948</v>
      </c>
      <c r="H192" s="255">
        <v>5087</v>
      </c>
      <c r="I192" s="265">
        <v>7.4800000000000005E-2</v>
      </c>
      <c r="J192" s="241">
        <f t="shared" si="60"/>
        <v>63577.48</v>
      </c>
      <c r="K192" s="246">
        <f t="shared" si="61"/>
        <v>64206.96</v>
      </c>
      <c r="L192" s="246">
        <f t="shared" si="62"/>
        <v>64836.44</v>
      </c>
      <c r="M192" s="246">
        <f t="shared" si="63"/>
        <v>65465.919999999998</v>
      </c>
      <c r="N192" s="246">
        <f t="shared" si="64"/>
        <v>66095.399999999994</v>
      </c>
      <c r="O192" s="246">
        <f t="shared" si="65"/>
        <v>66724.88</v>
      </c>
      <c r="P192" s="246">
        <f t="shared" si="66"/>
        <v>67354.36</v>
      </c>
      <c r="Q192" s="246">
        <f t="shared" si="67"/>
        <v>67983.839999999997</v>
      </c>
      <c r="R192" s="246">
        <f t="shared" si="68"/>
        <v>68613.320000000007</v>
      </c>
      <c r="S192" s="246">
        <f t="shared" si="69"/>
        <v>69242.8</v>
      </c>
      <c r="T192" s="246">
        <f t="shared" si="70"/>
        <v>69872.28</v>
      </c>
      <c r="U192" s="246">
        <f t="shared" si="71"/>
        <v>70501.759999999995</v>
      </c>
      <c r="V192" s="246">
        <f t="shared" si="72"/>
        <v>71131.240000000005</v>
      </c>
      <c r="W192" s="246">
        <f t="shared" si="73"/>
        <v>71760.72</v>
      </c>
      <c r="X192" s="246">
        <f t="shared" si="74"/>
        <v>72390.2</v>
      </c>
      <c r="Y192" s="246">
        <f t="shared" si="75"/>
        <v>73019.679999999993</v>
      </c>
      <c r="Z192" s="246">
        <f t="shared" si="76"/>
        <v>73649.16</v>
      </c>
      <c r="AA192" s="246">
        <f t="shared" si="77"/>
        <v>74278.64</v>
      </c>
      <c r="AB192" s="246">
        <f t="shared" si="78"/>
        <v>74908.12</v>
      </c>
      <c r="AC192" s="246">
        <f t="shared" si="79"/>
        <v>75537.600000000006</v>
      </c>
      <c r="AD192" s="246">
        <f t="shared" si="80"/>
        <v>76167.08</v>
      </c>
      <c r="AE192" s="246">
        <f t="shared" si="81"/>
        <v>76796.56</v>
      </c>
      <c r="AF192" s="246">
        <f t="shared" si="82"/>
        <v>77426.040000000008</v>
      </c>
      <c r="AG192" s="246">
        <f t="shared" si="83"/>
        <v>78055.520000000004</v>
      </c>
      <c r="AH192" s="246">
        <f t="shared" si="84"/>
        <v>78685</v>
      </c>
      <c r="AI192" s="246">
        <f t="shared" si="85"/>
        <v>79314.48</v>
      </c>
      <c r="AJ192" s="246">
        <f t="shared" si="86"/>
        <v>79943.960000000006</v>
      </c>
      <c r="AK192" s="246">
        <f t="shared" si="87"/>
        <v>80573.440000000002</v>
      </c>
      <c r="AL192" s="246">
        <f t="shared" si="88"/>
        <v>81202.92</v>
      </c>
      <c r="AM192" s="246">
        <f t="shared" si="89"/>
        <v>81832.399999999994</v>
      </c>
    </row>
    <row r="193" spans="1:39" ht="24" customHeight="1">
      <c r="A193" s="232">
        <v>2026</v>
      </c>
      <c r="B193" s="11" t="s">
        <v>35</v>
      </c>
      <c r="C193" s="12" t="s">
        <v>2211</v>
      </c>
      <c r="D193" s="12" t="s">
        <v>2238</v>
      </c>
      <c r="E193" s="12" t="s">
        <v>2187</v>
      </c>
      <c r="F193" s="255">
        <v>75210</v>
      </c>
      <c r="G193" s="255">
        <v>69764</v>
      </c>
      <c r="H193" s="255">
        <v>5446</v>
      </c>
      <c r="I193" s="265">
        <v>7.2400000000000006E-2</v>
      </c>
      <c r="J193" s="241">
        <f t="shared" si="60"/>
        <v>70461.64</v>
      </c>
      <c r="K193" s="246">
        <f t="shared" si="61"/>
        <v>71159.28</v>
      </c>
      <c r="L193" s="246">
        <f t="shared" si="62"/>
        <v>71856.92</v>
      </c>
      <c r="M193" s="246">
        <f t="shared" si="63"/>
        <v>72554.559999999998</v>
      </c>
      <c r="N193" s="246">
        <f t="shared" si="64"/>
        <v>73252.2</v>
      </c>
      <c r="O193" s="246">
        <f t="shared" si="65"/>
        <v>73949.84</v>
      </c>
      <c r="P193" s="246">
        <f t="shared" si="66"/>
        <v>74647.48</v>
      </c>
      <c r="Q193" s="246">
        <f t="shared" si="67"/>
        <v>75345.119999999995</v>
      </c>
      <c r="R193" s="246">
        <f t="shared" si="68"/>
        <v>76042.759999999995</v>
      </c>
      <c r="S193" s="246">
        <f t="shared" si="69"/>
        <v>76740.399999999994</v>
      </c>
      <c r="T193" s="246">
        <f t="shared" si="70"/>
        <v>77438.039999999994</v>
      </c>
      <c r="U193" s="246">
        <f t="shared" si="71"/>
        <v>78135.679999999993</v>
      </c>
      <c r="V193" s="246">
        <f t="shared" si="72"/>
        <v>78833.320000000007</v>
      </c>
      <c r="W193" s="246">
        <f t="shared" si="73"/>
        <v>79530.960000000006</v>
      </c>
      <c r="X193" s="246">
        <f t="shared" si="74"/>
        <v>80228.600000000006</v>
      </c>
      <c r="Y193" s="246">
        <f t="shared" si="75"/>
        <v>80926.240000000005</v>
      </c>
      <c r="Z193" s="246">
        <f t="shared" si="76"/>
        <v>81623.88</v>
      </c>
      <c r="AA193" s="246">
        <f t="shared" si="77"/>
        <v>82321.52</v>
      </c>
      <c r="AB193" s="246">
        <f t="shared" si="78"/>
        <v>83019.16</v>
      </c>
      <c r="AC193" s="246">
        <f t="shared" si="79"/>
        <v>83716.800000000003</v>
      </c>
      <c r="AD193" s="246">
        <f t="shared" si="80"/>
        <v>84414.44</v>
      </c>
      <c r="AE193" s="246">
        <f t="shared" si="81"/>
        <v>85112.08</v>
      </c>
      <c r="AF193" s="246">
        <f t="shared" si="82"/>
        <v>85809.72</v>
      </c>
      <c r="AG193" s="246">
        <f t="shared" si="83"/>
        <v>86507.36</v>
      </c>
      <c r="AH193" s="246">
        <f t="shared" si="84"/>
        <v>87205</v>
      </c>
      <c r="AI193" s="246">
        <f t="shared" si="85"/>
        <v>87902.64</v>
      </c>
      <c r="AJ193" s="246">
        <f t="shared" si="86"/>
        <v>88600.28</v>
      </c>
      <c r="AK193" s="246">
        <f t="shared" si="87"/>
        <v>89297.919999999998</v>
      </c>
      <c r="AL193" s="246">
        <f t="shared" si="88"/>
        <v>89995.56</v>
      </c>
      <c r="AM193" s="246">
        <f t="shared" si="89"/>
        <v>90693.2</v>
      </c>
    </row>
    <row r="194" spans="1:39" ht="24" customHeight="1">
      <c r="A194" s="232">
        <v>2026</v>
      </c>
      <c r="B194" s="11" t="s">
        <v>35</v>
      </c>
      <c r="C194" s="12" t="s">
        <v>2265</v>
      </c>
      <c r="D194" s="12" t="s">
        <v>2247</v>
      </c>
      <c r="E194" s="12" t="s">
        <v>2248</v>
      </c>
      <c r="F194" s="255">
        <v>60575</v>
      </c>
      <c r="G194" s="255">
        <v>55261</v>
      </c>
      <c r="H194" s="255">
        <v>5314</v>
      </c>
      <c r="I194" s="265">
        <v>8.77E-2</v>
      </c>
      <c r="J194" s="241">
        <f t="shared" si="60"/>
        <v>55813.61</v>
      </c>
      <c r="K194" s="246">
        <f t="shared" si="61"/>
        <v>56366.22</v>
      </c>
      <c r="L194" s="246">
        <f t="shared" si="62"/>
        <v>56918.83</v>
      </c>
      <c r="M194" s="246">
        <f t="shared" si="63"/>
        <v>57471.44</v>
      </c>
      <c r="N194" s="246">
        <f t="shared" si="64"/>
        <v>58024.05</v>
      </c>
      <c r="O194" s="246">
        <f t="shared" si="65"/>
        <v>58576.66</v>
      </c>
      <c r="P194" s="246">
        <f t="shared" si="66"/>
        <v>59129.270000000004</v>
      </c>
      <c r="Q194" s="246">
        <f t="shared" si="67"/>
        <v>59681.88</v>
      </c>
      <c r="R194" s="246">
        <f t="shared" si="68"/>
        <v>60234.49</v>
      </c>
      <c r="S194" s="246">
        <f t="shared" si="69"/>
        <v>60787.1</v>
      </c>
      <c r="T194" s="246">
        <f t="shared" si="70"/>
        <v>61339.71</v>
      </c>
      <c r="U194" s="246">
        <f t="shared" si="71"/>
        <v>61892.32</v>
      </c>
      <c r="V194" s="246">
        <f t="shared" si="72"/>
        <v>62444.93</v>
      </c>
      <c r="W194" s="246">
        <f t="shared" si="73"/>
        <v>62997.54</v>
      </c>
      <c r="X194" s="246">
        <f t="shared" si="74"/>
        <v>63550.15</v>
      </c>
      <c r="Y194" s="246">
        <f t="shared" si="75"/>
        <v>64102.76</v>
      </c>
      <c r="Z194" s="246">
        <f t="shared" si="76"/>
        <v>64655.37</v>
      </c>
      <c r="AA194" s="246">
        <f t="shared" si="77"/>
        <v>65207.979999999996</v>
      </c>
      <c r="AB194" s="246">
        <f t="shared" si="78"/>
        <v>65760.59</v>
      </c>
      <c r="AC194" s="246">
        <f t="shared" si="79"/>
        <v>66313.2</v>
      </c>
      <c r="AD194" s="246">
        <f t="shared" si="80"/>
        <v>66865.81</v>
      </c>
      <c r="AE194" s="246">
        <f t="shared" si="81"/>
        <v>67418.42</v>
      </c>
      <c r="AF194" s="246">
        <f t="shared" si="82"/>
        <v>67971.03</v>
      </c>
      <c r="AG194" s="246">
        <f t="shared" si="83"/>
        <v>68523.64</v>
      </c>
      <c r="AH194" s="246">
        <f t="shared" si="84"/>
        <v>69076.25</v>
      </c>
      <c r="AI194" s="246">
        <f t="shared" si="85"/>
        <v>69628.86</v>
      </c>
      <c r="AJ194" s="246">
        <f t="shared" si="86"/>
        <v>70181.47</v>
      </c>
      <c r="AK194" s="246">
        <f t="shared" si="87"/>
        <v>70734.080000000002</v>
      </c>
      <c r="AL194" s="246">
        <f t="shared" si="88"/>
        <v>71286.69</v>
      </c>
      <c r="AM194" s="246">
        <f t="shared" si="89"/>
        <v>71839.3</v>
      </c>
    </row>
    <row r="195" spans="1:39" ht="24" customHeight="1">
      <c r="A195" s="232">
        <v>2026</v>
      </c>
      <c r="B195" s="11" t="s">
        <v>35</v>
      </c>
      <c r="C195" s="12" t="s">
        <v>2265</v>
      </c>
      <c r="D195" s="12" t="s">
        <v>2247</v>
      </c>
      <c r="E195" s="12" t="s">
        <v>2249</v>
      </c>
      <c r="F195" s="255">
        <v>60750</v>
      </c>
      <c r="G195" s="255">
        <v>55427</v>
      </c>
      <c r="H195" s="255">
        <v>5323</v>
      </c>
      <c r="I195" s="265">
        <v>8.7599999999999997E-2</v>
      </c>
      <c r="J195" s="241">
        <f t="shared" si="60"/>
        <v>55981.27</v>
      </c>
      <c r="K195" s="246">
        <f t="shared" si="61"/>
        <v>56535.54</v>
      </c>
      <c r="L195" s="246">
        <f t="shared" si="62"/>
        <v>57089.81</v>
      </c>
      <c r="M195" s="246">
        <f t="shared" si="63"/>
        <v>57644.08</v>
      </c>
      <c r="N195" s="246">
        <f t="shared" si="64"/>
        <v>58198.35</v>
      </c>
      <c r="O195" s="246">
        <f t="shared" si="65"/>
        <v>58752.62</v>
      </c>
      <c r="P195" s="246">
        <f t="shared" si="66"/>
        <v>59306.89</v>
      </c>
      <c r="Q195" s="246">
        <f t="shared" si="67"/>
        <v>59861.16</v>
      </c>
      <c r="R195" s="246">
        <f t="shared" si="68"/>
        <v>60415.43</v>
      </c>
      <c r="S195" s="246">
        <f t="shared" si="69"/>
        <v>60969.7</v>
      </c>
      <c r="T195" s="246">
        <f t="shared" si="70"/>
        <v>61523.97</v>
      </c>
      <c r="U195" s="246">
        <f t="shared" si="71"/>
        <v>62078.239999999998</v>
      </c>
      <c r="V195" s="246">
        <f t="shared" si="72"/>
        <v>62632.51</v>
      </c>
      <c r="W195" s="246">
        <f t="shared" si="73"/>
        <v>63186.78</v>
      </c>
      <c r="X195" s="246">
        <f t="shared" si="74"/>
        <v>63741.05</v>
      </c>
      <c r="Y195" s="246">
        <f t="shared" si="75"/>
        <v>64295.32</v>
      </c>
      <c r="Z195" s="246">
        <f t="shared" si="76"/>
        <v>64849.59</v>
      </c>
      <c r="AA195" s="246">
        <f t="shared" si="77"/>
        <v>65403.86</v>
      </c>
      <c r="AB195" s="246">
        <f t="shared" si="78"/>
        <v>65958.13</v>
      </c>
      <c r="AC195" s="246">
        <f t="shared" si="79"/>
        <v>66512.399999999994</v>
      </c>
      <c r="AD195" s="246">
        <f t="shared" si="80"/>
        <v>67066.67</v>
      </c>
      <c r="AE195" s="246">
        <f t="shared" si="81"/>
        <v>67620.94</v>
      </c>
      <c r="AF195" s="246">
        <f t="shared" si="82"/>
        <v>68175.210000000006</v>
      </c>
      <c r="AG195" s="246">
        <f t="shared" si="83"/>
        <v>68729.48</v>
      </c>
      <c r="AH195" s="246">
        <f t="shared" si="84"/>
        <v>69283.75</v>
      </c>
      <c r="AI195" s="246">
        <f t="shared" si="85"/>
        <v>69838.02</v>
      </c>
      <c r="AJ195" s="246">
        <f t="shared" si="86"/>
        <v>70392.290000000008</v>
      </c>
      <c r="AK195" s="246">
        <f t="shared" si="87"/>
        <v>70946.559999999998</v>
      </c>
      <c r="AL195" s="246">
        <f t="shared" si="88"/>
        <v>71500.83</v>
      </c>
      <c r="AM195" s="246">
        <f t="shared" si="89"/>
        <v>72055.100000000006</v>
      </c>
    </row>
    <row r="196" spans="1:39" ht="24" customHeight="1">
      <c r="A196" s="232">
        <v>2026</v>
      </c>
      <c r="B196" s="11" t="s">
        <v>35</v>
      </c>
      <c r="C196" s="12" t="s">
        <v>2265</v>
      </c>
      <c r="D196" s="12" t="s">
        <v>2247</v>
      </c>
      <c r="E196" s="12" t="s">
        <v>2250</v>
      </c>
      <c r="F196" s="255">
        <v>60925</v>
      </c>
      <c r="G196" s="255">
        <v>55594</v>
      </c>
      <c r="H196" s="255">
        <v>5331</v>
      </c>
      <c r="I196" s="265">
        <v>8.7499999999999994E-2</v>
      </c>
      <c r="J196" s="241">
        <f t="shared" si="60"/>
        <v>56149.94</v>
      </c>
      <c r="K196" s="246">
        <f t="shared" si="61"/>
        <v>56705.88</v>
      </c>
      <c r="L196" s="246">
        <f t="shared" si="62"/>
        <v>57261.82</v>
      </c>
      <c r="M196" s="246">
        <f t="shared" si="63"/>
        <v>57817.760000000002</v>
      </c>
      <c r="N196" s="246">
        <f t="shared" si="64"/>
        <v>58373.7</v>
      </c>
      <c r="O196" s="246">
        <f t="shared" si="65"/>
        <v>58929.64</v>
      </c>
      <c r="P196" s="246">
        <f t="shared" si="66"/>
        <v>59485.58</v>
      </c>
      <c r="Q196" s="246">
        <f t="shared" si="67"/>
        <v>60041.520000000004</v>
      </c>
      <c r="R196" s="246">
        <f t="shared" si="68"/>
        <v>60597.46</v>
      </c>
      <c r="S196" s="246">
        <f t="shared" si="69"/>
        <v>61153.4</v>
      </c>
      <c r="T196" s="246">
        <f t="shared" si="70"/>
        <v>61709.34</v>
      </c>
      <c r="U196" s="246">
        <f t="shared" si="71"/>
        <v>62265.279999999999</v>
      </c>
      <c r="V196" s="246">
        <f t="shared" si="72"/>
        <v>62821.22</v>
      </c>
      <c r="W196" s="246">
        <f t="shared" si="73"/>
        <v>63377.16</v>
      </c>
      <c r="X196" s="246">
        <f t="shared" si="74"/>
        <v>63933.1</v>
      </c>
      <c r="Y196" s="246">
        <f t="shared" si="75"/>
        <v>64489.04</v>
      </c>
      <c r="Z196" s="246">
        <f t="shared" si="76"/>
        <v>65044.98</v>
      </c>
      <c r="AA196" s="246">
        <f t="shared" si="77"/>
        <v>65600.92</v>
      </c>
      <c r="AB196" s="246">
        <f t="shared" si="78"/>
        <v>66156.86</v>
      </c>
      <c r="AC196" s="246">
        <f t="shared" si="79"/>
        <v>66712.800000000003</v>
      </c>
      <c r="AD196" s="246">
        <f t="shared" si="80"/>
        <v>67268.740000000005</v>
      </c>
      <c r="AE196" s="246">
        <f t="shared" si="81"/>
        <v>67824.679999999993</v>
      </c>
      <c r="AF196" s="246">
        <f t="shared" si="82"/>
        <v>68380.62</v>
      </c>
      <c r="AG196" s="246">
        <f t="shared" si="83"/>
        <v>68936.56</v>
      </c>
      <c r="AH196" s="246">
        <f t="shared" si="84"/>
        <v>69492.5</v>
      </c>
      <c r="AI196" s="246">
        <f t="shared" si="85"/>
        <v>70048.44</v>
      </c>
      <c r="AJ196" s="246">
        <f t="shared" si="86"/>
        <v>70604.38</v>
      </c>
      <c r="AK196" s="246">
        <f t="shared" si="87"/>
        <v>71160.320000000007</v>
      </c>
      <c r="AL196" s="246">
        <f t="shared" si="88"/>
        <v>71716.259999999995</v>
      </c>
      <c r="AM196" s="246">
        <f t="shared" si="89"/>
        <v>72272.2</v>
      </c>
    </row>
    <row r="197" spans="1:39" ht="24" customHeight="1">
      <c r="A197" s="232">
        <v>2026</v>
      </c>
      <c r="B197" s="11" t="s">
        <v>35</v>
      </c>
      <c r="C197" s="12" t="s">
        <v>2265</v>
      </c>
      <c r="D197" s="12" t="s">
        <v>2247</v>
      </c>
      <c r="E197" s="12" t="s">
        <v>2251</v>
      </c>
      <c r="F197" s="255">
        <v>61100</v>
      </c>
      <c r="G197" s="255">
        <v>55760</v>
      </c>
      <c r="H197" s="255">
        <v>5340</v>
      </c>
      <c r="I197" s="265">
        <v>8.7400000000000005E-2</v>
      </c>
      <c r="J197" s="241">
        <f t="shared" si="60"/>
        <v>56317.599999999999</v>
      </c>
      <c r="K197" s="246">
        <f t="shared" si="61"/>
        <v>56875.199999999997</v>
      </c>
      <c r="L197" s="246">
        <f t="shared" si="62"/>
        <v>57432.800000000003</v>
      </c>
      <c r="M197" s="246">
        <f t="shared" si="63"/>
        <v>57990.400000000001</v>
      </c>
      <c r="N197" s="246">
        <f t="shared" si="64"/>
        <v>58548</v>
      </c>
      <c r="O197" s="246">
        <f t="shared" si="65"/>
        <v>59105.599999999999</v>
      </c>
      <c r="P197" s="246">
        <f t="shared" si="66"/>
        <v>59663.199999999997</v>
      </c>
      <c r="Q197" s="246">
        <f t="shared" si="67"/>
        <v>60220.800000000003</v>
      </c>
      <c r="R197" s="246">
        <f t="shared" si="68"/>
        <v>60778.400000000001</v>
      </c>
      <c r="S197" s="246">
        <f t="shared" si="69"/>
        <v>61336</v>
      </c>
      <c r="T197" s="246">
        <f t="shared" si="70"/>
        <v>61893.599999999999</v>
      </c>
      <c r="U197" s="246">
        <f t="shared" si="71"/>
        <v>62451.199999999997</v>
      </c>
      <c r="V197" s="246">
        <f t="shared" si="72"/>
        <v>63008.800000000003</v>
      </c>
      <c r="W197" s="246">
        <f t="shared" si="73"/>
        <v>63566.400000000001</v>
      </c>
      <c r="X197" s="246">
        <f t="shared" si="74"/>
        <v>64124</v>
      </c>
      <c r="Y197" s="246">
        <f t="shared" si="75"/>
        <v>64681.599999999999</v>
      </c>
      <c r="Z197" s="246">
        <f t="shared" si="76"/>
        <v>65239.199999999997</v>
      </c>
      <c r="AA197" s="246">
        <f t="shared" si="77"/>
        <v>65796.800000000003</v>
      </c>
      <c r="AB197" s="246">
        <f t="shared" si="78"/>
        <v>66354.399999999994</v>
      </c>
      <c r="AC197" s="246">
        <f t="shared" si="79"/>
        <v>66912</v>
      </c>
      <c r="AD197" s="246">
        <f t="shared" si="80"/>
        <v>67469.600000000006</v>
      </c>
      <c r="AE197" s="246">
        <f t="shared" si="81"/>
        <v>68027.199999999997</v>
      </c>
      <c r="AF197" s="246">
        <f t="shared" si="82"/>
        <v>68584.800000000003</v>
      </c>
      <c r="AG197" s="246">
        <f t="shared" si="83"/>
        <v>69142.399999999994</v>
      </c>
      <c r="AH197" s="246">
        <f t="shared" si="84"/>
        <v>69700</v>
      </c>
      <c r="AI197" s="246">
        <f t="shared" si="85"/>
        <v>70257.600000000006</v>
      </c>
      <c r="AJ197" s="246">
        <f t="shared" si="86"/>
        <v>70815.199999999997</v>
      </c>
      <c r="AK197" s="246">
        <f t="shared" si="87"/>
        <v>71372.800000000003</v>
      </c>
      <c r="AL197" s="246">
        <f t="shared" si="88"/>
        <v>71930.399999999994</v>
      </c>
      <c r="AM197" s="246">
        <f t="shared" si="89"/>
        <v>72488</v>
      </c>
    </row>
    <row r="198" spans="1:39" ht="24" customHeight="1">
      <c r="A198" s="232">
        <v>2026</v>
      </c>
      <c r="B198" s="11" t="s">
        <v>35</v>
      </c>
      <c r="C198" s="12" t="s">
        <v>2265</v>
      </c>
      <c r="D198" s="12" t="s">
        <v>2252</v>
      </c>
      <c r="E198" s="12" t="s">
        <v>2253</v>
      </c>
      <c r="F198" s="255">
        <v>63480</v>
      </c>
      <c r="G198" s="255">
        <v>58221</v>
      </c>
      <c r="H198" s="255">
        <v>5259</v>
      </c>
      <c r="I198" s="265">
        <v>8.2799999999999999E-2</v>
      </c>
      <c r="J198" s="241">
        <f t="shared" si="60"/>
        <v>58803.21</v>
      </c>
      <c r="K198" s="246">
        <f t="shared" si="61"/>
        <v>59385.42</v>
      </c>
      <c r="L198" s="246">
        <f t="shared" si="62"/>
        <v>59967.63</v>
      </c>
      <c r="M198" s="246">
        <f t="shared" si="63"/>
        <v>60549.84</v>
      </c>
      <c r="N198" s="246">
        <f t="shared" si="64"/>
        <v>61132.05</v>
      </c>
      <c r="O198" s="246">
        <f t="shared" si="65"/>
        <v>61714.26</v>
      </c>
      <c r="P198" s="246">
        <f t="shared" si="66"/>
        <v>62296.47</v>
      </c>
      <c r="Q198" s="246">
        <f t="shared" si="67"/>
        <v>62878.68</v>
      </c>
      <c r="R198" s="246">
        <f t="shared" si="68"/>
        <v>63460.89</v>
      </c>
      <c r="S198" s="246">
        <f t="shared" si="69"/>
        <v>64043.1</v>
      </c>
      <c r="T198" s="246">
        <f t="shared" si="70"/>
        <v>64625.31</v>
      </c>
      <c r="U198" s="246">
        <f t="shared" si="71"/>
        <v>65207.519999999997</v>
      </c>
      <c r="V198" s="246">
        <f t="shared" si="72"/>
        <v>65789.73</v>
      </c>
      <c r="W198" s="246">
        <f t="shared" si="73"/>
        <v>66371.94</v>
      </c>
      <c r="X198" s="246">
        <f t="shared" si="74"/>
        <v>66954.149999999994</v>
      </c>
      <c r="Y198" s="246">
        <f t="shared" si="75"/>
        <v>67536.36</v>
      </c>
      <c r="Z198" s="246">
        <f t="shared" si="76"/>
        <v>68118.570000000007</v>
      </c>
      <c r="AA198" s="246">
        <f t="shared" si="77"/>
        <v>68700.78</v>
      </c>
      <c r="AB198" s="246">
        <f t="shared" si="78"/>
        <v>69282.990000000005</v>
      </c>
      <c r="AC198" s="246">
        <f t="shared" si="79"/>
        <v>69865.2</v>
      </c>
      <c r="AD198" s="246">
        <f t="shared" si="80"/>
        <v>70447.41</v>
      </c>
      <c r="AE198" s="246">
        <f t="shared" si="81"/>
        <v>71029.62</v>
      </c>
      <c r="AF198" s="246">
        <f t="shared" si="82"/>
        <v>71611.83</v>
      </c>
      <c r="AG198" s="246">
        <f t="shared" si="83"/>
        <v>72194.039999999994</v>
      </c>
      <c r="AH198" s="246">
        <f t="shared" si="84"/>
        <v>72776.25</v>
      </c>
      <c r="AI198" s="246">
        <f t="shared" si="85"/>
        <v>73358.460000000006</v>
      </c>
      <c r="AJ198" s="246">
        <f t="shared" si="86"/>
        <v>73940.67</v>
      </c>
      <c r="AK198" s="246">
        <f t="shared" si="87"/>
        <v>74522.880000000005</v>
      </c>
      <c r="AL198" s="246">
        <f t="shared" si="88"/>
        <v>75105.09</v>
      </c>
      <c r="AM198" s="246">
        <f t="shared" si="89"/>
        <v>75687.3</v>
      </c>
    </row>
    <row r="199" spans="1:39" ht="24" customHeight="1">
      <c r="A199" s="232">
        <v>2026</v>
      </c>
      <c r="B199" s="11" t="s">
        <v>35</v>
      </c>
      <c r="C199" s="12" t="s">
        <v>2265</v>
      </c>
      <c r="D199" s="12" t="s">
        <v>2252</v>
      </c>
      <c r="E199" s="12" t="s">
        <v>2254</v>
      </c>
      <c r="F199" s="255">
        <v>63655</v>
      </c>
      <c r="G199" s="255">
        <v>58187</v>
      </c>
      <c r="H199" s="255">
        <v>5468</v>
      </c>
      <c r="I199" s="265">
        <v>8.5900000000000004E-2</v>
      </c>
      <c r="J199" s="241">
        <f t="shared" si="60"/>
        <v>58768.87</v>
      </c>
      <c r="K199" s="246">
        <f t="shared" si="61"/>
        <v>59350.74</v>
      </c>
      <c r="L199" s="246">
        <f t="shared" si="62"/>
        <v>59932.61</v>
      </c>
      <c r="M199" s="246">
        <f t="shared" si="63"/>
        <v>60514.48</v>
      </c>
      <c r="N199" s="246">
        <f t="shared" si="64"/>
        <v>61096.35</v>
      </c>
      <c r="O199" s="246">
        <f t="shared" si="65"/>
        <v>61678.22</v>
      </c>
      <c r="P199" s="246">
        <f t="shared" si="66"/>
        <v>62260.090000000004</v>
      </c>
      <c r="Q199" s="246">
        <f t="shared" si="67"/>
        <v>62841.96</v>
      </c>
      <c r="R199" s="246">
        <f t="shared" si="68"/>
        <v>63423.83</v>
      </c>
      <c r="S199" s="246">
        <f t="shared" si="69"/>
        <v>64005.7</v>
      </c>
      <c r="T199" s="246">
        <f t="shared" si="70"/>
        <v>64587.57</v>
      </c>
      <c r="U199" s="246">
        <f t="shared" si="71"/>
        <v>65169.440000000002</v>
      </c>
      <c r="V199" s="246">
        <f t="shared" si="72"/>
        <v>65751.31</v>
      </c>
      <c r="W199" s="246">
        <f t="shared" si="73"/>
        <v>66333.180000000008</v>
      </c>
      <c r="X199" s="246">
        <f t="shared" si="74"/>
        <v>66915.05</v>
      </c>
      <c r="Y199" s="246">
        <f t="shared" si="75"/>
        <v>67496.92</v>
      </c>
      <c r="Z199" s="246">
        <f t="shared" si="76"/>
        <v>68078.790000000008</v>
      </c>
      <c r="AA199" s="246">
        <f t="shared" si="77"/>
        <v>68660.66</v>
      </c>
      <c r="AB199" s="246">
        <f t="shared" si="78"/>
        <v>69242.53</v>
      </c>
      <c r="AC199" s="246">
        <f t="shared" si="79"/>
        <v>69824.399999999994</v>
      </c>
      <c r="AD199" s="246">
        <f t="shared" si="80"/>
        <v>70406.27</v>
      </c>
      <c r="AE199" s="246">
        <f t="shared" si="81"/>
        <v>70988.14</v>
      </c>
      <c r="AF199" s="246">
        <f t="shared" si="82"/>
        <v>71570.009999999995</v>
      </c>
      <c r="AG199" s="246">
        <f t="shared" si="83"/>
        <v>72151.88</v>
      </c>
      <c r="AH199" s="246">
        <f t="shared" si="84"/>
        <v>72733.75</v>
      </c>
      <c r="AI199" s="246">
        <f t="shared" si="85"/>
        <v>73315.62</v>
      </c>
      <c r="AJ199" s="246">
        <f t="shared" si="86"/>
        <v>73897.490000000005</v>
      </c>
      <c r="AK199" s="246">
        <f t="shared" si="87"/>
        <v>74479.360000000001</v>
      </c>
      <c r="AL199" s="246">
        <f t="shared" si="88"/>
        <v>75061.23</v>
      </c>
      <c r="AM199" s="246">
        <f t="shared" si="89"/>
        <v>75643.100000000006</v>
      </c>
    </row>
    <row r="200" spans="1:39" ht="24" customHeight="1">
      <c r="A200" s="232">
        <v>2026</v>
      </c>
      <c r="B200" s="11" t="s">
        <v>35</v>
      </c>
      <c r="C200" s="12" t="s">
        <v>2265</v>
      </c>
      <c r="D200" s="12" t="s">
        <v>2252</v>
      </c>
      <c r="E200" s="12" t="s">
        <v>2255</v>
      </c>
      <c r="F200" s="255">
        <v>63825</v>
      </c>
      <c r="G200" s="255">
        <v>58349</v>
      </c>
      <c r="H200" s="255">
        <v>5476</v>
      </c>
      <c r="I200" s="265">
        <v>8.5800000000000001E-2</v>
      </c>
      <c r="J200" s="241">
        <f t="shared" si="60"/>
        <v>58932.49</v>
      </c>
      <c r="K200" s="246">
        <f t="shared" si="61"/>
        <v>59515.98</v>
      </c>
      <c r="L200" s="246">
        <f t="shared" si="62"/>
        <v>60099.47</v>
      </c>
      <c r="M200" s="246">
        <f t="shared" si="63"/>
        <v>60682.96</v>
      </c>
      <c r="N200" s="246">
        <f t="shared" si="64"/>
        <v>61266.45</v>
      </c>
      <c r="O200" s="246">
        <f t="shared" si="65"/>
        <v>61849.94</v>
      </c>
      <c r="P200" s="246">
        <f t="shared" si="66"/>
        <v>62433.43</v>
      </c>
      <c r="Q200" s="246">
        <f t="shared" si="67"/>
        <v>63016.92</v>
      </c>
      <c r="R200" s="246">
        <f t="shared" si="68"/>
        <v>63600.41</v>
      </c>
      <c r="S200" s="246">
        <f t="shared" si="69"/>
        <v>64183.9</v>
      </c>
      <c r="T200" s="246">
        <f t="shared" si="70"/>
        <v>64767.39</v>
      </c>
      <c r="U200" s="246">
        <f t="shared" si="71"/>
        <v>65350.879999999997</v>
      </c>
      <c r="V200" s="246">
        <f t="shared" si="72"/>
        <v>65934.37</v>
      </c>
      <c r="W200" s="246">
        <f t="shared" si="73"/>
        <v>66517.86</v>
      </c>
      <c r="X200" s="246">
        <f t="shared" si="74"/>
        <v>67101.350000000006</v>
      </c>
      <c r="Y200" s="246">
        <f t="shared" si="75"/>
        <v>67684.84</v>
      </c>
      <c r="Z200" s="246">
        <f t="shared" si="76"/>
        <v>68268.33</v>
      </c>
      <c r="AA200" s="246">
        <f t="shared" si="77"/>
        <v>68851.820000000007</v>
      </c>
      <c r="AB200" s="246">
        <f t="shared" si="78"/>
        <v>69435.31</v>
      </c>
      <c r="AC200" s="246">
        <f t="shared" si="79"/>
        <v>70018.8</v>
      </c>
      <c r="AD200" s="246">
        <f t="shared" si="80"/>
        <v>70602.289999999994</v>
      </c>
      <c r="AE200" s="246">
        <f t="shared" si="81"/>
        <v>71185.78</v>
      </c>
      <c r="AF200" s="246">
        <f t="shared" si="82"/>
        <v>71769.27</v>
      </c>
      <c r="AG200" s="246">
        <f t="shared" si="83"/>
        <v>72352.759999999995</v>
      </c>
      <c r="AH200" s="246">
        <f t="shared" si="84"/>
        <v>72936.25</v>
      </c>
      <c r="AI200" s="246">
        <f t="shared" si="85"/>
        <v>73519.740000000005</v>
      </c>
      <c r="AJ200" s="246">
        <f t="shared" si="86"/>
        <v>74103.23</v>
      </c>
      <c r="AK200" s="246">
        <f t="shared" si="87"/>
        <v>74686.720000000001</v>
      </c>
      <c r="AL200" s="246">
        <f t="shared" si="88"/>
        <v>75270.209999999992</v>
      </c>
      <c r="AM200" s="246">
        <f t="shared" si="89"/>
        <v>75853.7</v>
      </c>
    </row>
    <row r="201" spans="1:39" ht="24" customHeight="1">
      <c r="A201" s="232">
        <v>2026</v>
      </c>
      <c r="B201" s="11" t="s">
        <v>35</v>
      </c>
      <c r="C201" s="12" t="s">
        <v>2265</v>
      </c>
      <c r="D201" s="12" t="s">
        <v>2252</v>
      </c>
      <c r="E201" s="12" t="s">
        <v>2256</v>
      </c>
      <c r="F201" s="255">
        <v>64000</v>
      </c>
      <c r="G201" s="255">
        <v>58515</v>
      </c>
      <c r="H201" s="255">
        <v>5485</v>
      </c>
      <c r="I201" s="265">
        <v>8.5699999999999998E-2</v>
      </c>
      <c r="J201" s="241">
        <f t="shared" si="60"/>
        <v>59100.15</v>
      </c>
      <c r="K201" s="246">
        <f t="shared" si="61"/>
        <v>59685.3</v>
      </c>
      <c r="L201" s="246">
        <f t="shared" si="62"/>
        <v>60270.45</v>
      </c>
      <c r="M201" s="246">
        <f t="shared" si="63"/>
        <v>60855.6</v>
      </c>
      <c r="N201" s="246">
        <f t="shared" si="64"/>
        <v>61440.75</v>
      </c>
      <c r="O201" s="246">
        <f t="shared" si="65"/>
        <v>62025.9</v>
      </c>
      <c r="P201" s="246">
        <f t="shared" si="66"/>
        <v>62611.05</v>
      </c>
      <c r="Q201" s="246">
        <f t="shared" si="67"/>
        <v>63196.2</v>
      </c>
      <c r="R201" s="246">
        <f t="shared" si="68"/>
        <v>63781.35</v>
      </c>
      <c r="S201" s="246">
        <f t="shared" si="69"/>
        <v>64366.5</v>
      </c>
      <c r="T201" s="246">
        <f t="shared" si="70"/>
        <v>64951.65</v>
      </c>
      <c r="U201" s="246">
        <f t="shared" si="71"/>
        <v>65536.800000000003</v>
      </c>
      <c r="V201" s="246">
        <f t="shared" si="72"/>
        <v>66121.95</v>
      </c>
      <c r="W201" s="246">
        <f t="shared" si="73"/>
        <v>66707.100000000006</v>
      </c>
      <c r="X201" s="246">
        <f t="shared" si="74"/>
        <v>67292.25</v>
      </c>
      <c r="Y201" s="246">
        <f t="shared" si="75"/>
        <v>67877.399999999994</v>
      </c>
      <c r="Z201" s="246">
        <f t="shared" si="76"/>
        <v>68462.55</v>
      </c>
      <c r="AA201" s="246">
        <f t="shared" si="77"/>
        <v>69047.7</v>
      </c>
      <c r="AB201" s="246">
        <f t="shared" si="78"/>
        <v>69632.850000000006</v>
      </c>
      <c r="AC201" s="246">
        <f t="shared" si="79"/>
        <v>70218</v>
      </c>
      <c r="AD201" s="246">
        <f t="shared" si="80"/>
        <v>70803.149999999994</v>
      </c>
      <c r="AE201" s="246">
        <f t="shared" si="81"/>
        <v>71388.3</v>
      </c>
      <c r="AF201" s="246">
        <f t="shared" si="82"/>
        <v>71973.45</v>
      </c>
      <c r="AG201" s="246">
        <f t="shared" si="83"/>
        <v>72558.600000000006</v>
      </c>
      <c r="AH201" s="246">
        <f t="shared" si="84"/>
        <v>73143.75</v>
      </c>
      <c r="AI201" s="246">
        <f t="shared" si="85"/>
        <v>73728.899999999994</v>
      </c>
      <c r="AJ201" s="246">
        <f t="shared" si="86"/>
        <v>74314.05</v>
      </c>
      <c r="AK201" s="246">
        <f t="shared" si="87"/>
        <v>74899.199999999997</v>
      </c>
      <c r="AL201" s="246">
        <f t="shared" si="88"/>
        <v>75484.350000000006</v>
      </c>
      <c r="AM201" s="246">
        <f t="shared" si="89"/>
        <v>76069.5</v>
      </c>
    </row>
    <row r="202" spans="1:39" ht="24" customHeight="1">
      <c r="A202" s="232">
        <v>2026</v>
      </c>
      <c r="B202" s="11" t="s">
        <v>35</v>
      </c>
      <c r="C202" s="12" t="s">
        <v>2265</v>
      </c>
      <c r="D202" s="12" t="s">
        <v>2247</v>
      </c>
      <c r="E202" s="12" t="s">
        <v>2257</v>
      </c>
      <c r="F202" s="255">
        <v>63505</v>
      </c>
      <c r="G202" s="255">
        <v>58144</v>
      </c>
      <c r="H202" s="255">
        <v>5361</v>
      </c>
      <c r="I202" s="265">
        <v>8.4400000000000003E-2</v>
      </c>
      <c r="J202" s="241">
        <f t="shared" ref="J202:J265" si="90">(G202*0.01)+G202</f>
        <v>58725.440000000002</v>
      </c>
      <c r="K202" s="246">
        <f t="shared" ref="K202:K265" si="91">(G202*0.02)+G202</f>
        <v>59306.879999999997</v>
      </c>
      <c r="L202" s="246">
        <f t="shared" ref="L202:L265" si="92">(G202*0.03)+G202</f>
        <v>59888.32</v>
      </c>
      <c r="M202" s="246">
        <f t="shared" ref="M202:M265" si="93">(G202*0.04)+G202</f>
        <v>60469.760000000002</v>
      </c>
      <c r="N202" s="246">
        <f t="shared" ref="N202:N265" si="94">(G202*0.05)+G202</f>
        <v>61051.199999999997</v>
      </c>
      <c r="O202" s="246">
        <f t="shared" ref="O202:O265" si="95">(G202*0.06)+G202</f>
        <v>61632.639999999999</v>
      </c>
      <c r="P202" s="246">
        <f t="shared" ref="P202:P265" si="96">(G202*0.07)+G202</f>
        <v>62214.080000000002</v>
      </c>
      <c r="Q202" s="246">
        <f t="shared" ref="Q202:Q265" si="97">(G202*0.08)+G202</f>
        <v>62795.520000000004</v>
      </c>
      <c r="R202" s="246">
        <f t="shared" ref="R202:R265" si="98">(G202*0.09)+G202</f>
        <v>63376.959999999999</v>
      </c>
      <c r="S202" s="246">
        <f t="shared" ref="S202:S265" si="99">(G202*0.1)+G202</f>
        <v>63958.400000000001</v>
      </c>
      <c r="T202" s="246">
        <f t="shared" ref="T202:T265" si="100">(G202*0.11)+G202</f>
        <v>64539.839999999997</v>
      </c>
      <c r="U202" s="246">
        <f t="shared" ref="U202:U265" si="101">(G202*0.12)+G202</f>
        <v>65121.279999999999</v>
      </c>
      <c r="V202" s="246">
        <f t="shared" ref="V202:V265" si="102">(G202*0.13)+G202</f>
        <v>65702.720000000001</v>
      </c>
      <c r="W202" s="246">
        <f t="shared" ref="W202:W265" si="103">(G202*0.14)+G202</f>
        <v>66284.160000000003</v>
      </c>
      <c r="X202" s="246">
        <f t="shared" ref="X202:X265" si="104">(G202*0.15)+G202</f>
        <v>66865.600000000006</v>
      </c>
      <c r="Y202" s="246">
        <f t="shared" ref="Y202:Y265" si="105">(G202*0.16)+G202</f>
        <v>67447.040000000008</v>
      </c>
      <c r="Z202" s="246">
        <f t="shared" ref="Z202:Z265" si="106">(G202*0.17)+G202</f>
        <v>68028.479999999996</v>
      </c>
      <c r="AA202" s="246">
        <f t="shared" ref="AA202:AA265" si="107">(G202*0.18)+G202</f>
        <v>68609.919999999998</v>
      </c>
      <c r="AB202" s="246">
        <f t="shared" ref="AB202:AB265" si="108">(G202*0.19)+G202</f>
        <v>69191.360000000001</v>
      </c>
      <c r="AC202" s="246">
        <f t="shared" ref="AC202:AC265" si="109">(G202*0.2)+G202</f>
        <v>69772.800000000003</v>
      </c>
      <c r="AD202" s="246">
        <f t="shared" ref="AD202:AD265" si="110">(G202*0.21)+G202</f>
        <v>70354.240000000005</v>
      </c>
      <c r="AE202" s="246">
        <f t="shared" ref="AE202:AE265" si="111">(G202*0.22)+G202</f>
        <v>70935.679999999993</v>
      </c>
      <c r="AF202" s="246">
        <f t="shared" ref="AF202:AF265" si="112">(G202*0.23)+G202</f>
        <v>71517.119999999995</v>
      </c>
      <c r="AG202" s="246">
        <f t="shared" ref="AG202:AG265" si="113">(G202*0.24)+G202</f>
        <v>72098.559999999998</v>
      </c>
      <c r="AH202" s="246">
        <f t="shared" ref="AH202:AH265" si="114">(G202*0.25)+G202</f>
        <v>72680</v>
      </c>
      <c r="AI202" s="246">
        <f t="shared" ref="AI202:AI265" si="115">(G202*0.26)+G202</f>
        <v>73261.440000000002</v>
      </c>
      <c r="AJ202" s="246">
        <f t="shared" ref="AJ202:AJ265" si="116">(G202*0.27)+G202</f>
        <v>73842.880000000005</v>
      </c>
      <c r="AK202" s="246">
        <f t="shared" ref="AK202:AK265" si="117">(G202*0.28)+G202</f>
        <v>74424.320000000007</v>
      </c>
      <c r="AL202" s="246">
        <f t="shared" ref="AL202:AL265" si="118">(G202*0.29)+G202</f>
        <v>75005.759999999995</v>
      </c>
      <c r="AM202" s="246">
        <f t="shared" ref="AM202:AM265" si="119">(G202*0.3)+G202</f>
        <v>75587.199999999997</v>
      </c>
    </row>
    <row r="203" spans="1:39" ht="24" customHeight="1">
      <c r="A203" s="232">
        <v>2026</v>
      </c>
      <c r="B203" s="11" t="s">
        <v>35</v>
      </c>
      <c r="C203" s="12" t="s">
        <v>2265</v>
      </c>
      <c r="D203" s="12" t="s">
        <v>2247</v>
      </c>
      <c r="E203" s="12" t="s">
        <v>2258</v>
      </c>
      <c r="F203" s="255">
        <v>63675</v>
      </c>
      <c r="G203" s="255">
        <v>58206</v>
      </c>
      <c r="H203" s="255">
        <v>5469</v>
      </c>
      <c r="I203" s="265">
        <v>8.5900000000000004E-2</v>
      </c>
      <c r="J203" s="241">
        <f t="shared" si="90"/>
        <v>58788.06</v>
      </c>
      <c r="K203" s="246">
        <f t="shared" si="91"/>
        <v>59370.12</v>
      </c>
      <c r="L203" s="246">
        <f t="shared" si="92"/>
        <v>59952.18</v>
      </c>
      <c r="M203" s="246">
        <f t="shared" si="93"/>
        <v>60534.239999999998</v>
      </c>
      <c r="N203" s="246">
        <f t="shared" si="94"/>
        <v>61116.3</v>
      </c>
      <c r="O203" s="246">
        <f t="shared" si="95"/>
        <v>61698.36</v>
      </c>
      <c r="P203" s="246">
        <f t="shared" si="96"/>
        <v>62280.42</v>
      </c>
      <c r="Q203" s="246">
        <f t="shared" si="97"/>
        <v>62862.48</v>
      </c>
      <c r="R203" s="246">
        <f t="shared" si="98"/>
        <v>63444.54</v>
      </c>
      <c r="S203" s="246">
        <f t="shared" si="99"/>
        <v>64026.6</v>
      </c>
      <c r="T203" s="246">
        <f t="shared" si="100"/>
        <v>64608.66</v>
      </c>
      <c r="U203" s="246">
        <f t="shared" si="101"/>
        <v>65190.720000000001</v>
      </c>
      <c r="V203" s="246">
        <f t="shared" si="102"/>
        <v>65772.78</v>
      </c>
      <c r="W203" s="246">
        <f t="shared" si="103"/>
        <v>66354.84</v>
      </c>
      <c r="X203" s="246">
        <f t="shared" si="104"/>
        <v>66936.899999999994</v>
      </c>
      <c r="Y203" s="246">
        <f t="shared" si="105"/>
        <v>67518.960000000006</v>
      </c>
      <c r="Z203" s="246">
        <f t="shared" si="106"/>
        <v>68101.02</v>
      </c>
      <c r="AA203" s="246">
        <f t="shared" si="107"/>
        <v>68683.08</v>
      </c>
      <c r="AB203" s="246">
        <f t="shared" si="108"/>
        <v>69265.14</v>
      </c>
      <c r="AC203" s="246">
        <f t="shared" si="109"/>
        <v>69847.199999999997</v>
      </c>
      <c r="AD203" s="246">
        <f t="shared" si="110"/>
        <v>70429.259999999995</v>
      </c>
      <c r="AE203" s="246">
        <f t="shared" si="111"/>
        <v>71011.320000000007</v>
      </c>
      <c r="AF203" s="246">
        <f t="shared" si="112"/>
        <v>71593.38</v>
      </c>
      <c r="AG203" s="246">
        <f t="shared" si="113"/>
        <v>72175.44</v>
      </c>
      <c r="AH203" s="246">
        <f t="shared" si="114"/>
        <v>72757.5</v>
      </c>
      <c r="AI203" s="246">
        <f t="shared" si="115"/>
        <v>73339.56</v>
      </c>
      <c r="AJ203" s="246">
        <f t="shared" si="116"/>
        <v>73921.62</v>
      </c>
      <c r="AK203" s="246">
        <f t="shared" si="117"/>
        <v>74503.680000000008</v>
      </c>
      <c r="AL203" s="246">
        <f t="shared" si="118"/>
        <v>75085.739999999991</v>
      </c>
      <c r="AM203" s="246">
        <f t="shared" si="119"/>
        <v>75667.8</v>
      </c>
    </row>
    <row r="204" spans="1:39" ht="24" customHeight="1">
      <c r="A204" s="232">
        <v>2026</v>
      </c>
      <c r="B204" s="11" t="s">
        <v>35</v>
      </c>
      <c r="C204" s="12" t="s">
        <v>2265</v>
      </c>
      <c r="D204" s="12" t="s">
        <v>2247</v>
      </c>
      <c r="E204" s="12" t="s">
        <v>2259</v>
      </c>
      <c r="F204" s="255">
        <v>63855</v>
      </c>
      <c r="G204" s="255">
        <v>58377</v>
      </c>
      <c r="H204" s="255">
        <v>5478</v>
      </c>
      <c r="I204" s="265">
        <v>8.5800000000000001E-2</v>
      </c>
      <c r="J204" s="241">
        <f t="shared" si="90"/>
        <v>58960.77</v>
      </c>
      <c r="K204" s="246">
        <f t="shared" si="91"/>
        <v>59544.54</v>
      </c>
      <c r="L204" s="246">
        <f t="shared" si="92"/>
        <v>60128.31</v>
      </c>
      <c r="M204" s="246">
        <f t="shared" si="93"/>
        <v>60712.08</v>
      </c>
      <c r="N204" s="246">
        <f t="shared" si="94"/>
        <v>61295.85</v>
      </c>
      <c r="O204" s="246">
        <f t="shared" si="95"/>
        <v>61879.62</v>
      </c>
      <c r="P204" s="246">
        <f t="shared" si="96"/>
        <v>62463.39</v>
      </c>
      <c r="Q204" s="246">
        <f t="shared" si="97"/>
        <v>63047.16</v>
      </c>
      <c r="R204" s="246">
        <f t="shared" si="98"/>
        <v>63630.93</v>
      </c>
      <c r="S204" s="246">
        <f t="shared" si="99"/>
        <v>64214.7</v>
      </c>
      <c r="T204" s="246">
        <f t="shared" si="100"/>
        <v>64798.47</v>
      </c>
      <c r="U204" s="246">
        <f t="shared" si="101"/>
        <v>65382.239999999998</v>
      </c>
      <c r="V204" s="246">
        <f t="shared" si="102"/>
        <v>65966.009999999995</v>
      </c>
      <c r="W204" s="246">
        <f t="shared" si="103"/>
        <v>66549.78</v>
      </c>
      <c r="X204" s="246">
        <f t="shared" si="104"/>
        <v>67133.55</v>
      </c>
      <c r="Y204" s="246">
        <f t="shared" si="105"/>
        <v>67717.320000000007</v>
      </c>
      <c r="Z204" s="246">
        <f t="shared" si="106"/>
        <v>68301.09</v>
      </c>
      <c r="AA204" s="246">
        <f t="shared" si="107"/>
        <v>68884.86</v>
      </c>
      <c r="AB204" s="246">
        <f t="shared" si="108"/>
        <v>69468.63</v>
      </c>
      <c r="AC204" s="246">
        <f t="shared" si="109"/>
        <v>70052.399999999994</v>
      </c>
      <c r="AD204" s="246">
        <f t="shared" si="110"/>
        <v>70636.17</v>
      </c>
      <c r="AE204" s="246">
        <f t="shared" si="111"/>
        <v>71219.94</v>
      </c>
      <c r="AF204" s="246">
        <f t="shared" si="112"/>
        <v>71803.710000000006</v>
      </c>
      <c r="AG204" s="246">
        <f t="shared" si="113"/>
        <v>72387.48</v>
      </c>
      <c r="AH204" s="246">
        <f t="shared" si="114"/>
        <v>72971.25</v>
      </c>
      <c r="AI204" s="246">
        <f t="shared" si="115"/>
        <v>73555.02</v>
      </c>
      <c r="AJ204" s="246">
        <f t="shared" si="116"/>
        <v>74138.790000000008</v>
      </c>
      <c r="AK204" s="246">
        <f t="shared" si="117"/>
        <v>74722.559999999998</v>
      </c>
      <c r="AL204" s="246">
        <f t="shared" si="118"/>
        <v>75306.33</v>
      </c>
      <c r="AM204" s="246">
        <f t="shared" si="119"/>
        <v>75890.100000000006</v>
      </c>
    </row>
    <row r="205" spans="1:39" ht="24" customHeight="1">
      <c r="A205" s="232">
        <v>2026</v>
      </c>
      <c r="B205" s="11" t="s">
        <v>35</v>
      </c>
      <c r="C205" s="12" t="s">
        <v>2265</v>
      </c>
      <c r="D205" s="12" t="s">
        <v>2247</v>
      </c>
      <c r="E205" s="12" t="s">
        <v>2260</v>
      </c>
      <c r="F205" s="255">
        <v>64020</v>
      </c>
      <c r="G205" s="255">
        <v>58534</v>
      </c>
      <c r="H205" s="255">
        <v>5486</v>
      </c>
      <c r="I205" s="265">
        <v>8.5699999999999998E-2</v>
      </c>
      <c r="J205" s="241">
        <f t="shared" si="90"/>
        <v>59119.34</v>
      </c>
      <c r="K205" s="246">
        <f t="shared" si="91"/>
        <v>59704.68</v>
      </c>
      <c r="L205" s="246">
        <f t="shared" si="92"/>
        <v>60290.02</v>
      </c>
      <c r="M205" s="246">
        <f t="shared" si="93"/>
        <v>60875.360000000001</v>
      </c>
      <c r="N205" s="246">
        <f t="shared" si="94"/>
        <v>61460.7</v>
      </c>
      <c r="O205" s="246">
        <f t="shared" si="95"/>
        <v>62046.04</v>
      </c>
      <c r="P205" s="246">
        <f t="shared" si="96"/>
        <v>62631.38</v>
      </c>
      <c r="Q205" s="246">
        <f t="shared" si="97"/>
        <v>63216.72</v>
      </c>
      <c r="R205" s="246">
        <f t="shared" si="98"/>
        <v>63802.06</v>
      </c>
      <c r="S205" s="246">
        <f t="shared" si="99"/>
        <v>64387.4</v>
      </c>
      <c r="T205" s="246">
        <f t="shared" si="100"/>
        <v>64972.74</v>
      </c>
      <c r="U205" s="246">
        <f t="shared" si="101"/>
        <v>65558.080000000002</v>
      </c>
      <c r="V205" s="246">
        <f t="shared" si="102"/>
        <v>66143.42</v>
      </c>
      <c r="W205" s="246">
        <f t="shared" si="103"/>
        <v>66728.759999999995</v>
      </c>
      <c r="X205" s="246">
        <f t="shared" si="104"/>
        <v>67314.100000000006</v>
      </c>
      <c r="Y205" s="246">
        <f t="shared" si="105"/>
        <v>67899.44</v>
      </c>
      <c r="Z205" s="246">
        <f t="shared" si="106"/>
        <v>68484.78</v>
      </c>
      <c r="AA205" s="246">
        <f t="shared" si="107"/>
        <v>69070.12</v>
      </c>
      <c r="AB205" s="246">
        <f t="shared" si="108"/>
        <v>69655.460000000006</v>
      </c>
      <c r="AC205" s="246">
        <f t="shared" si="109"/>
        <v>70240.800000000003</v>
      </c>
      <c r="AD205" s="246">
        <f t="shared" si="110"/>
        <v>70826.14</v>
      </c>
      <c r="AE205" s="246">
        <f t="shared" si="111"/>
        <v>71411.48</v>
      </c>
      <c r="AF205" s="246">
        <f t="shared" si="112"/>
        <v>71996.820000000007</v>
      </c>
      <c r="AG205" s="246">
        <f t="shared" si="113"/>
        <v>72582.16</v>
      </c>
      <c r="AH205" s="246">
        <f t="shared" si="114"/>
        <v>73167.5</v>
      </c>
      <c r="AI205" s="246">
        <f t="shared" si="115"/>
        <v>73752.84</v>
      </c>
      <c r="AJ205" s="246">
        <f t="shared" si="116"/>
        <v>74338.179999999993</v>
      </c>
      <c r="AK205" s="246">
        <f t="shared" si="117"/>
        <v>74923.520000000004</v>
      </c>
      <c r="AL205" s="246">
        <f t="shared" si="118"/>
        <v>75508.86</v>
      </c>
      <c r="AM205" s="246">
        <f t="shared" si="119"/>
        <v>76094.2</v>
      </c>
    </row>
    <row r="206" spans="1:39" ht="24" customHeight="1">
      <c r="A206" s="232">
        <v>2026</v>
      </c>
      <c r="B206" s="11" t="s">
        <v>35</v>
      </c>
      <c r="C206" s="12" t="s">
        <v>2265</v>
      </c>
      <c r="D206" s="12" t="s">
        <v>2252</v>
      </c>
      <c r="E206" s="12" t="s">
        <v>2261</v>
      </c>
      <c r="F206" s="255">
        <v>66405</v>
      </c>
      <c r="G206" s="255">
        <v>60799</v>
      </c>
      <c r="H206" s="255">
        <v>5606</v>
      </c>
      <c r="I206" s="265">
        <v>8.4400000000000003E-2</v>
      </c>
      <c r="J206" s="241">
        <f t="shared" si="90"/>
        <v>61406.99</v>
      </c>
      <c r="K206" s="246">
        <f t="shared" si="91"/>
        <v>62014.98</v>
      </c>
      <c r="L206" s="246">
        <f t="shared" si="92"/>
        <v>62622.97</v>
      </c>
      <c r="M206" s="246">
        <f t="shared" si="93"/>
        <v>63230.96</v>
      </c>
      <c r="N206" s="246">
        <f t="shared" si="94"/>
        <v>63838.95</v>
      </c>
      <c r="O206" s="246">
        <f t="shared" si="95"/>
        <v>64446.94</v>
      </c>
      <c r="P206" s="246">
        <f t="shared" si="96"/>
        <v>65054.93</v>
      </c>
      <c r="Q206" s="246">
        <f t="shared" si="97"/>
        <v>65662.92</v>
      </c>
      <c r="R206" s="246">
        <f t="shared" si="98"/>
        <v>66270.91</v>
      </c>
      <c r="S206" s="246">
        <f t="shared" si="99"/>
        <v>66878.899999999994</v>
      </c>
      <c r="T206" s="246">
        <f t="shared" si="100"/>
        <v>67486.89</v>
      </c>
      <c r="U206" s="246">
        <f t="shared" si="101"/>
        <v>68094.880000000005</v>
      </c>
      <c r="V206" s="246">
        <f t="shared" si="102"/>
        <v>68702.87</v>
      </c>
      <c r="W206" s="246">
        <f t="shared" si="103"/>
        <v>69310.86</v>
      </c>
      <c r="X206" s="246">
        <f t="shared" si="104"/>
        <v>69918.850000000006</v>
      </c>
      <c r="Y206" s="246">
        <f t="shared" si="105"/>
        <v>70526.84</v>
      </c>
      <c r="Z206" s="246">
        <f t="shared" si="106"/>
        <v>71134.83</v>
      </c>
      <c r="AA206" s="246">
        <f t="shared" si="107"/>
        <v>71742.820000000007</v>
      </c>
      <c r="AB206" s="246">
        <f t="shared" si="108"/>
        <v>72350.81</v>
      </c>
      <c r="AC206" s="246">
        <f t="shared" si="109"/>
        <v>72958.8</v>
      </c>
      <c r="AD206" s="246">
        <f t="shared" si="110"/>
        <v>73566.789999999994</v>
      </c>
      <c r="AE206" s="246">
        <f t="shared" si="111"/>
        <v>74174.78</v>
      </c>
      <c r="AF206" s="246">
        <f t="shared" si="112"/>
        <v>74782.77</v>
      </c>
      <c r="AG206" s="246">
        <f t="shared" si="113"/>
        <v>75390.759999999995</v>
      </c>
      <c r="AH206" s="246">
        <f t="shared" si="114"/>
        <v>75998.75</v>
      </c>
      <c r="AI206" s="246">
        <f t="shared" si="115"/>
        <v>76606.740000000005</v>
      </c>
      <c r="AJ206" s="246">
        <f t="shared" si="116"/>
        <v>77214.73</v>
      </c>
      <c r="AK206" s="246">
        <f t="shared" si="117"/>
        <v>77822.720000000001</v>
      </c>
      <c r="AL206" s="246">
        <f t="shared" si="118"/>
        <v>78430.709999999992</v>
      </c>
      <c r="AM206" s="246">
        <f t="shared" si="119"/>
        <v>79038.7</v>
      </c>
    </row>
    <row r="207" spans="1:39" ht="24" customHeight="1">
      <c r="A207" s="232">
        <v>2026</v>
      </c>
      <c r="B207" s="11" t="s">
        <v>35</v>
      </c>
      <c r="C207" s="12" t="s">
        <v>2265</v>
      </c>
      <c r="D207" s="12" t="s">
        <v>2252</v>
      </c>
      <c r="E207" s="12" t="s">
        <v>2262</v>
      </c>
      <c r="F207" s="255">
        <v>66580</v>
      </c>
      <c r="G207" s="255">
        <v>61166</v>
      </c>
      <c r="H207" s="255">
        <v>5414</v>
      </c>
      <c r="I207" s="265">
        <v>8.1299999999999997E-2</v>
      </c>
      <c r="J207" s="241">
        <f t="shared" si="90"/>
        <v>61777.66</v>
      </c>
      <c r="K207" s="246">
        <f t="shared" si="91"/>
        <v>62389.32</v>
      </c>
      <c r="L207" s="246">
        <f t="shared" si="92"/>
        <v>63000.98</v>
      </c>
      <c r="M207" s="246">
        <f t="shared" si="93"/>
        <v>63612.639999999999</v>
      </c>
      <c r="N207" s="246">
        <f t="shared" si="94"/>
        <v>64224.3</v>
      </c>
      <c r="O207" s="246">
        <f t="shared" si="95"/>
        <v>64835.96</v>
      </c>
      <c r="P207" s="246">
        <f t="shared" si="96"/>
        <v>65447.62</v>
      </c>
      <c r="Q207" s="246">
        <f t="shared" si="97"/>
        <v>66059.28</v>
      </c>
      <c r="R207" s="246">
        <f t="shared" si="98"/>
        <v>66670.94</v>
      </c>
      <c r="S207" s="246">
        <f t="shared" si="99"/>
        <v>67282.600000000006</v>
      </c>
      <c r="T207" s="246">
        <f t="shared" si="100"/>
        <v>67894.259999999995</v>
      </c>
      <c r="U207" s="246">
        <f t="shared" si="101"/>
        <v>68505.919999999998</v>
      </c>
      <c r="V207" s="246">
        <f t="shared" si="102"/>
        <v>69117.58</v>
      </c>
      <c r="W207" s="246">
        <f t="shared" si="103"/>
        <v>69729.240000000005</v>
      </c>
      <c r="X207" s="246">
        <f t="shared" si="104"/>
        <v>70340.899999999994</v>
      </c>
      <c r="Y207" s="246">
        <f t="shared" si="105"/>
        <v>70952.56</v>
      </c>
      <c r="Z207" s="246">
        <f t="shared" si="106"/>
        <v>71564.22</v>
      </c>
      <c r="AA207" s="246">
        <f t="shared" si="107"/>
        <v>72175.88</v>
      </c>
      <c r="AB207" s="246">
        <f t="shared" si="108"/>
        <v>72787.540000000008</v>
      </c>
      <c r="AC207" s="246">
        <f t="shared" si="109"/>
        <v>73399.199999999997</v>
      </c>
      <c r="AD207" s="246">
        <f t="shared" si="110"/>
        <v>74010.86</v>
      </c>
      <c r="AE207" s="246">
        <f t="shared" si="111"/>
        <v>74622.52</v>
      </c>
      <c r="AF207" s="246">
        <f t="shared" si="112"/>
        <v>75234.179999999993</v>
      </c>
      <c r="AG207" s="246">
        <f t="shared" si="113"/>
        <v>75845.84</v>
      </c>
      <c r="AH207" s="246">
        <f t="shared" si="114"/>
        <v>76457.5</v>
      </c>
      <c r="AI207" s="246">
        <f t="shared" si="115"/>
        <v>77069.16</v>
      </c>
      <c r="AJ207" s="246">
        <f t="shared" si="116"/>
        <v>77680.820000000007</v>
      </c>
      <c r="AK207" s="246">
        <f t="shared" si="117"/>
        <v>78292.48000000001</v>
      </c>
      <c r="AL207" s="246">
        <f t="shared" si="118"/>
        <v>78904.14</v>
      </c>
      <c r="AM207" s="246">
        <f t="shared" si="119"/>
        <v>79515.8</v>
      </c>
    </row>
    <row r="208" spans="1:39" ht="24" customHeight="1">
      <c r="A208" s="232">
        <v>2026</v>
      </c>
      <c r="B208" s="11" t="s">
        <v>35</v>
      </c>
      <c r="C208" s="12" t="s">
        <v>2265</v>
      </c>
      <c r="D208" s="12" t="s">
        <v>2252</v>
      </c>
      <c r="E208" s="12" t="s">
        <v>2263</v>
      </c>
      <c r="F208" s="255">
        <v>66760</v>
      </c>
      <c r="G208" s="255">
        <v>61336</v>
      </c>
      <c r="H208" s="255">
        <v>5424</v>
      </c>
      <c r="I208" s="265">
        <v>8.1199999999999994E-2</v>
      </c>
      <c r="J208" s="241">
        <f t="shared" si="90"/>
        <v>61949.36</v>
      </c>
      <c r="K208" s="246">
        <f t="shared" si="91"/>
        <v>62562.720000000001</v>
      </c>
      <c r="L208" s="246">
        <f t="shared" si="92"/>
        <v>63176.08</v>
      </c>
      <c r="M208" s="246">
        <f t="shared" si="93"/>
        <v>63789.440000000002</v>
      </c>
      <c r="N208" s="246">
        <f t="shared" si="94"/>
        <v>64402.8</v>
      </c>
      <c r="O208" s="246">
        <f t="shared" si="95"/>
        <v>65016.160000000003</v>
      </c>
      <c r="P208" s="246">
        <f t="shared" si="96"/>
        <v>65629.52</v>
      </c>
      <c r="Q208" s="246">
        <f t="shared" si="97"/>
        <v>66242.880000000005</v>
      </c>
      <c r="R208" s="246">
        <f t="shared" si="98"/>
        <v>66856.240000000005</v>
      </c>
      <c r="S208" s="246">
        <f t="shared" si="99"/>
        <v>67469.600000000006</v>
      </c>
      <c r="T208" s="246">
        <f t="shared" si="100"/>
        <v>68082.960000000006</v>
      </c>
      <c r="U208" s="246">
        <f t="shared" si="101"/>
        <v>68696.320000000007</v>
      </c>
      <c r="V208" s="246">
        <f t="shared" si="102"/>
        <v>69309.679999999993</v>
      </c>
      <c r="W208" s="246">
        <f t="shared" si="103"/>
        <v>69923.040000000008</v>
      </c>
      <c r="X208" s="246">
        <f t="shared" si="104"/>
        <v>70536.399999999994</v>
      </c>
      <c r="Y208" s="246">
        <f t="shared" si="105"/>
        <v>71149.759999999995</v>
      </c>
      <c r="Z208" s="246">
        <f t="shared" si="106"/>
        <v>71763.12</v>
      </c>
      <c r="AA208" s="246">
        <f t="shared" si="107"/>
        <v>72376.479999999996</v>
      </c>
      <c r="AB208" s="246">
        <f t="shared" si="108"/>
        <v>72989.84</v>
      </c>
      <c r="AC208" s="246">
        <f t="shared" si="109"/>
        <v>73603.199999999997</v>
      </c>
      <c r="AD208" s="246">
        <f t="shared" si="110"/>
        <v>74216.56</v>
      </c>
      <c r="AE208" s="246">
        <f t="shared" si="111"/>
        <v>74829.919999999998</v>
      </c>
      <c r="AF208" s="246">
        <f t="shared" si="112"/>
        <v>75443.28</v>
      </c>
      <c r="AG208" s="246">
        <f t="shared" si="113"/>
        <v>76056.639999999999</v>
      </c>
      <c r="AH208" s="246">
        <f t="shared" si="114"/>
        <v>76670</v>
      </c>
      <c r="AI208" s="246">
        <f t="shared" si="115"/>
        <v>77283.360000000001</v>
      </c>
      <c r="AJ208" s="246">
        <f t="shared" si="116"/>
        <v>77896.72</v>
      </c>
      <c r="AK208" s="246">
        <f t="shared" si="117"/>
        <v>78510.080000000002</v>
      </c>
      <c r="AL208" s="246">
        <f t="shared" si="118"/>
        <v>79123.44</v>
      </c>
      <c r="AM208" s="246">
        <f t="shared" si="119"/>
        <v>79736.800000000003</v>
      </c>
    </row>
    <row r="209" spans="1:39" ht="24" customHeight="1">
      <c r="A209" s="232">
        <v>2026</v>
      </c>
      <c r="B209" s="11" t="s">
        <v>35</v>
      </c>
      <c r="C209" s="12" t="s">
        <v>2265</v>
      </c>
      <c r="D209" s="12" t="s">
        <v>2252</v>
      </c>
      <c r="E209" s="12" t="s">
        <v>2264</v>
      </c>
      <c r="F209" s="255">
        <v>66925</v>
      </c>
      <c r="G209" s="255">
        <v>61494</v>
      </c>
      <c r="H209" s="255">
        <v>5431</v>
      </c>
      <c r="I209" s="265">
        <v>8.1199999999999994E-2</v>
      </c>
      <c r="J209" s="241">
        <f t="shared" si="90"/>
        <v>62108.94</v>
      </c>
      <c r="K209" s="246">
        <f t="shared" si="91"/>
        <v>62723.88</v>
      </c>
      <c r="L209" s="246">
        <f t="shared" si="92"/>
        <v>63338.82</v>
      </c>
      <c r="M209" s="246">
        <f t="shared" si="93"/>
        <v>63953.760000000002</v>
      </c>
      <c r="N209" s="246">
        <f t="shared" si="94"/>
        <v>64568.7</v>
      </c>
      <c r="O209" s="246">
        <f t="shared" si="95"/>
        <v>65183.64</v>
      </c>
      <c r="P209" s="246">
        <f t="shared" si="96"/>
        <v>65798.58</v>
      </c>
      <c r="Q209" s="246">
        <f t="shared" si="97"/>
        <v>66413.52</v>
      </c>
      <c r="R209" s="246">
        <f t="shared" si="98"/>
        <v>67028.460000000006</v>
      </c>
      <c r="S209" s="246">
        <f t="shared" si="99"/>
        <v>67643.399999999994</v>
      </c>
      <c r="T209" s="246">
        <f t="shared" si="100"/>
        <v>68258.34</v>
      </c>
      <c r="U209" s="246">
        <f t="shared" si="101"/>
        <v>68873.279999999999</v>
      </c>
      <c r="V209" s="246">
        <f t="shared" si="102"/>
        <v>69488.22</v>
      </c>
      <c r="W209" s="246">
        <f t="shared" si="103"/>
        <v>70103.16</v>
      </c>
      <c r="X209" s="246">
        <f t="shared" si="104"/>
        <v>70718.100000000006</v>
      </c>
      <c r="Y209" s="246">
        <f t="shared" si="105"/>
        <v>71333.040000000008</v>
      </c>
      <c r="Z209" s="246">
        <f t="shared" si="106"/>
        <v>71947.98</v>
      </c>
      <c r="AA209" s="246">
        <f t="shared" si="107"/>
        <v>72562.92</v>
      </c>
      <c r="AB209" s="246">
        <f t="shared" si="108"/>
        <v>73177.86</v>
      </c>
      <c r="AC209" s="246">
        <f t="shared" si="109"/>
        <v>73792.800000000003</v>
      </c>
      <c r="AD209" s="246">
        <f t="shared" si="110"/>
        <v>74407.740000000005</v>
      </c>
      <c r="AE209" s="246">
        <f t="shared" si="111"/>
        <v>75022.679999999993</v>
      </c>
      <c r="AF209" s="246">
        <f t="shared" si="112"/>
        <v>75637.62</v>
      </c>
      <c r="AG209" s="246">
        <f t="shared" si="113"/>
        <v>76252.56</v>
      </c>
      <c r="AH209" s="246">
        <f t="shared" si="114"/>
        <v>76867.5</v>
      </c>
      <c r="AI209" s="246">
        <f t="shared" si="115"/>
        <v>77482.44</v>
      </c>
      <c r="AJ209" s="246">
        <f t="shared" si="116"/>
        <v>78097.38</v>
      </c>
      <c r="AK209" s="246">
        <f t="shared" si="117"/>
        <v>78712.320000000007</v>
      </c>
      <c r="AL209" s="246">
        <f t="shared" si="118"/>
        <v>79327.259999999995</v>
      </c>
      <c r="AM209" s="246">
        <f t="shared" si="119"/>
        <v>79942.2</v>
      </c>
    </row>
    <row r="210" spans="1:39" ht="24" customHeight="1">
      <c r="A210" s="232">
        <v>2026</v>
      </c>
      <c r="B210" s="11" t="s">
        <v>32</v>
      </c>
      <c r="C210" s="12" t="s">
        <v>2281</v>
      </c>
      <c r="D210" s="12" t="s">
        <v>2282</v>
      </c>
      <c r="E210" s="12" t="s">
        <v>2283</v>
      </c>
      <c r="F210" s="255">
        <v>47870</v>
      </c>
      <c r="G210" s="255">
        <v>41692</v>
      </c>
      <c r="H210" s="255">
        <v>6178</v>
      </c>
      <c r="I210" s="265">
        <v>0.129</v>
      </c>
      <c r="J210" s="241">
        <f t="shared" si="90"/>
        <v>42108.92</v>
      </c>
      <c r="K210" s="246">
        <f t="shared" si="91"/>
        <v>42525.84</v>
      </c>
      <c r="L210" s="246">
        <f t="shared" si="92"/>
        <v>42942.76</v>
      </c>
      <c r="M210" s="246">
        <f t="shared" si="93"/>
        <v>43359.68</v>
      </c>
      <c r="N210" s="246">
        <f t="shared" si="94"/>
        <v>43776.6</v>
      </c>
      <c r="O210" s="246">
        <f t="shared" si="95"/>
        <v>44193.52</v>
      </c>
      <c r="P210" s="246">
        <f t="shared" si="96"/>
        <v>44610.44</v>
      </c>
      <c r="Q210" s="246">
        <f t="shared" si="97"/>
        <v>45027.360000000001</v>
      </c>
      <c r="R210" s="246">
        <f t="shared" si="98"/>
        <v>45444.28</v>
      </c>
      <c r="S210" s="246">
        <f t="shared" si="99"/>
        <v>45861.2</v>
      </c>
      <c r="T210" s="246">
        <f t="shared" si="100"/>
        <v>46278.12</v>
      </c>
      <c r="U210" s="246">
        <f t="shared" si="101"/>
        <v>46695.040000000001</v>
      </c>
      <c r="V210" s="246">
        <f t="shared" si="102"/>
        <v>47111.96</v>
      </c>
      <c r="W210" s="246">
        <f t="shared" si="103"/>
        <v>47528.88</v>
      </c>
      <c r="X210" s="246">
        <f t="shared" si="104"/>
        <v>47945.8</v>
      </c>
      <c r="Y210" s="246">
        <f t="shared" si="105"/>
        <v>48362.720000000001</v>
      </c>
      <c r="Z210" s="246">
        <f t="shared" si="106"/>
        <v>48779.64</v>
      </c>
      <c r="AA210" s="246">
        <f t="shared" si="107"/>
        <v>49196.56</v>
      </c>
      <c r="AB210" s="246">
        <f t="shared" si="108"/>
        <v>49613.48</v>
      </c>
      <c r="AC210" s="246">
        <f t="shared" si="109"/>
        <v>50030.400000000001</v>
      </c>
      <c r="AD210" s="246">
        <f t="shared" si="110"/>
        <v>50447.32</v>
      </c>
      <c r="AE210" s="246">
        <f t="shared" si="111"/>
        <v>50864.24</v>
      </c>
      <c r="AF210" s="246">
        <f t="shared" si="112"/>
        <v>51281.16</v>
      </c>
      <c r="AG210" s="246">
        <f t="shared" si="113"/>
        <v>51698.080000000002</v>
      </c>
      <c r="AH210" s="246">
        <f t="shared" si="114"/>
        <v>52115</v>
      </c>
      <c r="AI210" s="246">
        <f t="shared" si="115"/>
        <v>52531.92</v>
      </c>
      <c r="AJ210" s="246">
        <f t="shared" si="116"/>
        <v>52948.84</v>
      </c>
      <c r="AK210" s="246">
        <f t="shared" si="117"/>
        <v>53365.760000000002</v>
      </c>
      <c r="AL210" s="246">
        <f t="shared" si="118"/>
        <v>53782.68</v>
      </c>
      <c r="AM210" s="246">
        <f t="shared" si="119"/>
        <v>54199.6</v>
      </c>
    </row>
    <row r="211" spans="1:39" ht="24" customHeight="1">
      <c r="A211" s="232">
        <v>2026</v>
      </c>
      <c r="B211" s="11" t="s">
        <v>32</v>
      </c>
      <c r="C211" s="12" t="s">
        <v>2281</v>
      </c>
      <c r="D211" s="12" t="s">
        <v>2284</v>
      </c>
      <c r="E211" s="12" t="s">
        <v>2285</v>
      </c>
      <c r="F211" s="255">
        <v>50660</v>
      </c>
      <c r="G211" s="255">
        <v>44341</v>
      </c>
      <c r="H211" s="255">
        <v>6319</v>
      </c>
      <c r="I211" s="265">
        <v>0.12470000000000001</v>
      </c>
      <c r="J211" s="241">
        <f t="shared" si="90"/>
        <v>44784.41</v>
      </c>
      <c r="K211" s="246">
        <f t="shared" si="91"/>
        <v>45227.82</v>
      </c>
      <c r="L211" s="246">
        <f t="shared" si="92"/>
        <v>45671.23</v>
      </c>
      <c r="M211" s="246">
        <f t="shared" si="93"/>
        <v>46114.64</v>
      </c>
      <c r="N211" s="246">
        <f t="shared" si="94"/>
        <v>46558.05</v>
      </c>
      <c r="O211" s="246">
        <f t="shared" si="95"/>
        <v>47001.46</v>
      </c>
      <c r="P211" s="246">
        <f t="shared" si="96"/>
        <v>47444.87</v>
      </c>
      <c r="Q211" s="246">
        <f t="shared" si="97"/>
        <v>47888.28</v>
      </c>
      <c r="R211" s="246">
        <f t="shared" si="98"/>
        <v>48331.69</v>
      </c>
      <c r="S211" s="246">
        <f t="shared" si="99"/>
        <v>48775.1</v>
      </c>
      <c r="T211" s="246">
        <f t="shared" si="100"/>
        <v>49218.51</v>
      </c>
      <c r="U211" s="246">
        <f t="shared" si="101"/>
        <v>49661.919999999998</v>
      </c>
      <c r="V211" s="246">
        <f t="shared" si="102"/>
        <v>50105.33</v>
      </c>
      <c r="W211" s="246">
        <f t="shared" si="103"/>
        <v>50548.74</v>
      </c>
      <c r="X211" s="246">
        <f t="shared" si="104"/>
        <v>50992.15</v>
      </c>
      <c r="Y211" s="246">
        <f t="shared" si="105"/>
        <v>51435.56</v>
      </c>
      <c r="Z211" s="246">
        <f t="shared" si="106"/>
        <v>51878.97</v>
      </c>
      <c r="AA211" s="246">
        <f t="shared" si="107"/>
        <v>52322.38</v>
      </c>
      <c r="AB211" s="246">
        <f t="shared" si="108"/>
        <v>52765.79</v>
      </c>
      <c r="AC211" s="246">
        <f t="shared" si="109"/>
        <v>53209.2</v>
      </c>
      <c r="AD211" s="246">
        <f t="shared" si="110"/>
        <v>53652.61</v>
      </c>
      <c r="AE211" s="246">
        <f t="shared" si="111"/>
        <v>54096.020000000004</v>
      </c>
      <c r="AF211" s="246">
        <f t="shared" si="112"/>
        <v>54539.43</v>
      </c>
      <c r="AG211" s="246">
        <f t="shared" si="113"/>
        <v>54982.84</v>
      </c>
      <c r="AH211" s="246">
        <f t="shared" si="114"/>
        <v>55426.25</v>
      </c>
      <c r="AI211" s="246">
        <f t="shared" si="115"/>
        <v>55869.66</v>
      </c>
      <c r="AJ211" s="246">
        <f t="shared" si="116"/>
        <v>56313.07</v>
      </c>
      <c r="AK211" s="246">
        <f t="shared" si="117"/>
        <v>56756.480000000003</v>
      </c>
      <c r="AL211" s="246">
        <f t="shared" si="118"/>
        <v>57199.89</v>
      </c>
      <c r="AM211" s="246">
        <f t="shared" si="119"/>
        <v>57643.3</v>
      </c>
    </row>
    <row r="212" spans="1:39" ht="24" customHeight="1">
      <c r="A212" s="232">
        <v>2026</v>
      </c>
      <c r="B212" s="11" t="s">
        <v>32</v>
      </c>
      <c r="C212" s="12" t="s">
        <v>2281</v>
      </c>
      <c r="D212" s="12" t="s">
        <v>2284</v>
      </c>
      <c r="E212" s="12" t="s">
        <v>2286</v>
      </c>
      <c r="F212" s="255">
        <v>53865</v>
      </c>
      <c r="G212" s="255">
        <v>47386</v>
      </c>
      <c r="H212" s="255">
        <v>6479</v>
      </c>
      <c r="I212" s="265">
        <v>0.1203</v>
      </c>
      <c r="J212" s="241">
        <f t="shared" si="90"/>
        <v>47859.86</v>
      </c>
      <c r="K212" s="246">
        <f t="shared" si="91"/>
        <v>48333.72</v>
      </c>
      <c r="L212" s="246">
        <f t="shared" si="92"/>
        <v>48807.58</v>
      </c>
      <c r="M212" s="246">
        <f t="shared" si="93"/>
        <v>49281.440000000002</v>
      </c>
      <c r="N212" s="246">
        <f t="shared" si="94"/>
        <v>49755.3</v>
      </c>
      <c r="O212" s="246">
        <f t="shared" si="95"/>
        <v>50229.16</v>
      </c>
      <c r="P212" s="246">
        <f t="shared" si="96"/>
        <v>50703.020000000004</v>
      </c>
      <c r="Q212" s="246">
        <f t="shared" si="97"/>
        <v>51176.88</v>
      </c>
      <c r="R212" s="246">
        <f t="shared" si="98"/>
        <v>51650.74</v>
      </c>
      <c r="S212" s="246">
        <f t="shared" si="99"/>
        <v>52124.6</v>
      </c>
      <c r="T212" s="246">
        <f t="shared" si="100"/>
        <v>52598.46</v>
      </c>
      <c r="U212" s="246">
        <f t="shared" si="101"/>
        <v>53072.32</v>
      </c>
      <c r="V212" s="246">
        <f t="shared" si="102"/>
        <v>53546.18</v>
      </c>
      <c r="W212" s="246">
        <f t="shared" si="103"/>
        <v>54020.04</v>
      </c>
      <c r="X212" s="246">
        <f t="shared" si="104"/>
        <v>54493.9</v>
      </c>
      <c r="Y212" s="246">
        <f t="shared" si="105"/>
        <v>54967.76</v>
      </c>
      <c r="Z212" s="246">
        <f t="shared" si="106"/>
        <v>55441.62</v>
      </c>
      <c r="AA212" s="246">
        <f t="shared" si="107"/>
        <v>55915.479999999996</v>
      </c>
      <c r="AB212" s="246">
        <f t="shared" si="108"/>
        <v>56389.34</v>
      </c>
      <c r="AC212" s="246">
        <f t="shared" si="109"/>
        <v>56863.199999999997</v>
      </c>
      <c r="AD212" s="246">
        <f t="shared" si="110"/>
        <v>57337.06</v>
      </c>
      <c r="AE212" s="246">
        <f t="shared" si="111"/>
        <v>57810.92</v>
      </c>
      <c r="AF212" s="246">
        <f t="shared" si="112"/>
        <v>58284.78</v>
      </c>
      <c r="AG212" s="246">
        <f t="shared" si="113"/>
        <v>58758.64</v>
      </c>
      <c r="AH212" s="246">
        <f t="shared" si="114"/>
        <v>59232.5</v>
      </c>
      <c r="AI212" s="246">
        <f t="shared" si="115"/>
        <v>59706.36</v>
      </c>
      <c r="AJ212" s="246">
        <f t="shared" si="116"/>
        <v>60180.22</v>
      </c>
      <c r="AK212" s="246">
        <f t="shared" si="117"/>
        <v>60654.080000000002</v>
      </c>
      <c r="AL212" s="246">
        <f t="shared" si="118"/>
        <v>61127.94</v>
      </c>
      <c r="AM212" s="246">
        <f t="shared" si="119"/>
        <v>61601.8</v>
      </c>
    </row>
    <row r="213" spans="1:39" ht="24" customHeight="1">
      <c r="A213" s="232">
        <v>2026</v>
      </c>
      <c r="B213" s="11" t="s">
        <v>32</v>
      </c>
      <c r="C213" s="12" t="s">
        <v>2281</v>
      </c>
      <c r="D213" s="12" t="s">
        <v>2282</v>
      </c>
      <c r="E213" s="12" t="s">
        <v>2288</v>
      </c>
      <c r="F213" s="255">
        <v>51070</v>
      </c>
      <c r="G213" s="255">
        <v>44732</v>
      </c>
      <c r="H213" s="255">
        <v>6338</v>
      </c>
      <c r="I213" s="265">
        <v>0.1241</v>
      </c>
      <c r="J213" s="241">
        <f t="shared" si="90"/>
        <v>45179.32</v>
      </c>
      <c r="K213" s="246">
        <f t="shared" si="91"/>
        <v>45626.64</v>
      </c>
      <c r="L213" s="246">
        <f t="shared" si="92"/>
        <v>46073.96</v>
      </c>
      <c r="M213" s="246">
        <f t="shared" si="93"/>
        <v>46521.279999999999</v>
      </c>
      <c r="N213" s="246">
        <f t="shared" si="94"/>
        <v>46968.6</v>
      </c>
      <c r="O213" s="246">
        <f t="shared" si="95"/>
        <v>47415.92</v>
      </c>
      <c r="P213" s="246">
        <f t="shared" si="96"/>
        <v>47863.24</v>
      </c>
      <c r="Q213" s="246">
        <f t="shared" si="97"/>
        <v>48310.559999999998</v>
      </c>
      <c r="R213" s="246">
        <f t="shared" si="98"/>
        <v>48757.88</v>
      </c>
      <c r="S213" s="246">
        <f t="shared" si="99"/>
        <v>49205.2</v>
      </c>
      <c r="T213" s="246">
        <f t="shared" si="100"/>
        <v>49652.520000000004</v>
      </c>
      <c r="U213" s="246">
        <f t="shared" si="101"/>
        <v>50099.839999999997</v>
      </c>
      <c r="V213" s="246">
        <f t="shared" si="102"/>
        <v>50547.16</v>
      </c>
      <c r="W213" s="246">
        <f t="shared" si="103"/>
        <v>50994.48</v>
      </c>
      <c r="X213" s="246">
        <f t="shared" si="104"/>
        <v>51441.8</v>
      </c>
      <c r="Y213" s="246">
        <f t="shared" si="105"/>
        <v>51889.120000000003</v>
      </c>
      <c r="Z213" s="246">
        <f t="shared" si="106"/>
        <v>52336.44</v>
      </c>
      <c r="AA213" s="246">
        <f t="shared" si="107"/>
        <v>52783.76</v>
      </c>
      <c r="AB213" s="246">
        <f t="shared" si="108"/>
        <v>53231.08</v>
      </c>
      <c r="AC213" s="246">
        <f t="shared" si="109"/>
        <v>53678.400000000001</v>
      </c>
      <c r="AD213" s="246">
        <f t="shared" si="110"/>
        <v>54125.72</v>
      </c>
      <c r="AE213" s="246">
        <f t="shared" si="111"/>
        <v>54573.04</v>
      </c>
      <c r="AF213" s="246">
        <f t="shared" si="112"/>
        <v>55020.36</v>
      </c>
      <c r="AG213" s="246">
        <f t="shared" si="113"/>
        <v>55467.68</v>
      </c>
      <c r="AH213" s="246">
        <f t="shared" si="114"/>
        <v>55915</v>
      </c>
      <c r="AI213" s="246">
        <f t="shared" si="115"/>
        <v>56362.32</v>
      </c>
      <c r="AJ213" s="246">
        <f t="shared" si="116"/>
        <v>56809.64</v>
      </c>
      <c r="AK213" s="246">
        <f t="shared" si="117"/>
        <v>57256.959999999999</v>
      </c>
      <c r="AL213" s="246">
        <f t="shared" si="118"/>
        <v>57704.28</v>
      </c>
      <c r="AM213" s="246">
        <f t="shared" si="119"/>
        <v>58151.6</v>
      </c>
    </row>
    <row r="214" spans="1:39" ht="24" customHeight="1">
      <c r="A214" s="232">
        <v>2026</v>
      </c>
      <c r="B214" s="11" t="s">
        <v>32</v>
      </c>
      <c r="C214" s="12" t="s">
        <v>2281</v>
      </c>
      <c r="D214" s="12" t="s">
        <v>2287</v>
      </c>
      <c r="E214" s="12" t="s">
        <v>2289</v>
      </c>
      <c r="F214" s="255">
        <v>56740</v>
      </c>
      <c r="G214" s="255">
        <v>50418</v>
      </c>
      <c r="H214" s="255">
        <v>6322</v>
      </c>
      <c r="I214" s="265">
        <v>0.1114</v>
      </c>
      <c r="J214" s="241">
        <f t="shared" si="90"/>
        <v>50922.18</v>
      </c>
      <c r="K214" s="246">
        <f t="shared" si="91"/>
        <v>51426.36</v>
      </c>
      <c r="L214" s="246">
        <f t="shared" si="92"/>
        <v>51930.54</v>
      </c>
      <c r="M214" s="246">
        <f t="shared" si="93"/>
        <v>52434.720000000001</v>
      </c>
      <c r="N214" s="246">
        <f t="shared" si="94"/>
        <v>52938.9</v>
      </c>
      <c r="O214" s="246">
        <f t="shared" si="95"/>
        <v>53443.08</v>
      </c>
      <c r="P214" s="246">
        <f t="shared" si="96"/>
        <v>53947.26</v>
      </c>
      <c r="Q214" s="246">
        <f t="shared" si="97"/>
        <v>54451.44</v>
      </c>
      <c r="R214" s="246">
        <f t="shared" si="98"/>
        <v>54955.62</v>
      </c>
      <c r="S214" s="246">
        <f t="shared" si="99"/>
        <v>55459.8</v>
      </c>
      <c r="T214" s="246">
        <f t="shared" si="100"/>
        <v>55963.98</v>
      </c>
      <c r="U214" s="246">
        <f t="shared" si="101"/>
        <v>56468.160000000003</v>
      </c>
      <c r="V214" s="246">
        <f t="shared" si="102"/>
        <v>56972.34</v>
      </c>
      <c r="W214" s="246">
        <f t="shared" si="103"/>
        <v>57476.520000000004</v>
      </c>
      <c r="X214" s="246">
        <f t="shared" si="104"/>
        <v>57980.7</v>
      </c>
      <c r="Y214" s="246">
        <f t="shared" si="105"/>
        <v>58484.88</v>
      </c>
      <c r="Z214" s="246">
        <f t="shared" si="106"/>
        <v>58989.06</v>
      </c>
      <c r="AA214" s="246">
        <f t="shared" si="107"/>
        <v>59493.24</v>
      </c>
      <c r="AB214" s="246">
        <f t="shared" si="108"/>
        <v>59997.42</v>
      </c>
      <c r="AC214" s="246">
        <f t="shared" si="109"/>
        <v>60501.599999999999</v>
      </c>
      <c r="AD214" s="246">
        <f t="shared" si="110"/>
        <v>61005.78</v>
      </c>
      <c r="AE214" s="246">
        <f t="shared" si="111"/>
        <v>61509.96</v>
      </c>
      <c r="AF214" s="246">
        <f t="shared" si="112"/>
        <v>62014.14</v>
      </c>
      <c r="AG214" s="246">
        <f t="shared" si="113"/>
        <v>62518.32</v>
      </c>
      <c r="AH214" s="246">
        <f t="shared" si="114"/>
        <v>63022.5</v>
      </c>
      <c r="AI214" s="246">
        <f t="shared" si="115"/>
        <v>63526.68</v>
      </c>
      <c r="AJ214" s="246">
        <f t="shared" si="116"/>
        <v>64030.86</v>
      </c>
      <c r="AK214" s="246">
        <f t="shared" si="117"/>
        <v>64535.040000000001</v>
      </c>
      <c r="AL214" s="246">
        <f t="shared" si="118"/>
        <v>65039.22</v>
      </c>
      <c r="AM214" s="246">
        <f t="shared" si="119"/>
        <v>65543.399999999994</v>
      </c>
    </row>
    <row r="215" spans="1:39" ht="24" customHeight="1">
      <c r="A215" s="232">
        <v>2026</v>
      </c>
      <c r="B215" s="11" t="s">
        <v>32</v>
      </c>
      <c r="C215" s="12" t="s">
        <v>2281</v>
      </c>
      <c r="D215" s="12" t="s">
        <v>2290</v>
      </c>
      <c r="E215" s="12" t="s">
        <v>2291</v>
      </c>
      <c r="F215" s="255">
        <v>50430</v>
      </c>
      <c r="G215" s="255">
        <v>44424</v>
      </c>
      <c r="H215" s="255">
        <v>6006</v>
      </c>
      <c r="I215" s="265">
        <v>0.1191</v>
      </c>
      <c r="J215" s="241">
        <f t="shared" si="90"/>
        <v>44868.24</v>
      </c>
      <c r="K215" s="246">
        <f t="shared" si="91"/>
        <v>45312.480000000003</v>
      </c>
      <c r="L215" s="246">
        <f t="shared" si="92"/>
        <v>45756.72</v>
      </c>
      <c r="M215" s="246">
        <f t="shared" si="93"/>
        <v>46200.959999999999</v>
      </c>
      <c r="N215" s="246">
        <f t="shared" si="94"/>
        <v>46645.2</v>
      </c>
      <c r="O215" s="246">
        <f t="shared" si="95"/>
        <v>47089.440000000002</v>
      </c>
      <c r="P215" s="246">
        <f t="shared" si="96"/>
        <v>47533.68</v>
      </c>
      <c r="Q215" s="246">
        <f t="shared" si="97"/>
        <v>47977.919999999998</v>
      </c>
      <c r="R215" s="246">
        <f t="shared" si="98"/>
        <v>48422.16</v>
      </c>
      <c r="S215" s="246">
        <f t="shared" si="99"/>
        <v>48866.400000000001</v>
      </c>
      <c r="T215" s="246">
        <f t="shared" si="100"/>
        <v>49310.64</v>
      </c>
      <c r="U215" s="246">
        <f t="shared" si="101"/>
        <v>49754.879999999997</v>
      </c>
      <c r="V215" s="246">
        <f t="shared" si="102"/>
        <v>50199.12</v>
      </c>
      <c r="W215" s="246">
        <f t="shared" si="103"/>
        <v>50643.360000000001</v>
      </c>
      <c r="X215" s="246">
        <f t="shared" si="104"/>
        <v>51087.6</v>
      </c>
      <c r="Y215" s="246">
        <f t="shared" si="105"/>
        <v>51531.839999999997</v>
      </c>
      <c r="Z215" s="246">
        <f t="shared" si="106"/>
        <v>51976.08</v>
      </c>
      <c r="AA215" s="246">
        <f t="shared" si="107"/>
        <v>52420.32</v>
      </c>
      <c r="AB215" s="246">
        <f t="shared" si="108"/>
        <v>52864.56</v>
      </c>
      <c r="AC215" s="246">
        <f t="shared" si="109"/>
        <v>53308.800000000003</v>
      </c>
      <c r="AD215" s="246">
        <f t="shared" si="110"/>
        <v>53753.04</v>
      </c>
      <c r="AE215" s="246">
        <f t="shared" si="111"/>
        <v>54197.279999999999</v>
      </c>
      <c r="AF215" s="246">
        <f t="shared" si="112"/>
        <v>54641.520000000004</v>
      </c>
      <c r="AG215" s="246">
        <f t="shared" si="113"/>
        <v>55085.760000000002</v>
      </c>
      <c r="AH215" s="246">
        <f t="shared" si="114"/>
        <v>55530</v>
      </c>
      <c r="AI215" s="246">
        <f t="shared" si="115"/>
        <v>55974.239999999998</v>
      </c>
      <c r="AJ215" s="246">
        <f t="shared" si="116"/>
        <v>56418.48</v>
      </c>
      <c r="AK215" s="246">
        <f t="shared" si="117"/>
        <v>56862.720000000001</v>
      </c>
      <c r="AL215" s="246">
        <f t="shared" si="118"/>
        <v>57306.96</v>
      </c>
      <c r="AM215" s="246">
        <f t="shared" si="119"/>
        <v>57751.199999999997</v>
      </c>
    </row>
    <row r="216" spans="1:39" ht="24" customHeight="1">
      <c r="A216" s="232">
        <v>2026</v>
      </c>
      <c r="B216" s="11" t="s">
        <v>32</v>
      </c>
      <c r="C216" s="12" t="s">
        <v>2281</v>
      </c>
      <c r="D216" s="12" t="s">
        <v>2287</v>
      </c>
      <c r="E216" s="12" t="s">
        <v>2292</v>
      </c>
      <c r="F216" s="255">
        <v>53220</v>
      </c>
      <c r="G216" s="255">
        <v>47074</v>
      </c>
      <c r="H216" s="255">
        <v>6146</v>
      </c>
      <c r="I216" s="265">
        <v>0.11550000000000001</v>
      </c>
      <c r="J216" s="241">
        <f t="shared" si="90"/>
        <v>47544.74</v>
      </c>
      <c r="K216" s="246">
        <f t="shared" si="91"/>
        <v>48015.48</v>
      </c>
      <c r="L216" s="246">
        <f t="shared" si="92"/>
        <v>48486.22</v>
      </c>
      <c r="M216" s="246">
        <f t="shared" si="93"/>
        <v>48956.959999999999</v>
      </c>
      <c r="N216" s="246">
        <f t="shared" si="94"/>
        <v>49427.7</v>
      </c>
      <c r="O216" s="246">
        <f t="shared" si="95"/>
        <v>49898.44</v>
      </c>
      <c r="P216" s="246">
        <f t="shared" si="96"/>
        <v>50369.18</v>
      </c>
      <c r="Q216" s="246">
        <f t="shared" si="97"/>
        <v>50839.92</v>
      </c>
      <c r="R216" s="246">
        <f t="shared" si="98"/>
        <v>51310.66</v>
      </c>
      <c r="S216" s="246">
        <f t="shared" si="99"/>
        <v>51781.4</v>
      </c>
      <c r="T216" s="246">
        <f t="shared" si="100"/>
        <v>52252.14</v>
      </c>
      <c r="U216" s="246">
        <f t="shared" si="101"/>
        <v>52722.879999999997</v>
      </c>
      <c r="V216" s="246">
        <f t="shared" si="102"/>
        <v>53193.62</v>
      </c>
      <c r="W216" s="246">
        <f t="shared" si="103"/>
        <v>53664.36</v>
      </c>
      <c r="X216" s="246">
        <f t="shared" si="104"/>
        <v>54135.1</v>
      </c>
      <c r="Y216" s="246">
        <f t="shared" si="105"/>
        <v>54605.84</v>
      </c>
      <c r="Z216" s="246">
        <f t="shared" si="106"/>
        <v>55076.58</v>
      </c>
      <c r="AA216" s="246">
        <f t="shared" si="107"/>
        <v>55547.32</v>
      </c>
      <c r="AB216" s="246">
        <f t="shared" si="108"/>
        <v>56018.06</v>
      </c>
      <c r="AC216" s="246">
        <f t="shared" si="109"/>
        <v>56488.800000000003</v>
      </c>
      <c r="AD216" s="246">
        <f t="shared" si="110"/>
        <v>56959.54</v>
      </c>
      <c r="AE216" s="246">
        <f t="shared" si="111"/>
        <v>57430.28</v>
      </c>
      <c r="AF216" s="246">
        <f t="shared" si="112"/>
        <v>57901.020000000004</v>
      </c>
      <c r="AG216" s="246">
        <f t="shared" si="113"/>
        <v>58371.76</v>
      </c>
      <c r="AH216" s="246">
        <f t="shared" si="114"/>
        <v>58842.5</v>
      </c>
      <c r="AI216" s="246">
        <f t="shared" si="115"/>
        <v>59313.24</v>
      </c>
      <c r="AJ216" s="246">
        <f t="shared" si="116"/>
        <v>59783.98</v>
      </c>
      <c r="AK216" s="246">
        <f t="shared" si="117"/>
        <v>60254.720000000001</v>
      </c>
      <c r="AL216" s="246">
        <f t="shared" si="118"/>
        <v>60725.46</v>
      </c>
      <c r="AM216" s="246">
        <f t="shared" si="119"/>
        <v>61196.2</v>
      </c>
    </row>
    <row r="217" spans="1:39" ht="24" customHeight="1">
      <c r="A217" s="232">
        <v>2026</v>
      </c>
      <c r="B217" s="11" t="s">
        <v>32</v>
      </c>
      <c r="C217" s="12" t="s">
        <v>2281</v>
      </c>
      <c r="D217" s="12" t="s">
        <v>2290</v>
      </c>
      <c r="E217" s="12" t="s">
        <v>2293</v>
      </c>
      <c r="F217" s="255">
        <v>50630</v>
      </c>
      <c r="G217" s="255">
        <v>44614</v>
      </c>
      <c r="H217" s="255">
        <v>6016</v>
      </c>
      <c r="I217" s="265">
        <v>0.1188</v>
      </c>
      <c r="J217" s="241">
        <f t="shared" si="90"/>
        <v>45060.14</v>
      </c>
      <c r="K217" s="246">
        <f t="shared" si="91"/>
        <v>45506.28</v>
      </c>
      <c r="L217" s="246">
        <f t="shared" si="92"/>
        <v>45952.42</v>
      </c>
      <c r="M217" s="246">
        <f t="shared" si="93"/>
        <v>46398.559999999998</v>
      </c>
      <c r="N217" s="246">
        <f t="shared" si="94"/>
        <v>46844.7</v>
      </c>
      <c r="O217" s="246">
        <f t="shared" si="95"/>
        <v>47290.84</v>
      </c>
      <c r="P217" s="246">
        <f t="shared" si="96"/>
        <v>47736.98</v>
      </c>
      <c r="Q217" s="246">
        <f t="shared" si="97"/>
        <v>48183.12</v>
      </c>
      <c r="R217" s="246">
        <f t="shared" si="98"/>
        <v>48629.26</v>
      </c>
      <c r="S217" s="246">
        <f t="shared" si="99"/>
        <v>49075.4</v>
      </c>
      <c r="T217" s="246">
        <f t="shared" si="100"/>
        <v>49521.54</v>
      </c>
      <c r="U217" s="246">
        <f t="shared" si="101"/>
        <v>49967.68</v>
      </c>
      <c r="V217" s="246">
        <f t="shared" si="102"/>
        <v>50413.82</v>
      </c>
      <c r="W217" s="246">
        <f t="shared" si="103"/>
        <v>50859.96</v>
      </c>
      <c r="X217" s="246">
        <f t="shared" si="104"/>
        <v>51306.1</v>
      </c>
      <c r="Y217" s="246">
        <f t="shared" si="105"/>
        <v>51752.24</v>
      </c>
      <c r="Z217" s="246">
        <f t="shared" si="106"/>
        <v>52198.38</v>
      </c>
      <c r="AA217" s="246">
        <f t="shared" si="107"/>
        <v>52644.52</v>
      </c>
      <c r="AB217" s="246">
        <f t="shared" si="108"/>
        <v>53090.66</v>
      </c>
      <c r="AC217" s="246">
        <f t="shared" si="109"/>
        <v>53536.800000000003</v>
      </c>
      <c r="AD217" s="246">
        <f t="shared" si="110"/>
        <v>53982.94</v>
      </c>
      <c r="AE217" s="246">
        <f t="shared" si="111"/>
        <v>54429.08</v>
      </c>
      <c r="AF217" s="246">
        <f t="shared" si="112"/>
        <v>54875.22</v>
      </c>
      <c r="AG217" s="246">
        <f t="shared" si="113"/>
        <v>55321.36</v>
      </c>
      <c r="AH217" s="246">
        <f t="shared" si="114"/>
        <v>55767.5</v>
      </c>
      <c r="AI217" s="246">
        <f t="shared" si="115"/>
        <v>56213.64</v>
      </c>
      <c r="AJ217" s="246">
        <f t="shared" si="116"/>
        <v>56659.78</v>
      </c>
      <c r="AK217" s="246">
        <f t="shared" si="117"/>
        <v>57105.919999999998</v>
      </c>
      <c r="AL217" s="246">
        <f t="shared" si="118"/>
        <v>57552.06</v>
      </c>
      <c r="AM217" s="246">
        <f t="shared" si="119"/>
        <v>57998.2</v>
      </c>
    </row>
    <row r="218" spans="1:39" ht="24" customHeight="1">
      <c r="A218" s="232">
        <v>2026</v>
      </c>
      <c r="B218" s="11" t="s">
        <v>32</v>
      </c>
      <c r="C218" s="12" t="s">
        <v>2281</v>
      </c>
      <c r="D218" s="12" t="s">
        <v>2287</v>
      </c>
      <c r="E218" s="12" t="s">
        <v>2294</v>
      </c>
      <c r="F218" s="255">
        <v>53430</v>
      </c>
      <c r="G218" s="255">
        <v>47274</v>
      </c>
      <c r="H218" s="255">
        <v>6156</v>
      </c>
      <c r="I218" s="265">
        <v>0.1152</v>
      </c>
      <c r="J218" s="241">
        <f t="shared" si="90"/>
        <v>47746.74</v>
      </c>
      <c r="K218" s="246">
        <f t="shared" si="91"/>
        <v>48219.48</v>
      </c>
      <c r="L218" s="246">
        <f t="shared" si="92"/>
        <v>48692.22</v>
      </c>
      <c r="M218" s="246">
        <f t="shared" si="93"/>
        <v>49164.959999999999</v>
      </c>
      <c r="N218" s="246">
        <f t="shared" si="94"/>
        <v>49637.7</v>
      </c>
      <c r="O218" s="246">
        <f t="shared" si="95"/>
        <v>50110.44</v>
      </c>
      <c r="P218" s="246">
        <f t="shared" si="96"/>
        <v>50583.18</v>
      </c>
      <c r="Q218" s="246">
        <f t="shared" si="97"/>
        <v>51055.92</v>
      </c>
      <c r="R218" s="246">
        <f t="shared" si="98"/>
        <v>51528.66</v>
      </c>
      <c r="S218" s="246">
        <f t="shared" si="99"/>
        <v>52001.4</v>
      </c>
      <c r="T218" s="246">
        <f t="shared" si="100"/>
        <v>52474.14</v>
      </c>
      <c r="U218" s="246">
        <f t="shared" si="101"/>
        <v>52946.879999999997</v>
      </c>
      <c r="V218" s="246">
        <f t="shared" si="102"/>
        <v>53419.62</v>
      </c>
      <c r="W218" s="246">
        <f t="shared" si="103"/>
        <v>53892.36</v>
      </c>
      <c r="X218" s="246">
        <f t="shared" si="104"/>
        <v>54365.1</v>
      </c>
      <c r="Y218" s="246">
        <f t="shared" si="105"/>
        <v>54837.84</v>
      </c>
      <c r="Z218" s="246">
        <f t="shared" si="106"/>
        <v>55310.58</v>
      </c>
      <c r="AA218" s="246">
        <f t="shared" si="107"/>
        <v>55783.32</v>
      </c>
      <c r="AB218" s="246">
        <f t="shared" si="108"/>
        <v>56256.06</v>
      </c>
      <c r="AC218" s="246">
        <f t="shared" si="109"/>
        <v>56728.800000000003</v>
      </c>
      <c r="AD218" s="246">
        <f t="shared" si="110"/>
        <v>57201.54</v>
      </c>
      <c r="AE218" s="246">
        <f t="shared" si="111"/>
        <v>57674.28</v>
      </c>
      <c r="AF218" s="246">
        <f t="shared" si="112"/>
        <v>58147.020000000004</v>
      </c>
      <c r="AG218" s="246">
        <f t="shared" si="113"/>
        <v>58619.76</v>
      </c>
      <c r="AH218" s="246">
        <f t="shared" si="114"/>
        <v>59092.5</v>
      </c>
      <c r="AI218" s="246">
        <f t="shared" si="115"/>
        <v>59565.24</v>
      </c>
      <c r="AJ218" s="246">
        <f t="shared" si="116"/>
        <v>60037.98</v>
      </c>
      <c r="AK218" s="246">
        <f t="shared" si="117"/>
        <v>60510.720000000001</v>
      </c>
      <c r="AL218" s="246">
        <f t="shared" si="118"/>
        <v>60983.46</v>
      </c>
      <c r="AM218" s="246">
        <f t="shared" si="119"/>
        <v>61456.2</v>
      </c>
    </row>
    <row r="219" spans="1:39" ht="24" customHeight="1">
      <c r="A219" s="232">
        <v>2026</v>
      </c>
      <c r="B219" s="11" t="s">
        <v>32</v>
      </c>
      <c r="C219" s="12" t="s">
        <v>2281</v>
      </c>
      <c r="D219" s="12" t="s">
        <v>2287</v>
      </c>
      <c r="E219" s="12" t="s">
        <v>2295</v>
      </c>
      <c r="F219" s="255">
        <v>56940</v>
      </c>
      <c r="G219" s="255">
        <v>50608</v>
      </c>
      <c r="H219" s="255">
        <v>6332</v>
      </c>
      <c r="I219" s="265">
        <v>0.11119999999999999</v>
      </c>
      <c r="J219" s="241">
        <f t="shared" si="90"/>
        <v>51114.080000000002</v>
      </c>
      <c r="K219" s="246">
        <f t="shared" si="91"/>
        <v>51620.160000000003</v>
      </c>
      <c r="L219" s="246">
        <f t="shared" si="92"/>
        <v>52126.239999999998</v>
      </c>
      <c r="M219" s="246">
        <f t="shared" si="93"/>
        <v>52632.32</v>
      </c>
      <c r="N219" s="246">
        <f t="shared" si="94"/>
        <v>53138.400000000001</v>
      </c>
      <c r="O219" s="246">
        <f t="shared" si="95"/>
        <v>53644.480000000003</v>
      </c>
      <c r="P219" s="246">
        <f t="shared" si="96"/>
        <v>54150.559999999998</v>
      </c>
      <c r="Q219" s="246">
        <f t="shared" si="97"/>
        <v>54656.639999999999</v>
      </c>
      <c r="R219" s="246">
        <f t="shared" si="98"/>
        <v>55162.720000000001</v>
      </c>
      <c r="S219" s="246">
        <f t="shared" si="99"/>
        <v>55668.800000000003</v>
      </c>
      <c r="T219" s="246">
        <f t="shared" si="100"/>
        <v>56174.879999999997</v>
      </c>
      <c r="U219" s="246">
        <f t="shared" si="101"/>
        <v>56680.959999999999</v>
      </c>
      <c r="V219" s="246">
        <f t="shared" si="102"/>
        <v>57187.040000000001</v>
      </c>
      <c r="W219" s="246">
        <f t="shared" si="103"/>
        <v>57693.120000000003</v>
      </c>
      <c r="X219" s="246">
        <f t="shared" si="104"/>
        <v>58199.199999999997</v>
      </c>
      <c r="Y219" s="246">
        <f t="shared" si="105"/>
        <v>58705.279999999999</v>
      </c>
      <c r="Z219" s="246">
        <f t="shared" si="106"/>
        <v>59211.360000000001</v>
      </c>
      <c r="AA219" s="246">
        <f t="shared" si="107"/>
        <v>59717.440000000002</v>
      </c>
      <c r="AB219" s="246">
        <f t="shared" si="108"/>
        <v>60223.520000000004</v>
      </c>
      <c r="AC219" s="246">
        <f t="shared" si="109"/>
        <v>60729.599999999999</v>
      </c>
      <c r="AD219" s="246">
        <f t="shared" si="110"/>
        <v>61235.68</v>
      </c>
      <c r="AE219" s="246">
        <f t="shared" si="111"/>
        <v>61741.760000000002</v>
      </c>
      <c r="AF219" s="246">
        <f t="shared" si="112"/>
        <v>62247.839999999997</v>
      </c>
      <c r="AG219" s="246">
        <f t="shared" si="113"/>
        <v>62753.919999999998</v>
      </c>
      <c r="AH219" s="246">
        <f t="shared" si="114"/>
        <v>63260</v>
      </c>
      <c r="AI219" s="246">
        <f t="shared" si="115"/>
        <v>63766.080000000002</v>
      </c>
      <c r="AJ219" s="246">
        <f t="shared" si="116"/>
        <v>64272.160000000003</v>
      </c>
      <c r="AK219" s="246">
        <f t="shared" si="117"/>
        <v>64778.240000000005</v>
      </c>
      <c r="AL219" s="246">
        <f t="shared" si="118"/>
        <v>65284.32</v>
      </c>
      <c r="AM219" s="246">
        <f t="shared" si="119"/>
        <v>65790.399999999994</v>
      </c>
    </row>
    <row r="220" spans="1:39" ht="24" customHeight="1">
      <c r="A220" s="232">
        <v>2026</v>
      </c>
      <c r="B220" s="11" t="s">
        <v>32</v>
      </c>
      <c r="C220" s="12" t="s">
        <v>2281</v>
      </c>
      <c r="D220" s="12" t="s">
        <v>2290</v>
      </c>
      <c r="E220" s="12" t="s">
        <v>2296</v>
      </c>
      <c r="F220" s="255">
        <v>54140</v>
      </c>
      <c r="G220" s="255">
        <v>47948</v>
      </c>
      <c r="H220" s="255">
        <v>6192</v>
      </c>
      <c r="I220" s="265">
        <v>0.1144</v>
      </c>
      <c r="J220" s="241">
        <f t="shared" si="90"/>
        <v>48427.48</v>
      </c>
      <c r="K220" s="246">
        <f t="shared" si="91"/>
        <v>48906.96</v>
      </c>
      <c r="L220" s="246">
        <f t="shared" si="92"/>
        <v>49386.44</v>
      </c>
      <c r="M220" s="246">
        <f t="shared" si="93"/>
        <v>49865.919999999998</v>
      </c>
      <c r="N220" s="246">
        <f t="shared" si="94"/>
        <v>50345.4</v>
      </c>
      <c r="O220" s="246">
        <f t="shared" si="95"/>
        <v>50824.88</v>
      </c>
      <c r="P220" s="246">
        <f t="shared" si="96"/>
        <v>51304.36</v>
      </c>
      <c r="Q220" s="246">
        <f t="shared" si="97"/>
        <v>51783.839999999997</v>
      </c>
      <c r="R220" s="246">
        <f t="shared" si="98"/>
        <v>52263.32</v>
      </c>
      <c r="S220" s="246">
        <f t="shared" si="99"/>
        <v>52742.8</v>
      </c>
      <c r="T220" s="246">
        <f t="shared" si="100"/>
        <v>53222.28</v>
      </c>
      <c r="U220" s="246">
        <f t="shared" si="101"/>
        <v>53701.760000000002</v>
      </c>
      <c r="V220" s="246">
        <f t="shared" si="102"/>
        <v>54181.24</v>
      </c>
      <c r="W220" s="246">
        <f t="shared" si="103"/>
        <v>54660.72</v>
      </c>
      <c r="X220" s="246">
        <f t="shared" si="104"/>
        <v>55140.2</v>
      </c>
      <c r="Y220" s="246">
        <f t="shared" si="105"/>
        <v>55619.68</v>
      </c>
      <c r="Z220" s="246">
        <f t="shared" si="106"/>
        <v>56099.16</v>
      </c>
      <c r="AA220" s="246">
        <f t="shared" si="107"/>
        <v>56578.64</v>
      </c>
      <c r="AB220" s="246">
        <f t="shared" si="108"/>
        <v>57058.12</v>
      </c>
      <c r="AC220" s="246">
        <f t="shared" si="109"/>
        <v>57537.599999999999</v>
      </c>
      <c r="AD220" s="246">
        <f t="shared" si="110"/>
        <v>58017.08</v>
      </c>
      <c r="AE220" s="246">
        <f t="shared" si="111"/>
        <v>58496.56</v>
      </c>
      <c r="AF220" s="246">
        <f t="shared" si="112"/>
        <v>58976.04</v>
      </c>
      <c r="AG220" s="246">
        <f t="shared" si="113"/>
        <v>59455.520000000004</v>
      </c>
      <c r="AH220" s="246">
        <f t="shared" si="114"/>
        <v>59935</v>
      </c>
      <c r="AI220" s="246">
        <f t="shared" si="115"/>
        <v>60414.479999999996</v>
      </c>
      <c r="AJ220" s="246">
        <f t="shared" si="116"/>
        <v>60893.96</v>
      </c>
      <c r="AK220" s="246">
        <f t="shared" si="117"/>
        <v>61373.440000000002</v>
      </c>
      <c r="AL220" s="246">
        <f t="shared" si="118"/>
        <v>61852.92</v>
      </c>
      <c r="AM220" s="246">
        <f t="shared" si="119"/>
        <v>62332.4</v>
      </c>
    </row>
    <row r="221" spans="1:39" ht="24" customHeight="1">
      <c r="A221" s="232">
        <v>2026</v>
      </c>
      <c r="B221" s="11" t="s">
        <v>32</v>
      </c>
      <c r="C221" s="12" t="s">
        <v>2281</v>
      </c>
      <c r="D221" s="12" t="s">
        <v>2297</v>
      </c>
      <c r="E221" s="12" t="s">
        <v>2298</v>
      </c>
      <c r="F221" s="255">
        <v>52085</v>
      </c>
      <c r="G221" s="255">
        <v>46296</v>
      </c>
      <c r="H221" s="255">
        <v>5789</v>
      </c>
      <c r="I221" s="265">
        <v>0.1111</v>
      </c>
      <c r="J221" s="241">
        <f t="shared" si="90"/>
        <v>46758.96</v>
      </c>
      <c r="K221" s="246">
        <f t="shared" si="91"/>
        <v>47221.919999999998</v>
      </c>
      <c r="L221" s="246">
        <f t="shared" si="92"/>
        <v>47684.88</v>
      </c>
      <c r="M221" s="246">
        <f t="shared" si="93"/>
        <v>48147.839999999997</v>
      </c>
      <c r="N221" s="246">
        <f t="shared" si="94"/>
        <v>48610.8</v>
      </c>
      <c r="O221" s="246">
        <f t="shared" si="95"/>
        <v>49073.760000000002</v>
      </c>
      <c r="P221" s="246">
        <f t="shared" si="96"/>
        <v>49536.72</v>
      </c>
      <c r="Q221" s="246">
        <f t="shared" si="97"/>
        <v>49999.68</v>
      </c>
      <c r="R221" s="246">
        <f t="shared" si="98"/>
        <v>50462.64</v>
      </c>
      <c r="S221" s="246">
        <f t="shared" si="99"/>
        <v>50925.599999999999</v>
      </c>
      <c r="T221" s="246">
        <f t="shared" si="100"/>
        <v>51388.56</v>
      </c>
      <c r="U221" s="246">
        <f t="shared" si="101"/>
        <v>51851.519999999997</v>
      </c>
      <c r="V221" s="246">
        <f t="shared" si="102"/>
        <v>52314.48</v>
      </c>
      <c r="W221" s="246">
        <f t="shared" si="103"/>
        <v>52777.440000000002</v>
      </c>
      <c r="X221" s="246">
        <f t="shared" si="104"/>
        <v>53240.4</v>
      </c>
      <c r="Y221" s="246">
        <f t="shared" si="105"/>
        <v>53703.360000000001</v>
      </c>
      <c r="Z221" s="246">
        <f t="shared" si="106"/>
        <v>54166.32</v>
      </c>
      <c r="AA221" s="246">
        <f t="shared" si="107"/>
        <v>54629.279999999999</v>
      </c>
      <c r="AB221" s="246">
        <f t="shared" si="108"/>
        <v>55092.24</v>
      </c>
      <c r="AC221" s="246">
        <f t="shared" si="109"/>
        <v>55555.199999999997</v>
      </c>
      <c r="AD221" s="246">
        <f t="shared" si="110"/>
        <v>56018.16</v>
      </c>
      <c r="AE221" s="246">
        <f t="shared" si="111"/>
        <v>56481.120000000003</v>
      </c>
      <c r="AF221" s="246">
        <f t="shared" si="112"/>
        <v>56944.08</v>
      </c>
      <c r="AG221" s="246">
        <f t="shared" si="113"/>
        <v>57407.040000000001</v>
      </c>
      <c r="AH221" s="246">
        <f t="shared" si="114"/>
        <v>57870</v>
      </c>
      <c r="AI221" s="246">
        <f t="shared" si="115"/>
        <v>58332.959999999999</v>
      </c>
      <c r="AJ221" s="246">
        <f t="shared" si="116"/>
        <v>58795.92</v>
      </c>
      <c r="AK221" s="246">
        <f t="shared" si="117"/>
        <v>59258.880000000005</v>
      </c>
      <c r="AL221" s="246">
        <f t="shared" si="118"/>
        <v>59721.84</v>
      </c>
      <c r="AM221" s="246">
        <f t="shared" si="119"/>
        <v>60184.800000000003</v>
      </c>
    </row>
    <row r="222" spans="1:39" ht="24" customHeight="1">
      <c r="A222" s="232">
        <v>2026</v>
      </c>
      <c r="B222" s="11" t="s">
        <v>32</v>
      </c>
      <c r="C222" s="12" t="s">
        <v>2281</v>
      </c>
      <c r="D222" s="12" t="s">
        <v>2297</v>
      </c>
      <c r="E222" s="12" t="s">
        <v>2299</v>
      </c>
      <c r="F222" s="255">
        <v>52285</v>
      </c>
      <c r="G222" s="255">
        <v>46486</v>
      </c>
      <c r="H222" s="255">
        <v>5799</v>
      </c>
      <c r="I222" s="265">
        <v>0.1109</v>
      </c>
      <c r="J222" s="241">
        <f t="shared" si="90"/>
        <v>46950.86</v>
      </c>
      <c r="K222" s="246">
        <f t="shared" si="91"/>
        <v>47415.72</v>
      </c>
      <c r="L222" s="246">
        <f t="shared" si="92"/>
        <v>47880.58</v>
      </c>
      <c r="M222" s="246">
        <f t="shared" si="93"/>
        <v>48345.440000000002</v>
      </c>
      <c r="N222" s="246">
        <f t="shared" si="94"/>
        <v>48810.3</v>
      </c>
      <c r="O222" s="246">
        <f t="shared" si="95"/>
        <v>49275.16</v>
      </c>
      <c r="P222" s="246">
        <f t="shared" si="96"/>
        <v>49740.020000000004</v>
      </c>
      <c r="Q222" s="246">
        <f t="shared" si="97"/>
        <v>50204.88</v>
      </c>
      <c r="R222" s="246">
        <f t="shared" si="98"/>
        <v>50669.74</v>
      </c>
      <c r="S222" s="246">
        <f t="shared" si="99"/>
        <v>51134.6</v>
      </c>
      <c r="T222" s="246">
        <f t="shared" si="100"/>
        <v>51599.46</v>
      </c>
      <c r="U222" s="246">
        <f t="shared" si="101"/>
        <v>52064.32</v>
      </c>
      <c r="V222" s="246">
        <f t="shared" si="102"/>
        <v>52529.18</v>
      </c>
      <c r="W222" s="246">
        <f t="shared" si="103"/>
        <v>52994.04</v>
      </c>
      <c r="X222" s="246">
        <f t="shared" si="104"/>
        <v>53458.9</v>
      </c>
      <c r="Y222" s="246">
        <f t="shared" si="105"/>
        <v>53923.76</v>
      </c>
      <c r="Z222" s="246">
        <f t="shared" si="106"/>
        <v>54388.62</v>
      </c>
      <c r="AA222" s="246">
        <f t="shared" si="107"/>
        <v>54853.479999999996</v>
      </c>
      <c r="AB222" s="246">
        <f t="shared" si="108"/>
        <v>55318.34</v>
      </c>
      <c r="AC222" s="246">
        <f t="shared" si="109"/>
        <v>55783.199999999997</v>
      </c>
      <c r="AD222" s="246">
        <f t="shared" si="110"/>
        <v>56248.06</v>
      </c>
      <c r="AE222" s="246">
        <f t="shared" si="111"/>
        <v>56712.92</v>
      </c>
      <c r="AF222" s="246">
        <f t="shared" si="112"/>
        <v>57177.78</v>
      </c>
      <c r="AG222" s="246">
        <f t="shared" si="113"/>
        <v>57642.64</v>
      </c>
      <c r="AH222" s="246">
        <f t="shared" si="114"/>
        <v>58107.5</v>
      </c>
      <c r="AI222" s="246">
        <f t="shared" si="115"/>
        <v>58572.36</v>
      </c>
      <c r="AJ222" s="246">
        <f t="shared" si="116"/>
        <v>59037.22</v>
      </c>
      <c r="AK222" s="246">
        <f t="shared" si="117"/>
        <v>59502.080000000002</v>
      </c>
      <c r="AL222" s="246">
        <f t="shared" si="118"/>
        <v>59966.94</v>
      </c>
      <c r="AM222" s="246">
        <f t="shared" si="119"/>
        <v>60431.8</v>
      </c>
    </row>
    <row r="223" spans="1:39" ht="24" customHeight="1">
      <c r="A223" s="232">
        <v>2026</v>
      </c>
      <c r="B223" s="11" t="s">
        <v>32</v>
      </c>
      <c r="C223" s="12" t="s">
        <v>2281</v>
      </c>
      <c r="D223" s="12" t="s">
        <v>2300</v>
      </c>
      <c r="E223" s="12" t="s">
        <v>2301</v>
      </c>
      <c r="F223" s="255">
        <v>54885</v>
      </c>
      <c r="G223" s="255">
        <v>48956</v>
      </c>
      <c r="H223" s="255">
        <v>5929</v>
      </c>
      <c r="I223" s="265">
        <v>0.108</v>
      </c>
      <c r="J223" s="241">
        <f t="shared" si="90"/>
        <v>49445.56</v>
      </c>
      <c r="K223" s="246">
        <f t="shared" si="91"/>
        <v>49935.12</v>
      </c>
      <c r="L223" s="246">
        <f t="shared" si="92"/>
        <v>50424.68</v>
      </c>
      <c r="M223" s="246">
        <f t="shared" si="93"/>
        <v>50914.239999999998</v>
      </c>
      <c r="N223" s="246">
        <f t="shared" si="94"/>
        <v>51403.8</v>
      </c>
      <c r="O223" s="246">
        <f t="shared" si="95"/>
        <v>51893.36</v>
      </c>
      <c r="P223" s="246">
        <f t="shared" si="96"/>
        <v>52382.92</v>
      </c>
      <c r="Q223" s="246">
        <f t="shared" si="97"/>
        <v>52872.480000000003</v>
      </c>
      <c r="R223" s="246">
        <f t="shared" si="98"/>
        <v>53362.04</v>
      </c>
      <c r="S223" s="246">
        <f t="shared" si="99"/>
        <v>53851.6</v>
      </c>
      <c r="T223" s="246">
        <f t="shared" si="100"/>
        <v>54341.16</v>
      </c>
      <c r="U223" s="246">
        <f t="shared" si="101"/>
        <v>54830.720000000001</v>
      </c>
      <c r="V223" s="246">
        <f t="shared" si="102"/>
        <v>55320.28</v>
      </c>
      <c r="W223" s="246">
        <f t="shared" si="103"/>
        <v>55809.840000000004</v>
      </c>
      <c r="X223" s="246">
        <f t="shared" si="104"/>
        <v>56299.4</v>
      </c>
      <c r="Y223" s="246">
        <f t="shared" si="105"/>
        <v>56788.959999999999</v>
      </c>
      <c r="Z223" s="246">
        <f t="shared" si="106"/>
        <v>57278.520000000004</v>
      </c>
      <c r="AA223" s="246">
        <f t="shared" si="107"/>
        <v>57768.08</v>
      </c>
      <c r="AB223" s="246">
        <f t="shared" si="108"/>
        <v>58257.64</v>
      </c>
      <c r="AC223" s="246">
        <f t="shared" si="109"/>
        <v>58747.199999999997</v>
      </c>
      <c r="AD223" s="246">
        <f t="shared" si="110"/>
        <v>59236.76</v>
      </c>
      <c r="AE223" s="246">
        <f t="shared" si="111"/>
        <v>59726.32</v>
      </c>
      <c r="AF223" s="246">
        <f t="shared" si="112"/>
        <v>60215.880000000005</v>
      </c>
      <c r="AG223" s="246">
        <f t="shared" si="113"/>
        <v>60705.440000000002</v>
      </c>
      <c r="AH223" s="246">
        <f t="shared" si="114"/>
        <v>61195</v>
      </c>
      <c r="AI223" s="246">
        <f t="shared" si="115"/>
        <v>61684.56</v>
      </c>
      <c r="AJ223" s="246">
        <f t="shared" si="116"/>
        <v>62174.12</v>
      </c>
      <c r="AK223" s="246">
        <f t="shared" si="117"/>
        <v>62663.68</v>
      </c>
      <c r="AL223" s="246">
        <f t="shared" si="118"/>
        <v>63153.24</v>
      </c>
      <c r="AM223" s="246">
        <f t="shared" si="119"/>
        <v>63642.8</v>
      </c>
    </row>
    <row r="224" spans="1:39" ht="24" customHeight="1">
      <c r="A224" s="232">
        <v>2026</v>
      </c>
      <c r="B224" s="11" t="s">
        <v>32</v>
      </c>
      <c r="C224" s="12" t="s">
        <v>2281</v>
      </c>
      <c r="D224" s="12" t="s">
        <v>2300</v>
      </c>
      <c r="E224" s="12" t="s">
        <v>2302</v>
      </c>
      <c r="F224" s="255">
        <v>58695</v>
      </c>
      <c r="G224" s="255">
        <v>52575</v>
      </c>
      <c r="H224" s="255">
        <v>6120</v>
      </c>
      <c r="I224" s="265">
        <v>0.1043</v>
      </c>
      <c r="J224" s="241">
        <f t="shared" si="90"/>
        <v>53100.75</v>
      </c>
      <c r="K224" s="246">
        <f t="shared" si="91"/>
        <v>53626.5</v>
      </c>
      <c r="L224" s="246">
        <f t="shared" si="92"/>
        <v>54152.25</v>
      </c>
      <c r="M224" s="246">
        <f t="shared" si="93"/>
        <v>54678</v>
      </c>
      <c r="N224" s="246">
        <f t="shared" si="94"/>
        <v>55203.75</v>
      </c>
      <c r="O224" s="246">
        <f t="shared" si="95"/>
        <v>55729.5</v>
      </c>
      <c r="P224" s="246">
        <f t="shared" si="96"/>
        <v>56255.25</v>
      </c>
      <c r="Q224" s="246">
        <f t="shared" si="97"/>
        <v>56781</v>
      </c>
      <c r="R224" s="246">
        <f t="shared" si="98"/>
        <v>57306.75</v>
      </c>
      <c r="S224" s="246">
        <f t="shared" si="99"/>
        <v>57832.5</v>
      </c>
      <c r="T224" s="246">
        <f t="shared" si="100"/>
        <v>58358.25</v>
      </c>
      <c r="U224" s="246">
        <f t="shared" si="101"/>
        <v>58884</v>
      </c>
      <c r="V224" s="246">
        <f t="shared" si="102"/>
        <v>59409.75</v>
      </c>
      <c r="W224" s="246">
        <f t="shared" si="103"/>
        <v>59935.5</v>
      </c>
      <c r="X224" s="246">
        <f t="shared" si="104"/>
        <v>60461.25</v>
      </c>
      <c r="Y224" s="246">
        <f t="shared" si="105"/>
        <v>60987</v>
      </c>
      <c r="Z224" s="246">
        <f t="shared" si="106"/>
        <v>61512.75</v>
      </c>
      <c r="AA224" s="246">
        <f t="shared" si="107"/>
        <v>62038.5</v>
      </c>
      <c r="AB224" s="246">
        <f t="shared" si="108"/>
        <v>62564.25</v>
      </c>
      <c r="AC224" s="246">
        <f t="shared" si="109"/>
        <v>63090</v>
      </c>
      <c r="AD224" s="246">
        <f t="shared" si="110"/>
        <v>63615.75</v>
      </c>
      <c r="AE224" s="246">
        <f t="shared" si="111"/>
        <v>64141.5</v>
      </c>
      <c r="AF224" s="246">
        <f t="shared" si="112"/>
        <v>64667.25</v>
      </c>
      <c r="AG224" s="246">
        <f t="shared" si="113"/>
        <v>65193</v>
      </c>
      <c r="AH224" s="246">
        <f t="shared" si="114"/>
        <v>65718.75</v>
      </c>
      <c r="AI224" s="246">
        <f t="shared" si="115"/>
        <v>66244.5</v>
      </c>
      <c r="AJ224" s="246">
        <f t="shared" si="116"/>
        <v>66770.25</v>
      </c>
      <c r="AK224" s="246">
        <f t="shared" si="117"/>
        <v>67296</v>
      </c>
      <c r="AL224" s="246">
        <f t="shared" si="118"/>
        <v>67821.75</v>
      </c>
      <c r="AM224" s="246">
        <f t="shared" si="119"/>
        <v>68347.5</v>
      </c>
    </row>
    <row r="225" spans="1:39" ht="24" customHeight="1">
      <c r="A225" s="232">
        <v>2026</v>
      </c>
      <c r="B225" s="11" t="s">
        <v>32</v>
      </c>
      <c r="C225" s="12" t="s">
        <v>2281</v>
      </c>
      <c r="D225" s="12" t="s">
        <v>2297</v>
      </c>
      <c r="E225" s="12" t="s">
        <v>2303</v>
      </c>
      <c r="F225" s="255">
        <v>55895</v>
      </c>
      <c r="G225" s="255">
        <v>49915</v>
      </c>
      <c r="H225" s="255">
        <v>5980</v>
      </c>
      <c r="I225" s="265">
        <v>0.107</v>
      </c>
      <c r="J225" s="241">
        <f t="shared" si="90"/>
        <v>50414.15</v>
      </c>
      <c r="K225" s="246">
        <f t="shared" si="91"/>
        <v>50913.3</v>
      </c>
      <c r="L225" s="246">
        <f t="shared" si="92"/>
        <v>51412.45</v>
      </c>
      <c r="M225" s="246">
        <f t="shared" si="93"/>
        <v>51911.6</v>
      </c>
      <c r="N225" s="246">
        <f t="shared" si="94"/>
        <v>52410.75</v>
      </c>
      <c r="O225" s="246">
        <f t="shared" si="95"/>
        <v>52909.9</v>
      </c>
      <c r="P225" s="246">
        <f t="shared" si="96"/>
        <v>53409.05</v>
      </c>
      <c r="Q225" s="246">
        <f t="shared" si="97"/>
        <v>53908.2</v>
      </c>
      <c r="R225" s="246">
        <f t="shared" si="98"/>
        <v>54407.35</v>
      </c>
      <c r="S225" s="246">
        <f t="shared" si="99"/>
        <v>54906.5</v>
      </c>
      <c r="T225" s="246">
        <f t="shared" si="100"/>
        <v>55405.65</v>
      </c>
      <c r="U225" s="246">
        <f t="shared" si="101"/>
        <v>55904.800000000003</v>
      </c>
      <c r="V225" s="246">
        <f t="shared" si="102"/>
        <v>56403.95</v>
      </c>
      <c r="W225" s="246">
        <f t="shared" si="103"/>
        <v>56903.1</v>
      </c>
      <c r="X225" s="246">
        <f t="shared" si="104"/>
        <v>57402.25</v>
      </c>
      <c r="Y225" s="246">
        <f t="shared" si="105"/>
        <v>57901.4</v>
      </c>
      <c r="Z225" s="246">
        <f t="shared" si="106"/>
        <v>58400.55</v>
      </c>
      <c r="AA225" s="246">
        <f t="shared" si="107"/>
        <v>58899.7</v>
      </c>
      <c r="AB225" s="246">
        <f t="shared" si="108"/>
        <v>59398.85</v>
      </c>
      <c r="AC225" s="246">
        <f t="shared" si="109"/>
        <v>59898</v>
      </c>
      <c r="AD225" s="246">
        <f t="shared" si="110"/>
        <v>60397.15</v>
      </c>
      <c r="AE225" s="246">
        <f t="shared" si="111"/>
        <v>60896.3</v>
      </c>
      <c r="AF225" s="246">
        <f t="shared" si="112"/>
        <v>61395.45</v>
      </c>
      <c r="AG225" s="246">
        <f t="shared" si="113"/>
        <v>61894.6</v>
      </c>
      <c r="AH225" s="246">
        <f t="shared" si="114"/>
        <v>62393.75</v>
      </c>
      <c r="AI225" s="246">
        <f t="shared" si="115"/>
        <v>62892.9</v>
      </c>
      <c r="AJ225" s="246">
        <f t="shared" si="116"/>
        <v>63392.05</v>
      </c>
      <c r="AK225" s="246">
        <f t="shared" si="117"/>
        <v>63891.199999999997</v>
      </c>
      <c r="AL225" s="246">
        <f t="shared" si="118"/>
        <v>64390.35</v>
      </c>
      <c r="AM225" s="246">
        <f t="shared" si="119"/>
        <v>64889.5</v>
      </c>
    </row>
    <row r="226" spans="1:39" ht="24" customHeight="1">
      <c r="A226" s="232">
        <v>2026</v>
      </c>
      <c r="B226" s="11" t="s">
        <v>32</v>
      </c>
      <c r="C226" s="12" t="s">
        <v>2281</v>
      </c>
      <c r="D226" s="12" t="s">
        <v>2300</v>
      </c>
      <c r="E226" s="12" t="s">
        <v>2304</v>
      </c>
      <c r="F226" s="255">
        <v>67735</v>
      </c>
      <c r="G226" s="255">
        <v>61163</v>
      </c>
      <c r="H226" s="255">
        <v>6572</v>
      </c>
      <c r="I226" s="265">
        <v>9.7000000000000003E-2</v>
      </c>
      <c r="J226" s="241">
        <f t="shared" si="90"/>
        <v>61774.63</v>
      </c>
      <c r="K226" s="246">
        <f t="shared" si="91"/>
        <v>62386.26</v>
      </c>
      <c r="L226" s="246">
        <f t="shared" si="92"/>
        <v>62997.89</v>
      </c>
      <c r="M226" s="246">
        <f t="shared" si="93"/>
        <v>63609.52</v>
      </c>
      <c r="N226" s="246">
        <f t="shared" si="94"/>
        <v>64221.15</v>
      </c>
      <c r="O226" s="246">
        <f t="shared" si="95"/>
        <v>64832.78</v>
      </c>
      <c r="P226" s="246">
        <f t="shared" si="96"/>
        <v>65444.41</v>
      </c>
      <c r="Q226" s="246">
        <f t="shared" si="97"/>
        <v>66056.039999999994</v>
      </c>
      <c r="R226" s="246">
        <f t="shared" si="98"/>
        <v>66667.67</v>
      </c>
      <c r="S226" s="246">
        <f t="shared" si="99"/>
        <v>67279.3</v>
      </c>
      <c r="T226" s="246">
        <f t="shared" si="100"/>
        <v>67890.929999999993</v>
      </c>
      <c r="U226" s="246">
        <f t="shared" si="101"/>
        <v>68502.559999999998</v>
      </c>
      <c r="V226" s="246">
        <f t="shared" si="102"/>
        <v>69114.19</v>
      </c>
      <c r="W226" s="246">
        <f t="shared" si="103"/>
        <v>69725.820000000007</v>
      </c>
      <c r="X226" s="246">
        <f t="shared" si="104"/>
        <v>70337.45</v>
      </c>
      <c r="Y226" s="246">
        <f t="shared" si="105"/>
        <v>70949.08</v>
      </c>
      <c r="Z226" s="246">
        <f t="shared" si="106"/>
        <v>71560.710000000006</v>
      </c>
      <c r="AA226" s="246">
        <f t="shared" si="107"/>
        <v>72172.34</v>
      </c>
      <c r="AB226" s="246">
        <f t="shared" si="108"/>
        <v>72783.97</v>
      </c>
      <c r="AC226" s="246">
        <f t="shared" si="109"/>
        <v>73395.600000000006</v>
      </c>
      <c r="AD226" s="246">
        <f t="shared" si="110"/>
        <v>74007.23</v>
      </c>
      <c r="AE226" s="246">
        <f t="shared" si="111"/>
        <v>74618.86</v>
      </c>
      <c r="AF226" s="246">
        <f t="shared" si="112"/>
        <v>75230.490000000005</v>
      </c>
      <c r="AG226" s="246">
        <f t="shared" si="113"/>
        <v>75842.12</v>
      </c>
      <c r="AH226" s="246">
        <f t="shared" si="114"/>
        <v>76453.75</v>
      </c>
      <c r="AI226" s="246">
        <f t="shared" si="115"/>
        <v>77065.38</v>
      </c>
      <c r="AJ226" s="246">
        <f t="shared" si="116"/>
        <v>77677.010000000009</v>
      </c>
      <c r="AK226" s="246">
        <f t="shared" si="117"/>
        <v>78288.639999999999</v>
      </c>
      <c r="AL226" s="246">
        <f t="shared" si="118"/>
        <v>78900.27</v>
      </c>
      <c r="AM226" s="246">
        <f t="shared" si="119"/>
        <v>79511.899999999994</v>
      </c>
    </row>
    <row r="227" spans="1:39" ht="24" customHeight="1">
      <c r="A227" s="232">
        <v>2026</v>
      </c>
      <c r="B227" s="11" t="s">
        <v>32</v>
      </c>
      <c r="C227" s="12" t="s">
        <v>2281</v>
      </c>
      <c r="D227" s="12" t="s">
        <v>2297</v>
      </c>
      <c r="E227" s="12" t="s">
        <v>2305</v>
      </c>
      <c r="F227" s="255">
        <v>64930</v>
      </c>
      <c r="G227" s="255">
        <v>58499</v>
      </c>
      <c r="H227" s="255">
        <v>6431</v>
      </c>
      <c r="I227" s="265">
        <v>9.9000000000000005E-2</v>
      </c>
      <c r="J227" s="241">
        <f t="shared" si="90"/>
        <v>59083.99</v>
      </c>
      <c r="K227" s="246">
        <f t="shared" si="91"/>
        <v>59668.98</v>
      </c>
      <c r="L227" s="246">
        <f t="shared" si="92"/>
        <v>60253.97</v>
      </c>
      <c r="M227" s="246">
        <f t="shared" si="93"/>
        <v>60838.96</v>
      </c>
      <c r="N227" s="246">
        <f t="shared" si="94"/>
        <v>61423.95</v>
      </c>
      <c r="O227" s="246">
        <f t="shared" si="95"/>
        <v>62008.94</v>
      </c>
      <c r="P227" s="246">
        <f t="shared" si="96"/>
        <v>62593.93</v>
      </c>
      <c r="Q227" s="246">
        <f t="shared" si="97"/>
        <v>63178.92</v>
      </c>
      <c r="R227" s="246">
        <f t="shared" si="98"/>
        <v>63763.91</v>
      </c>
      <c r="S227" s="246">
        <f t="shared" si="99"/>
        <v>64348.9</v>
      </c>
      <c r="T227" s="246">
        <f t="shared" si="100"/>
        <v>64933.89</v>
      </c>
      <c r="U227" s="246">
        <f t="shared" si="101"/>
        <v>65518.879999999997</v>
      </c>
      <c r="V227" s="246">
        <f t="shared" si="102"/>
        <v>66103.87</v>
      </c>
      <c r="W227" s="246">
        <f t="shared" si="103"/>
        <v>66688.86</v>
      </c>
      <c r="X227" s="246">
        <f t="shared" si="104"/>
        <v>67273.850000000006</v>
      </c>
      <c r="Y227" s="246">
        <f t="shared" si="105"/>
        <v>67858.84</v>
      </c>
      <c r="Z227" s="246">
        <f t="shared" si="106"/>
        <v>68443.83</v>
      </c>
      <c r="AA227" s="246">
        <f t="shared" si="107"/>
        <v>69028.820000000007</v>
      </c>
      <c r="AB227" s="246">
        <f t="shared" si="108"/>
        <v>69613.81</v>
      </c>
      <c r="AC227" s="246">
        <f t="shared" si="109"/>
        <v>70198.8</v>
      </c>
      <c r="AD227" s="246">
        <f t="shared" si="110"/>
        <v>70783.789999999994</v>
      </c>
      <c r="AE227" s="246">
        <f t="shared" si="111"/>
        <v>71368.78</v>
      </c>
      <c r="AF227" s="246">
        <f t="shared" si="112"/>
        <v>71953.77</v>
      </c>
      <c r="AG227" s="246">
        <f t="shared" si="113"/>
        <v>72538.759999999995</v>
      </c>
      <c r="AH227" s="246">
        <f t="shared" si="114"/>
        <v>73123.75</v>
      </c>
      <c r="AI227" s="246">
        <f t="shared" si="115"/>
        <v>73708.740000000005</v>
      </c>
      <c r="AJ227" s="246">
        <f t="shared" si="116"/>
        <v>74293.73</v>
      </c>
      <c r="AK227" s="246">
        <f t="shared" si="117"/>
        <v>74878.720000000001</v>
      </c>
      <c r="AL227" s="246">
        <f t="shared" si="118"/>
        <v>75463.709999999992</v>
      </c>
      <c r="AM227" s="246">
        <f t="shared" si="119"/>
        <v>76048.7</v>
      </c>
    </row>
    <row r="228" spans="1:39" ht="24" customHeight="1">
      <c r="A228" s="232">
        <v>2026</v>
      </c>
      <c r="B228" s="11" t="s">
        <v>32</v>
      </c>
      <c r="C228" s="12" t="s">
        <v>2281</v>
      </c>
      <c r="D228" s="12" t="s">
        <v>2300</v>
      </c>
      <c r="E228" s="12" t="s">
        <v>2306</v>
      </c>
      <c r="F228" s="255">
        <v>79970</v>
      </c>
      <c r="G228" s="255">
        <v>72787</v>
      </c>
      <c r="H228" s="255">
        <v>7183</v>
      </c>
      <c r="I228" s="265">
        <v>8.9800000000000005E-2</v>
      </c>
      <c r="J228" s="241">
        <f t="shared" si="90"/>
        <v>73514.87</v>
      </c>
      <c r="K228" s="246">
        <f t="shared" si="91"/>
        <v>74242.740000000005</v>
      </c>
      <c r="L228" s="246">
        <f t="shared" si="92"/>
        <v>74970.61</v>
      </c>
      <c r="M228" s="246">
        <f t="shared" si="93"/>
        <v>75698.48</v>
      </c>
      <c r="N228" s="246">
        <f t="shared" si="94"/>
        <v>76426.350000000006</v>
      </c>
      <c r="O228" s="246">
        <f t="shared" si="95"/>
        <v>77154.22</v>
      </c>
      <c r="P228" s="246">
        <f t="shared" si="96"/>
        <v>77882.09</v>
      </c>
      <c r="Q228" s="246">
        <f t="shared" si="97"/>
        <v>78609.960000000006</v>
      </c>
      <c r="R228" s="246">
        <f t="shared" si="98"/>
        <v>79337.83</v>
      </c>
      <c r="S228" s="246">
        <f t="shared" si="99"/>
        <v>80065.7</v>
      </c>
      <c r="T228" s="246">
        <f t="shared" si="100"/>
        <v>80793.570000000007</v>
      </c>
      <c r="U228" s="246">
        <f t="shared" si="101"/>
        <v>81521.440000000002</v>
      </c>
      <c r="V228" s="246">
        <f t="shared" si="102"/>
        <v>82249.31</v>
      </c>
      <c r="W228" s="246">
        <f t="shared" si="103"/>
        <v>82977.179999999993</v>
      </c>
      <c r="X228" s="246">
        <f t="shared" si="104"/>
        <v>83705.05</v>
      </c>
      <c r="Y228" s="246">
        <f t="shared" si="105"/>
        <v>84432.92</v>
      </c>
      <c r="Z228" s="246">
        <f t="shared" si="106"/>
        <v>85160.790000000008</v>
      </c>
      <c r="AA228" s="246">
        <f t="shared" si="107"/>
        <v>85888.66</v>
      </c>
      <c r="AB228" s="246">
        <f t="shared" si="108"/>
        <v>86616.53</v>
      </c>
      <c r="AC228" s="246">
        <f t="shared" si="109"/>
        <v>87344.4</v>
      </c>
      <c r="AD228" s="246">
        <f t="shared" si="110"/>
        <v>88072.27</v>
      </c>
      <c r="AE228" s="246">
        <f t="shared" si="111"/>
        <v>88800.14</v>
      </c>
      <c r="AF228" s="246">
        <f t="shared" si="112"/>
        <v>89528.010000000009</v>
      </c>
      <c r="AG228" s="246">
        <f t="shared" si="113"/>
        <v>90255.88</v>
      </c>
      <c r="AH228" s="246">
        <f t="shared" si="114"/>
        <v>90983.75</v>
      </c>
      <c r="AI228" s="246">
        <f t="shared" si="115"/>
        <v>91711.62</v>
      </c>
      <c r="AJ228" s="246">
        <f t="shared" si="116"/>
        <v>92439.49</v>
      </c>
      <c r="AK228" s="246">
        <f t="shared" si="117"/>
        <v>93167.360000000001</v>
      </c>
      <c r="AL228" s="246">
        <f t="shared" si="118"/>
        <v>93895.23</v>
      </c>
      <c r="AM228" s="246">
        <f t="shared" si="119"/>
        <v>94623.1</v>
      </c>
    </row>
    <row r="229" spans="1:39" ht="24" customHeight="1">
      <c r="A229" s="232">
        <v>2026</v>
      </c>
      <c r="B229" s="11" t="s">
        <v>32</v>
      </c>
      <c r="C229" s="12" t="s">
        <v>2281</v>
      </c>
      <c r="D229" s="12" t="s">
        <v>2300</v>
      </c>
      <c r="E229" s="12" t="s">
        <v>2307</v>
      </c>
      <c r="F229" s="255">
        <v>55095</v>
      </c>
      <c r="G229" s="255">
        <v>49155</v>
      </c>
      <c r="H229" s="255">
        <v>5940</v>
      </c>
      <c r="I229" s="265">
        <v>0.10780000000000001</v>
      </c>
      <c r="J229" s="241">
        <f t="shared" si="90"/>
        <v>49646.55</v>
      </c>
      <c r="K229" s="246">
        <f t="shared" si="91"/>
        <v>50138.1</v>
      </c>
      <c r="L229" s="246">
        <f t="shared" si="92"/>
        <v>50629.65</v>
      </c>
      <c r="M229" s="246">
        <f t="shared" si="93"/>
        <v>51121.2</v>
      </c>
      <c r="N229" s="246">
        <f t="shared" si="94"/>
        <v>51612.75</v>
      </c>
      <c r="O229" s="246">
        <f t="shared" si="95"/>
        <v>52104.3</v>
      </c>
      <c r="P229" s="246">
        <f t="shared" si="96"/>
        <v>52595.85</v>
      </c>
      <c r="Q229" s="246">
        <f t="shared" si="97"/>
        <v>53087.4</v>
      </c>
      <c r="R229" s="246">
        <f t="shared" si="98"/>
        <v>53578.95</v>
      </c>
      <c r="S229" s="246">
        <f t="shared" si="99"/>
        <v>54070.5</v>
      </c>
      <c r="T229" s="246">
        <f t="shared" si="100"/>
        <v>54562.05</v>
      </c>
      <c r="U229" s="246">
        <f t="shared" si="101"/>
        <v>55053.599999999999</v>
      </c>
      <c r="V229" s="246">
        <f t="shared" si="102"/>
        <v>55545.15</v>
      </c>
      <c r="W229" s="246">
        <f t="shared" si="103"/>
        <v>56036.7</v>
      </c>
      <c r="X229" s="246">
        <f t="shared" si="104"/>
        <v>56528.25</v>
      </c>
      <c r="Y229" s="246">
        <f t="shared" si="105"/>
        <v>57019.8</v>
      </c>
      <c r="Z229" s="246">
        <f t="shared" si="106"/>
        <v>57511.35</v>
      </c>
      <c r="AA229" s="246">
        <f t="shared" si="107"/>
        <v>58002.9</v>
      </c>
      <c r="AB229" s="246">
        <f t="shared" si="108"/>
        <v>58494.45</v>
      </c>
      <c r="AC229" s="246">
        <f t="shared" si="109"/>
        <v>58986</v>
      </c>
      <c r="AD229" s="246">
        <f t="shared" si="110"/>
        <v>59477.55</v>
      </c>
      <c r="AE229" s="246">
        <f t="shared" si="111"/>
        <v>59969.1</v>
      </c>
      <c r="AF229" s="246">
        <f t="shared" si="112"/>
        <v>60460.65</v>
      </c>
      <c r="AG229" s="246">
        <f t="shared" si="113"/>
        <v>60952.2</v>
      </c>
      <c r="AH229" s="246">
        <f t="shared" si="114"/>
        <v>61443.75</v>
      </c>
      <c r="AI229" s="246">
        <f t="shared" si="115"/>
        <v>61935.3</v>
      </c>
      <c r="AJ229" s="246">
        <f t="shared" si="116"/>
        <v>62426.85</v>
      </c>
      <c r="AK229" s="246">
        <f t="shared" si="117"/>
        <v>62918.400000000001</v>
      </c>
      <c r="AL229" s="246">
        <f t="shared" si="118"/>
        <v>63409.95</v>
      </c>
      <c r="AM229" s="246">
        <f t="shared" si="119"/>
        <v>63901.5</v>
      </c>
    </row>
    <row r="230" spans="1:39" ht="24" customHeight="1">
      <c r="A230" s="232">
        <v>2026</v>
      </c>
      <c r="B230" s="11" t="s">
        <v>32</v>
      </c>
      <c r="C230" s="12" t="s">
        <v>2281</v>
      </c>
      <c r="D230" s="12" t="s">
        <v>2300</v>
      </c>
      <c r="E230" s="12" t="s">
        <v>2308</v>
      </c>
      <c r="F230" s="255">
        <v>58900</v>
      </c>
      <c r="G230" s="255">
        <v>52770</v>
      </c>
      <c r="H230" s="255">
        <v>6130</v>
      </c>
      <c r="I230" s="265">
        <v>0.1041</v>
      </c>
      <c r="J230" s="241">
        <f t="shared" si="90"/>
        <v>53297.7</v>
      </c>
      <c r="K230" s="246">
        <f t="shared" si="91"/>
        <v>53825.4</v>
      </c>
      <c r="L230" s="246">
        <f t="shared" si="92"/>
        <v>54353.1</v>
      </c>
      <c r="M230" s="246">
        <f t="shared" si="93"/>
        <v>54880.800000000003</v>
      </c>
      <c r="N230" s="246">
        <f t="shared" si="94"/>
        <v>55408.5</v>
      </c>
      <c r="O230" s="246">
        <f t="shared" si="95"/>
        <v>55936.2</v>
      </c>
      <c r="P230" s="246">
        <f t="shared" si="96"/>
        <v>56463.9</v>
      </c>
      <c r="Q230" s="246">
        <f t="shared" si="97"/>
        <v>56991.6</v>
      </c>
      <c r="R230" s="246">
        <f t="shared" si="98"/>
        <v>57519.3</v>
      </c>
      <c r="S230" s="246">
        <f t="shared" si="99"/>
        <v>58047</v>
      </c>
      <c r="T230" s="246">
        <f t="shared" si="100"/>
        <v>58574.7</v>
      </c>
      <c r="U230" s="246">
        <f t="shared" si="101"/>
        <v>59102.400000000001</v>
      </c>
      <c r="V230" s="246">
        <f t="shared" si="102"/>
        <v>59630.1</v>
      </c>
      <c r="W230" s="246">
        <f t="shared" si="103"/>
        <v>60157.8</v>
      </c>
      <c r="X230" s="246">
        <f t="shared" si="104"/>
        <v>60685.5</v>
      </c>
      <c r="Y230" s="246">
        <f t="shared" si="105"/>
        <v>61213.2</v>
      </c>
      <c r="Z230" s="246">
        <f t="shared" si="106"/>
        <v>61740.9</v>
      </c>
      <c r="AA230" s="246">
        <f t="shared" si="107"/>
        <v>62268.6</v>
      </c>
      <c r="AB230" s="246">
        <f t="shared" si="108"/>
        <v>62796.3</v>
      </c>
      <c r="AC230" s="246">
        <f t="shared" si="109"/>
        <v>63324</v>
      </c>
      <c r="AD230" s="246">
        <f t="shared" si="110"/>
        <v>63851.7</v>
      </c>
      <c r="AE230" s="246">
        <f t="shared" si="111"/>
        <v>64379.4</v>
      </c>
      <c r="AF230" s="246">
        <f t="shared" si="112"/>
        <v>64907.1</v>
      </c>
      <c r="AG230" s="246">
        <f t="shared" si="113"/>
        <v>65434.8</v>
      </c>
      <c r="AH230" s="246">
        <f t="shared" si="114"/>
        <v>65962.5</v>
      </c>
      <c r="AI230" s="246">
        <f t="shared" si="115"/>
        <v>66490.2</v>
      </c>
      <c r="AJ230" s="246">
        <f t="shared" si="116"/>
        <v>67017.899999999994</v>
      </c>
      <c r="AK230" s="246">
        <f t="shared" si="117"/>
        <v>67545.600000000006</v>
      </c>
      <c r="AL230" s="246">
        <f t="shared" si="118"/>
        <v>68073.3</v>
      </c>
      <c r="AM230" s="246">
        <f t="shared" si="119"/>
        <v>68601</v>
      </c>
    </row>
    <row r="231" spans="1:39" ht="24" customHeight="1">
      <c r="A231" s="232">
        <v>2026</v>
      </c>
      <c r="B231" s="11" t="s">
        <v>32</v>
      </c>
      <c r="C231" s="12" t="s">
        <v>2281</v>
      </c>
      <c r="D231" s="12" t="s">
        <v>2297</v>
      </c>
      <c r="E231" s="12" t="s">
        <v>2309</v>
      </c>
      <c r="F231" s="255">
        <v>56100</v>
      </c>
      <c r="G231" s="255">
        <v>50110</v>
      </c>
      <c r="H231" s="255">
        <v>5990</v>
      </c>
      <c r="I231" s="265">
        <v>0.10680000000000001</v>
      </c>
      <c r="J231" s="241">
        <f t="shared" si="90"/>
        <v>50611.1</v>
      </c>
      <c r="K231" s="246">
        <f t="shared" si="91"/>
        <v>51112.2</v>
      </c>
      <c r="L231" s="246">
        <f t="shared" si="92"/>
        <v>51613.3</v>
      </c>
      <c r="M231" s="246">
        <f t="shared" si="93"/>
        <v>52114.400000000001</v>
      </c>
      <c r="N231" s="246">
        <f t="shared" si="94"/>
        <v>52615.5</v>
      </c>
      <c r="O231" s="246">
        <f t="shared" si="95"/>
        <v>53116.6</v>
      </c>
      <c r="P231" s="246">
        <f t="shared" si="96"/>
        <v>53617.7</v>
      </c>
      <c r="Q231" s="246">
        <f t="shared" si="97"/>
        <v>54118.8</v>
      </c>
      <c r="R231" s="246">
        <f t="shared" si="98"/>
        <v>54619.9</v>
      </c>
      <c r="S231" s="246">
        <f t="shared" si="99"/>
        <v>55121</v>
      </c>
      <c r="T231" s="246">
        <f t="shared" si="100"/>
        <v>55622.1</v>
      </c>
      <c r="U231" s="246">
        <f t="shared" si="101"/>
        <v>56123.199999999997</v>
      </c>
      <c r="V231" s="246">
        <f t="shared" si="102"/>
        <v>56624.3</v>
      </c>
      <c r="W231" s="246">
        <f t="shared" si="103"/>
        <v>57125.4</v>
      </c>
      <c r="X231" s="246">
        <f t="shared" si="104"/>
        <v>57626.5</v>
      </c>
      <c r="Y231" s="246">
        <f t="shared" si="105"/>
        <v>58127.6</v>
      </c>
      <c r="Z231" s="246">
        <f t="shared" si="106"/>
        <v>58628.7</v>
      </c>
      <c r="AA231" s="246">
        <f t="shared" si="107"/>
        <v>59129.8</v>
      </c>
      <c r="AB231" s="246">
        <f t="shared" si="108"/>
        <v>59630.9</v>
      </c>
      <c r="AC231" s="246">
        <f t="shared" si="109"/>
        <v>60132</v>
      </c>
      <c r="AD231" s="246">
        <f t="shared" si="110"/>
        <v>60633.1</v>
      </c>
      <c r="AE231" s="246">
        <f t="shared" si="111"/>
        <v>61134.2</v>
      </c>
      <c r="AF231" s="246">
        <f t="shared" si="112"/>
        <v>61635.3</v>
      </c>
      <c r="AG231" s="246">
        <f t="shared" si="113"/>
        <v>62136.4</v>
      </c>
      <c r="AH231" s="246">
        <f t="shared" si="114"/>
        <v>62637.5</v>
      </c>
      <c r="AI231" s="246">
        <f t="shared" si="115"/>
        <v>63138.6</v>
      </c>
      <c r="AJ231" s="246">
        <f t="shared" si="116"/>
        <v>63639.7</v>
      </c>
      <c r="AK231" s="246">
        <f t="shared" si="117"/>
        <v>64140.800000000003</v>
      </c>
      <c r="AL231" s="246">
        <f t="shared" si="118"/>
        <v>64641.9</v>
      </c>
      <c r="AM231" s="246">
        <f t="shared" si="119"/>
        <v>65143</v>
      </c>
    </row>
    <row r="232" spans="1:39" ht="24" customHeight="1">
      <c r="A232" s="232">
        <v>2026</v>
      </c>
      <c r="B232" s="11" t="s">
        <v>32</v>
      </c>
      <c r="C232" s="12" t="s">
        <v>2281</v>
      </c>
      <c r="D232" s="12" t="s">
        <v>2300</v>
      </c>
      <c r="E232" s="12" t="s">
        <v>2310</v>
      </c>
      <c r="F232" s="255">
        <v>67935</v>
      </c>
      <c r="G232" s="255">
        <v>61353</v>
      </c>
      <c r="H232" s="255">
        <v>6582</v>
      </c>
      <c r="I232" s="265">
        <v>9.69E-2</v>
      </c>
      <c r="J232" s="241">
        <f t="shared" si="90"/>
        <v>61966.53</v>
      </c>
      <c r="K232" s="246">
        <f t="shared" si="91"/>
        <v>62580.06</v>
      </c>
      <c r="L232" s="246">
        <f t="shared" si="92"/>
        <v>63193.59</v>
      </c>
      <c r="M232" s="246">
        <f t="shared" si="93"/>
        <v>63807.12</v>
      </c>
      <c r="N232" s="246">
        <f t="shared" si="94"/>
        <v>64420.65</v>
      </c>
      <c r="O232" s="246">
        <f t="shared" si="95"/>
        <v>65034.18</v>
      </c>
      <c r="P232" s="246">
        <f t="shared" si="96"/>
        <v>65647.710000000006</v>
      </c>
      <c r="Q232" s="246">
        <f t="shared" si="97"/>
        <v>66261.240000000005</v>
      </c>
      <c r="R232" s="246">
        <f t="shared" si="98"/>
        <v>66874.77</v>
      </c>
      <c r="S232" s="246">
        <f t="shared" si="99"/>
        <v>67488.3</v>
      </c>
      <c r="T232" s="246">
        <f t="shared" si="100"/>
        <v>68101.83</v>
      </c>
      <c r="U232" s="246">
        <f t="shared" si="101"/>
        <v>68715.360000000001</v>
      </c>
      <c r="V232" s="246">
        <f t="shared" si="102"/>
        <v>69328.89</v>
      </c>
      <c r="W232" s="246">
        <f t="shared" si="103"/>
        <v>69942.42</v>
      </c>
      <c r="X232" s="246">
        <f t="shared" si="104"/>
        <v>70555.95</v>
      </c>
      <c r="Y232" s="246">
        <f t="shared" si="105"/>
        <v>71169.48</v>
      </c>
      <c r="Z232" s="246">
        <f t="shared" si="106"/>
        <v>71783.009999999995</v>
      </c>
      <c r="AA232" s="246">
        <f t="shared" si="107"/>
        <v>72396.539999999994</v>
      </c>
      <c r="AB232" s="246">
        <f t="shared" si="108"/>
        <v>73010.070000000007</v>
      </c>
      <c r="AC232" s="246">
        <f t="shared" si="109"/>
        <v>73623.600000000006</v>
      </c>
      <c r="AD232" s="246">
        <f t="shared" si="110"/>
        <v>74237.13</v>
      </c>
      <c r="AE232" s="246">
        <f t="shared" si="111"/>
        <v>74850.66</v>
      </c>
      <c r="AF232" s="246">
        <f t="shared" si="112"/>
        <v>75464.19</v>
      </c>
      <c r="AG232" s="246">
        <f t="shared" si="113"/>
        <v>76077.72</v>
      </c>
      <c r="AH232" s="246">
        <f t="shared" si="114"/>
        <v>76691.25</v>
      </c>
      <c r="AI232" s="246">
        <f t="shared" si="115"/>
        <v>77304.78</v>
      </c>
      <c r="AJ232" s="246">
        <f t="shared" si="116"/>
        <v>77918.31</v>
      </c>
      <c r="AK232" s="246">
        <f t="shared" si="117"/>
        <v>78531.839999999997</v>
      </c>
      <c r="AL232" s="246">
        <f t="shared" si="118"/>
        <v>79145.37</v>
      </c>
      <c r="AM232" s="246">
        <f t="shared" si="119"/>
        <v>79758.899999999994</v>
      </c>
    </row>
    <row r="233" spans="1:39" ht="24" customHeight="1">
      <c r="A233" s="232">
        <v>2026</v>
      </c>
      <c r="B233" s="11" t="s">
        <v>32</v>
      </c>
      <c r="C233" s="12" t="s">
        <v>2281</v>
      </c>
      <c r="D233" s="12" t="s">
        <v>2297</v>
      </c>
      <c r="E233" s="12" t="s">
        <v>2311</v>
      </c>
      <c r="F233" s="255">
        <v>65135</v>
      </c>
      <c r="G233" s="255">
        <v>58693</v>
      </c>
      <c r="H233" s="255">
        <v>6442</v>
      </c>
      <c r="I233" s="265">
        <v>9.8900000000000002E-2</v>
      </c>
      <c r="J233" s="241">
        <f t="shared" si="90"/>
        <v>59279.93</v>
      </c>
      <c r="K233" s="246">
        <f t="shared" si="91"/>
        <v>59866.86</v>
      </c>
      <c r="L233" s="246">
        <f t="shared" si="92"/>
        <v>60453.79</v>
      </c>
      <c r="M233" s="246">
        <f t="shared" si="93"/>
        <v>61040.72</v>
      </c>
      <c r="N233" s="246">
        <f t="shared" si="94"/>
        <v>61627.65</v>
      </c>
      <c r="O233" s="246">
        <f t="shared" si="95"/>
        <v>62214.58</v>
      </c>
      <c r="P233" s="246">
        <f t="shared" si="96"/>
        <v>62801.51</v>
      </c>
      <c r="Q233" s="246">
        <f t="shared" si="97"/>
        <v>63388.44</v>
      </c>
      <c r="R233" s="246">
        <f t="shared" si="98"/>
        <v>63975.37</v>
      </c>
      <c r="S233" s="246">
        <f t="shared" si="99"/>
        <v>64562.3</v>
      </c>
      <c r="T233" s="246">
        <f t="shared" si="100"/>
        <v>65149.23</v>
      </c>
      <c r="U233" s="246">
        <f t="shared" si="101"/>
        <v>65736.160000000003</v>
      </c>
      <c r="V233" s="246">
        <f t="shared" si="102"/>
        <v>66323.09</v>
      </c>
      <c r="W233" s="246">
        <f t="shared" si="103"/>
        <v>66910.02</v>
      </c>
      <c r="X233" s="246">
        <f t="shared" si="104"/>
        <v>67496.95</v>
      </c>
      <c r="Y233" s="246">
        <f t="shared" si="105"/>
        <v>68083.88</v>
      </c>
      <c r="Z233" s="246">
        <f t="shared" si="106"/>
        <v>68670.81</v>
      </c>
      <c r="AA233" s="246">
        <f t="shared" si="107"/>
        <v>69257.740000000005</v>
      </c>
      <c r="AB233" s="246">
        <f t="shared" si="108"/>
        <v>69844.67</v>
      </c>
      <c r="AC233" s="246">
        <f t="shared" si="109"/>
        <v>70431.600000000006</v>
      </c>
      <c r="AD233" s="246">
        <f t="shared" si="110"/>
        <v>71018.53</v>
      </c>
      <c r="AE233" s="246">
        <f t="shared" si="111"/>
        <v>71605.460000000006</v>
      </c>
      <c r="AF233" s="246">
        <f t="shared" si="112"/>
        <v>72192.39</v>
      </c>
      <c r="AG233" s="246">
        <f t="shared" si="113"/>
        <v>72779.320000000007</v>
      </c>
      <c r="AH233" s="246">
        <f t="shared" si="114"/>
        <v>73366.25</v>
      </c>
      <c r="AI233" s="246">
        <f t="shared" si="115"/>
        <v>73953.179999999993</v>
      </c>
      <c r="AJ233" s="246">
        <f t="shared" si="116"/>
        <v>74540.11</v>
      </c>
      <c r="AK233" s="246">
        <f t="shared" si="117"/>
        <v>75127.040000000008</v>
      </c>
      <c r="AL233" s="246">
        <f t="shared" si="118"/>
        <v>75713.97</v>
      </c>
      <c r="AM233" s="246">
        <f t="shared" si="119"/>
        <v>76300.899999999994</v>
      </c>
    </row>
    <row r="234" spans="1:39" ht="24" customHeight="1">
      <c r="A234" s="232">
        <v>2026</v>
      </c>
      <c r="B234" s="11" t="s">
        <v>32</v>
      </c>
      <c r="C234" s="12" t="s">
        <v>2281</v>
      </c>
      <c r="D234" s="12" t="s">
        <v>2300</v>
      </c>
      <c r="E234" s="12" t="s">
        <v>2312</v>
      </c>
      <c r="F234" s="255">
        <v>80170</v>
      </c>
      <c r="G234" s="255">
        <v>72977</v>
      </c>
      <c r="H234" s="255">
        <v>7193</v>
      </c>
      <c r="I234" s="265">
        <v>8.9700000000000002E-2</v>
      </c>
      <c r="J234" s="241">
        <f t="shared" si="90"/>
        <v>73706.77</v>
      </c>
      <c r="K234" s="246">
        <f t="shared" si="91"/>
        <v>74436.539999999994</v>
      </c>
      <c r="L234" s="246">
        <f t="shared" si="92"/>
        <v>75166.31</v>
      </c>
      <c r="M234" s="246">
        <f t="shared" si="93"/>
        <v>75896.08</v>
      </c>
      <c r="N234" s="246">
        <f t="shared" si="94"/>
        <v>76625.850000000006</v>
      </c>
      <c r="O234" s="246">
        <f t="shared" si="95"/>
        <v>77355.62</v>
      </c>
      <c r="P234" s="246">
        <f t="shared" si="96"/>
        <v>78085.39</v>
      </c>
      <c r="Q234" s="246">
        <f t="shared" si="97"/>
        <v>78815.16</v>
      </c>
      <c r="R234" s="246">
        <f t="shared" si="98"/>
        <v>79544.929999999993</v>
      </c>
      <c r="S234" s="246">
        <f t="shared" si="99"/>
        <v>80274.7</v>
      </c>
      <c r="T234" s="246">
        <f t="shared" si="100"/>
        <v>81004.47</v>
      </c>
      <c r="U234" s="246">
        <f t="shared" si="101"/>
        <v>81734.240000000005</v>
      </c>
      <c r="V234" s="246">
        <f t="shared" si="102"/>
        <v>82464.009999999995</v>
      </c>
      <c r="W234" s="246">
        <f t="shared" si="103"/>
        <v>83193.78</v>
      </c>
      <c r="X234" s="246">
        <f t="shared" si="104"/>
        <v>83923.55</v>
      </c>
      <c r="Y234" s="246">
        <f t="shared" si="105"/>
        <v>84653.32</v>
      </c>
      <c r="Z234" s="246">
        <f t="shared" si="106"/>
        <v>85383.09</v>
      </c>
      <c r="AA234" s="246">
        <f t="shared" si="107"/>
        <v>86112.86</v>
      </c>
      <c r="AB234" s="246">
        <f t="shared" si="108"/>
        <v>86842.63</v>
      </c>
      <c r="AC234" s="246">
        <f t="shared" si="109"/>
        <v>87572.4</v>
      </c>
      <c r="AD234" s="246">
        <f t="shared" si="110"/>
        <v>88302.17</v>
      </c>
      <c r="AE234" s="246">
        <f t="shared" si="111"/>
        <v>89031.94</v>
      </c>
      <c r="AF234" s="246">
        <f t="shared" si="112"/>
        <v>89761.709999999992</v>
      </c>
      <c r="AG234" s="246">
        <f t="shared" si="113"/>
        <v>90491.48</v>
      </c>
      <c r="AH234" s="246">
        <f t="shared" si="114"/>
        <v>91221.25</v>
      </c>
      <c r="AI234" s="246">
        <f t="shared" si="115"/>
        <v>91951.02</v>
      </c>
      <c r="AJ234" s="246">
        <f t="shared" si="116"/>
        <v>92680.790000000008</v>
      </c>
      <c r="AK234" s="246">
        <f t="shared" si="117"/>
        <v>93410.559999999998</v>
      </c>
      <c r="AL234" s="246">
        <f t="shared" si="118"/>
        <v>94140.33</v>
      </c>
      <c r="AM234" s="246">
        <f t="shared" si="119"/>
        <v>94870.1</v>
      </c>
    </row>
    <row r="235" spans="1:39" ht="24" customHeight="1">
      <c r="A235" s="232">
        <v>2026</v>
      </c>
      <c r="B235" s="11" t="s">
        <v>32</v>
      </c>
      <c r="C235" s="12" t="s">
        <v>2281</v>
      </c>
      <c r="D235" s="12" t="s">
        <v>2300</v>
      </c>
      <c r="E235" s="12" t="s">
        <v>2313</v>
      </c>
      <c r="F235" s="255">
        <v>80860</v>
      </c>
      <c r="G235" s="255">
        <v>73631</v>
      </c>
      <c r="H235" s="255">
        <v>7229</v>
      </c>
      <c r="I235" s="265">
        <v>8.9599999999999999E-2</v>
      </c>
      <c r="J235" s="241">
        <f t="shared" si="90"/>
        <v>74367.31</v>
      </c>
      <c r="K235" s="246">
        <f t="shared" si="91"/>
        <v>75103.62</v>
      </c>
      <c r="L235" s="246">
        <f t="shared" si="92"/>
        <v>75839.929999999993</v>
      </c>
      <c r="M235" s="246">
        <f t="shared" si="93"/>
        <v>76576.240000000005</v>
      </c>
      <c r="N235" s="246">
        <f t="shared" si="94"/>
        <v>77312.55</v>
      </c>
      <c r="O235" s="246">
        <f t="shared" si="95"/>
        <v>78048.86</v>
      </c>
      <c r="P235" s="246">
        <f t="shared" si="96"/>
        <v>78785.17</v>
      </c>
      <c r="Q235" s="246">
        <f t="shared" si="97"/>
        <v>79521.48</v>
      </c>
      <c r="R235" s="246">
        <f t="shared" si="98"/>
        <v>80257.789999999994</v>
      </c>
      <c r="S235" s="246">
        <f t="shared" si="99"/>
        <v>80994.100000000006</v>
      </c>
      <c r="T235" s="246">
        <f t="shared" si="100"/>
        <v>81730.41</v>
      </c>
      <c r="U235" s="246">
        <f t="shared" si="101"/>
        <v>82466.720000000001</v>
      </c>
      <c r="V235" s="246">
        <f t="shared" si="102"/>
        <v>83203.03</v>
      </c>
      <c r="W235" s="246">
        <f t="shared" si="103"/>
        <v>83939.34</v>
      </c>
      <c r="X235" s="246">
        <f t="shared" si="104"/>
        <v>84675.65</v>
      </c>
      <c r="Y235" s="246">
        <f t="shared" si="105"/>
        <v>85411.96</v>
      </c>
      <c r="Z235" s="246">
        <f t="shared" si="106"/>
        <v>86148.27</v>
      </c>
      <c r="AA235" s="246">
        <f t="shared" si="107"/>
        <v>86884.58</v>
      </c>
      <c r="AB235" s="246">
        <f t="shared" si="108"/>
        <v>87620.89</v>
      </c>
      <c r="AC235" s="246">
        <f t="shared" si="109"/>
        <v>88357.2</v>
      </c>
      <c r="AD235" s="246">
        <f t="shared" si="110"/>
        <v>89093.51</v>
      </c>
      <c r="AE235" s="246">
        <f t="shared" si="111"/>
        <v>89829.82</v>
      </c>
      <c r="AF235" s="246">
        <f t="shared" si="112"/>
        <v>90566.13</v>
      </c>
      <c r="AG235" s="246">
        <f t="shared" si="113"/>
        <v>91302.44</v>
      </c>
      <c r="AH235" s="246">
        <f t="shared" si="114"/>
        <v>92038.75</v>
      </c>
      <c r="AI235" s="246">
        <f t="shared" si="115"/>
        <v>92775.06</v>
      </c>
      <c r="AJ235" s="246">
        <f t="shared" si="116"/>
        <v>93511.37</v>
      </c>
      <c r="AK235" s="246">
        <f t="shared" si="117"/>
        <v>94247.679999999993</v>
      </c>
      <c r="AL235" s="246">
        <f t="shared" si="118"/>
        <v>94983.989999999991</v>
      </c>
      <c r="AM235" s="246">
        <f t="shared" si="119"/>
        <v>95720.3</v>
      </c>
    </row>
    <row r="236" spans="1:39" ht="24" customHeight="1">
      <c r="A236" s="232">
        <v>2026</v>
      </c>
      <c r="B236" s="11" t="s">
        <v>32</v>
      </c>
      <c r="C236" s="12" t="s">
        <v>2281</v>
      </c>
      <c r="D236" s="12" t="s">
        <v>2300</v>
      </c>
      <c r="E236" s="12" t="s">
        <v>2314</v>
      </c>
      <c r="F236" s="255">
        <v>81060</v>
      </c>
      <c r="G236" s="255">
        <v>73821</v>
      </c>
      <c r="H236" s="255">
        <v>7239</v>
      </c>
      <c r="I236" s="265">
        <v>8.9300000000000004E-2</v>
      </c>
      <c r="J236" s="241">
        <f t="shared" si="90"/>
        <v>74559.210000000006</v>
      </c>
      <c r="K236" s="246">
        <f t="shared" si="91"/>
        <v>75297.42</v>
      </c>
      <c r="L236" s="246">
        <f t="shared" si="92"/>
        <v>76035.63</v>
      </c>
      <c r="M236" s="246">
        <f t="shared" si="93"/>
        <v>76773.84</v>
      </c>
      <c r="N236" s="246">
        <f t="shared" si="94"/>
        <v>77512.05</v>
      </c>
      <c r="O236" s="246">
        <f t="shared" si="95"/>
        <v>78250.259999999995</v>
      </c>
      <c r="P236" s="246">
        <f t="shared" si="96"/>
        <v>78988.47</v>
      </c>
      <c r="Q236" s="246">
        <f t="shared" si="97"/>
        <v>79726.679999999993</v>
      </c>
      <c r="R236" s="246">
        <f t="shared" si="98"/>
        <v>80464.89</v>
      </c>
      <c r="S236" s="246">
        <f t="shared" si="99"/>
        <v>81203.100000000006</v>
      </c>
      <c r="T236" s="246">
        <f t="shared" si="100"/>
        <v>81941.31</v>
      </c>
      <c r="U236" s="246">
        <f t="shared" si="101"/>
        <v>82679.520000000004</v>
      </c>
      <c r="V236" s="246">
        <f t="shared" si="102"/>
        <v>83417.73</v>
      </c>
      <c r="W236" s="246">
        <f t="shared" si="103"/>
        <v>84155.94</v>
      </c>
      <c r="X236" s="246">
        <f t="shared" si="104"/>
        <v>84894.15</v>
      </c>
      <c r="Y236" s="246">
        <f t="shared" si="105"/>
        <v>85632.36</v>
      </c>
      <c r="Z236" s="246">
        <f t="shared" si="106"/>
        <v>86370.57</v>
      </c>
      <c r="AA236" s="246">
        <f t="shared" si="107"/>
        <v>87108.78</v>
      </c>
      <c r="AB236" s="246">
        <f t="shared" si="108"/>
        <v>87846.99</v>
      </c>
      <c r="AC236" s="246">
        <f t="shared" si="109"/>
        <v>88585.2</v>
      </c>
      <c r="AD236" s="246">
        <f t="shared" si="110"/>
        <v>89323.41</v>
      </c>
      <c r="AE236" s="246">
        <f t="shared" si="111"/>
        <v>90061.62</v>
      </c>
      <c r="AF236" s="246">
        <f t="shared" si="112"/>
        <v>90799.83</v>
      </c>
      <c r="AG236" s="246">
        <f t="shared" si="113"/>
        <v>91538.040000000008</v>
      </c>
      <c r="AH236" s="246">
        <f t="shared" si="114"/>
        <v>92276.25</v>
      </c>
      <c r="AI236" s="246">
        <f t="shared" si="115"/>
        <v>93014.459999999992</v>
      </c>
      <c r="AJ236" s="246">
        <f t="shared" si="116"/>
        <v>93752.67</v>
      </c>
      <c r="AK236" s="246">
        <f t="shared" si="117"/>
        <v>94490.880000000005</v>
      </c>
      <c r="AL236" s="246">
        <f t="shared" si="118"/>
        <v>95229.09</v>
      </c>
      <c r="AM236" s="246">
        <f t="shared" si="119"/>
        <v>95967.3</v>
      </c>
    </row>
    <row r="237" spans="1:39" ht="24" customHeight="1">
      <c r="A237" s="232">
        <v>2026</v>
      </c>
      <c r="B237" s="11" t="s">
        <v>32</v>
      </c>
      <c r="C237" s="12" t="s">
        <v>2443</v>
      </c>
      <c r="D237" s="12" t="s">
        <v>2444</v>
      </c>
      <c r="E237" s="12" t="s">
        <v>2445</v>
      </c>
      <c r="F237" s="255">
        <v>49165</v>
      </c>
      <c r="G237" s="257">
        <v>42921</v>
      </c>
      <c r="H237" s="255">
        <v>6244</v>
      </c>
      <c r="I237" s="265">
        <v>0.127</v>
      </c>
      <c r="J237" s="241">
        <f t="shared" si="90"/>
        <v>43350.21</v>
      </c>
      <c r="K237" s="246">
        <f t="shared" si="91"/>
        <v>43779.42</v>
      </c>
      <c r="L237" s="246">
        <f t="shared" si="92"/>
        <v>44208.63</v>
      </c>
      <c r="M237" s="246">
        <f t="shared" si="93"/>
        <v>44637.84</v>
      </c>
      <c r="N237" s="246">
        <f t="shared" si="94"/>
        <v>45067.05</v>
      </c>
      <c r="O237" s="246">
        <f t="shared" si="95"/>
        <v>45496.26</v>
      </c>
      <c r="P237" s="246">
        <f t="shared" si="96"/>
        <v>45925.47</v>
      </c>
      <c r="Q237" s="246">
        <f t="shared" si="97"/>
        <v>46354.68</v>
      </c>
      <c r="R237" s="246">
        <f t="shared" si="98"/>
        <v>46783.89</v>
      </c>
      <c r="S237" s="246">
        <f t="shared" si="99"/>
        <v>47213.1</v>
      </c>
      <c r="T237" s="246">
        <f t="shared" si="100"/>
        <v>47642.31</v>
      </c>
      <c r="U237" s="246">
        <f t="shared" si="101"/>
        <v>48071.519999999997</v>
      </c>
      <c r="V237" s="246">
        <f t="shared" si="102"/>
        <v>48500.73</v>
      </c>
      <c r="W237" s="246">
        <f t="shared" si="103"/>
        <v>48929.94</v>
      </c>
      <c r="X237" s="246">
        <f t="shared" si="104"/>
        <v>49359.15</v>
      </c>
      <c r="Y237" s="246">
        <f t="shared" si="105"/>
        <v>49788.36</v>
      </c>
      <c r="Z237" s="246">
        <f t="shared" si="106"/>
        <v>50217.57</v>
      </c>
      <c r="AA237" s="246">
        <f t="shared" si="107"/>
        <v>50646.78</v>
      </c>
      <c r="AB237" s="246">
        <f t="shared" si="108"/>
        <v>51075.99</v>
      </c>
      <c r="AC237" s="246">
        <f t="shared" si="109"/>
        <v>51505.2</v>
      </c>
      <c r="AD237" s="246">
        <f t="shared" si="110"/>
        <v>51934.41</v>
      </c>
      <c r="AE237" s="246">
        <f t="shared" si="111"/>
        <v>52363.62</v>
      </c>
      <c r="AF237" s="246">
        <f t="shared" si="112"/>
        <v>52792.83</v>
      </c>
      <c r="AG237" s="246">
        <f t="shared" si="113"/>
        <v>53222.04</v>
      </c>
      <c r="AH237" s="246">
        <f t="shared" si="114"/>
        <v>53651.25</v>
      </c>
      <c r="AI237" s="246">
        <f t="shared" si="115"/>
        <v>54080.46</v>
      </c>
      <c r="AJ237" s="246">
        <f t="shared" si="116"/>
        <v>54509.67</v>
      </c>
      <c r="AK237" s="246">
        <f t="shared" si="117"/>
        <v>54938.880000000005</v>
      </c>
      <c r="AL237" s="246">
        <f t="shared" si="118"/>
        <v>55368.09</v>
      </c>
      <c r="AM237" s="246">
        <f t="shared" si="119"/>
        <v>55797.3</v>
      </c>
    </row>
    <row r="238" spans="1:39" ht="24" customHeight="1">
      <c r="A238" s="232">
        <v>2026</v>
      </c>
      <c r="B238" s="11" t="s">
        <v>32</v>
      </c>
      <c r="C238" s="12" t="s">
        <v>2443</v>
      </c>
      <c r="D238" s="12" t="s">
        <v>2446</v>
      </c>
      <c r="E238" s="12" t="s">
        <v>2447</v>
      </c>
      <c r="F238" s="255">
        <v>51965</v>
      </c>
      <c r="G238" s="255">
        <v>45581</v>
      </c>
      <c r="H238" s="255">
        <v>6384</v>
      </c>
      <c r="I238" s="265">
        <v>0.1229</v>
      </c>
      <c r="J238" s="241">
        <f t="shared" si="90"/>
        <v>46036.81</v>
      </c>
      <c r="K238" s="246">
        <f t="shared" si="91"/>
        <v>46492.62</v>
      </c>
      <c r="L238" s="246">
        <f t="shared" si="92"/>
        <v>46948.43</v>
      </c>
      <c r="M238" s="246">
        <f t="shared" si="93"/>
        <v>47404.24</v>
      </c>
      <c r="N238" s="246">
        <f t="shared" si="94"/>
        <v>47860.05</v>
      </c>
      <c r="O238" s="246">
        <f t="shared" si="95"/>
        <v>48315.86</v>
      </c>
      <c r="P238" s="246">
        <f t="shared" si="96"/>
        <v>48771.67</v>
      </c>
      <c r="Q238" s="246">
        <f t="shared" si="97"/>
        <v>49227.48</v>
      </c>
      <c r="R238" s="246">
        <f t="shared" si="98"/>
        <v>49683.29</v>
      </c>
      <c r="S238" s="246">
        <f t="shared" si="99"/>
        <v>50139.1</v>
      </c>
      <c r="T238" s="246">
        <f t="shared" si="100"/>
        <v>50594.91</v>
      </c>
      <c r="U238" s="246">
        <f t="shared" si="101"/>
        <v>51050.720000000001</v>
      </c>
      <c r="V238" s="246">
        <f t="shared" si="102"/>
        <v>51506.53</v>
      </c>
      <c r="W238" s="246">
        <f t="shared" si="103"/>
        <v>51962.340000000004</v>
      </c>
      <c r="X238" s="246">
        <f t="shared" si="104"/>
        <v>52418.15</v>
      </c>
      <c r="Y238" s="246">
        <f t="shared" si="105"/>
        <v>52873.96</v>
      </c>
      <c r="Z238" s="246">
        <f t="shared" si="106"/>
        <v>53329.770000000004</v>
      </c>
      <c r="AA238" s="246">
        <f t="shared" si="107"/>
        <v>53785.58</v>
      </c>
      <c r="AB238" s="246">
        <f t="shared" si="108"/>
        <v>54241.39</v>
      </c>
      <c r="AC238" s="246">
        <f t="shared" si="109"/>
        <v>54697.2</v>
      </c>
      <c r="AD238" s="246">
        <f t="shared" si="110"/>
        <v>55153.01</v>
      </c>
      <c r="AE238" s="246">
        <f t="shared" si="111"/>
        <v>55608.82</v>
      </c>
      <c r="AF238" s="246">
        <f t="shared" si="112"/>
        <v>56064.630000000005</v>
      </c>
      <c r="AG238" s="246">
        <f t="shared" si="113"/>
        <v>56520.44</v>
      </c>
      <c r="AH238" s="246">
        <f t="shared" si="114"/>
        <v>56976.25</v>
      </c>
      <c r="AI238" s="246">
        <f t="shared" si="115"/>
        <v>57432.06</v>
      </c>
      <c r="AJ238" s="246">
        <f t="shared" si="116"/>
        <v>57887.87</v>
      </c>
      <c r="AK238" s="246">
        <f t="shared" si="117"/>
        <v>58343.68</v>
      </c>
      <c r="AL238" s="246">
        <f t="shared" si="118"/>
        <v>58799.49</v>
      </c>
      <c r="AM238" s="246">
        <f t="shared" si="119"/>
        <v>59255.3</v>
      </c>
    </row>
    <row r="239" spans="1:39" ht="24" customHeight="1">
      <c r="A239" s="232">
        <v>2026</v>
      </c>
      <c r="B239" s="11" t="s">
        <v>32</v>
      </c>
      <c r="C239" s="12" t="s">
        <v>2443</v>
      </c>
      <c r="D239" s="12" t="s">
        <v>2444</v>
      </c>
      <c r="E239" s="12" t="s">
        <v>2448</v>
      </c>
      <c r="F239" s="255">
        <v>52370</v>
      </c>
      <c r="G239" s="255">
        <v>45967</v>
      </c>
      <c r="H239" s="255">
        <v>6403</v>
      </c>
      <c r="I239" s="265">
        <v>0.12230000000000001</v>
      </c>
      <c r="J239" s="241">
        <f t="shared" si="90"/>
        <v>46426.67</v>
      </c>
      <c r="K239" s="246">
        <f t="shared" si="91"/>
        <v>46886.34</v>
      </c>
      <c r="L239" s="246">
        <f t="shared" si="92"/>
        <v>47346.01</v>
      </c>
      <c r="M239" s="246">
        <f t="shared" si="93"/>
        <v>47805.68</v>
      </c>
      <c r="N239" s="246">
        <f t="shared" si="94"/>
        <v>48265.35</v>
      </c>
      <c r="O239" s="246">
        <f t="shared" si="95"/>
        <v>48725.02</v>
      </c>
      <c r="P239" s="246">
        <f t="shared" si="96"/>
        <v>49184.69</v>
      </c>
      <c r="Q239" s="246">
        <f t="shared" si="97"/>
        <v>49644.36</v>
      </c>
      <c r="R239" s="246">
        <f t="shared" si="98"/>
        <v>50104.03</v>
      </c>
      <c r="S239" s="246">
        <f t="shared" si="99"/>
        <v>50563.7</v>
      </c>
      <c r="T239" s="246">
        <f t="shared" si="100"/>
        <v>51023.37</v>
      </c>
      <c r="U239" s="246">
        <f t="shared" si="101"/>
        <v>51483.040000000001</v>
      </c>
      <c r="V239" s="246">
        <f t="shared" si="102"/>
        <v>51942.71</v>
      </c>
      <c r="W239" s="246">
        <f t="shared" si="103"/>
        <v>52402.380000000005</v>
      </c>
      <c r="X239" s="246">
        <f t="shared" si="104"/>
        <v>52862.05</v>
      </c>
      <c r="Y239" s="246">
        <f t="shared" si="105"/>
        <v>53321.72</v>
      </c>
      <c r="Z239" s="246">
        <f t="shared" si="106"/>
        <v>53781.39</v>
      </c>
      <c r="AA239" s="246">
        <f t="shared" si="107"/>
        <v>54241.06</v>
      </c>
      <c r="AB239" s="246">
        <f t="shared" si="108"/>
        <v>54700.729999999996</v>
      </c>
      <c r="AC239" s="246">
        <f t="shared" si="109"/>
        <v>55160.4</v>
      </c>
      <c r="AD239" s="246">
        <f t="shared" si="110"/>
        <v>55620.07</v>
      </c>
      <c r="AE239" s="246">
        <f t="shared" si="111"/>
        <v>56079.74</v>
      </c>
      <c r="AF239" s="246">
        <f t="shared" si="112"/>
        <v>56539.41</v>
      </c>
      <c r="AG239" s="246">
        <f t="shared" si="113"/>
        <v>56999.08</v>
      </c>
      <c r="AH239" s="246">
        <f t="shared" si="114"/>
        <v>57458.75</v>
      </c>
      <c r="AI239" s="246">
        <f t="shared" si="115"/>
        <v>57918.42</v>
      </c>
      <c r="AJ239" s="246">
        <f t="shared" si="116"/>
        <v>58378.09</v>
      </c>
      <c r="AK239" s="246">
        <f t="shared" si="117"/>
        <v>58837.760000000002</v>
      </c>
      <c r="AL239" s="246">
        <f t="shared" si="118"/>
        <v>59297.43</v>
      </c>
      <c r="AM239" s="246">
        <f t="shared" si="119"/>
        <v>59757.1</v>
      </c>
    </row>
    <row r="240" spans="1:39" ht="24" customHeight="1">
      <c r="A240" s="232">
        <v>2026</v>
      </c>
      <c r="B240" s="11" t="s">
        <v>32</v>
      </c>
      <c r="C240" s="12" t="s">
        <v>2443</v>
      </c>
      <c r="D240" s="12" t="s">
        <v>2446</v>
      </c>
      <c r="E240" s="12" t="s">
        <v>2449</v>
      </c>
      <c r="F240" s="255">
        <v>55170</v>
      </c>
      <c r="G240" s="255">
        <v>48627</v>
      </c>
      <c r="H240" s="255">
        <v>6543</v>
      </c>
      <c r="I240" s="265">
        <v>0.1186</v>
      </c>
      <c r="J240" s="241">
        <f t="shared" si="90"/>
        <v>49113.27</v>
      </c>
      <c r="K240" s="246">
        <f t="shared" si="91"/>
        <v>49599.54</v>
      </c>
      <c r="L240" s="246">
        <f t="shared" si="92"/>
        <v>50085.81</v>
      </c>
      <c r="M240" s="246">
        <f t="shared" si="93"/>
        <v>50572.08</v>
      </c>
      <c r="N240" s="246">
        <f t="shared" si="94"/>
        <v>51058.35</v>
      </c>
      <c r="O240" s="246">
        <f t="shared" si="95"/>
        <v>51544.62</v>
      </c>
      <c r="P240" s="246">
        <f t="shared" si="96"/>
        <v>52030.89</v>
      </c>
      <c r="Q240" s="246">
        <f t="shared" si="97"/>
        <v>52517.16</v>
      </c>
      <c r="R240" s="246">
        <f t="shared" si="98"/>
        <v>53003.43</v>
      </c>
      <c r="S240" s="246">
        <f t="shared" si="99"/>
        <v>53489.7</v>
      </c>
      <c r="T240" s="246">
        <f t="shared" si="100"/>
        <v>53975.97</v>
      </c>
      <c r="U240" s="246">
        <f t="shared" si="101"/>
        <v>54462.239999999998</v>
      </c>
      <c r="V240" s="246">
        <f t="shared" si="102"/>
        <v>54948.51</v>
      </c>
      <c r="W240" s="246">
        <f t="shared" si="103"/>
        <v>55434.78</v>
      </c>
      <c r="X240" s="246">
        <f t="shared" si="104"/>
        <v>55921.05</v>
      </c>
      <c r="Y240" s="246">
        <f t="shared" si="105"/>
        <v>56407.32</v>
      </c>
      <c r="Z240" s="246">
        <f t="shared" si="106"/>
        <v>56893.59</v>
      </c>
      <c r="AA240" s="246">
        <f t="shared" si="107"/>
        <v>57379.86</v>
      </c>
      <c r="AB240" s="246">
        <f t="shared" si="108"/>
        <v>57866.13</v>
      </c>
      <c r="AC240" s="246">
        <f t="shared" si="109"/>
        <v>58352.4</v>
      </c>
      <c r="AD240" s="246">
        <f t="shared" si="110"/>
        <v>58838.67</v>
      </c>
      <c r="AE240" s="246">
        <f t="shared" si="111"/>
        <v>59324.94</v>
      </c>
      <c r="AF240" s="246">
        <f t="shared" si="112"/>
        <v>59811.21</v>
      </c>
      <c r="AG240" s="246">
        <f t="shared" si="113"/>
        <v>60297.479999999996</v>
      </c>
      <c r="AH240" s="246">
        <f t="shared" si="114"/>
        <v>60783.75</v>
      </c>
      <c r="AI240" s="246">
        <f t="shared" si="115"/>
        <v>61270.020000000004</v>
      </c>
      <c r="AJ240" s="246">
        <f t="shared" si="116"/>
        <v>61756.29</v>
      </c>
      <c r="AK240" s="246">
        <f t="shared" si="117"/>
        <v>62242.559999999998</v>
      </c>
      <c r="AL240" s="246">
        <f t="shared" si="118"/>
        <v>62728.83</v>
      </c>
      <c r="AM240" s="246">
        <f t="shared" si="119"/>
        <v>63215.1</v>
      </c>
    </row>
    <row r="241" spans="1:39" ht="24" customHeight="1">
      <c r="A241" s="232">
        <v>2026</v>
      </c>
      <c r="B241" s="11" t="s">
        <v>32</v>
      </c>
      <c r="C241" s="12" t="s">
        <v>2443</v>
      </c>
      <c r="D241" s="12" t="s">
        <v>2450</v>
      </c>
      <c r="E241" s="12" t="s">
        <v>2452</v>
      </c>
      <c r="F241" s="255">
        <v>51725</v>
      </c>
      <c r="G241" s="255">
        <v>45654</v>
      </c>
      <c r="H241" s="255">
        <v>6071</v>
      </c>
      <c r="I241" s="265">
        <v>0.1174</v>
      </c>
      <c r="J241" s="241">
        <f t="shared" si="90"/>
        <v>46110.54</v>
      </c>
      <c r="K241" s="246">
        <f t="shared" si="91"/>
        <v>46567.08</v>
      </c>
      <c r="L241" s="246">
        <f t="shared" si="92"/>
        <v>47023.62</v>
      </c>
      <c r="M241" s="246">
        <f t="shared" si="93"/>
        <v>47480.160000000003</v>
      </c>
      <c r="N241" s="246">
        <f t="shared" si="94"/>
        <v>47936.7</v>
      </c>
      <c r="O241" s="246">
        <f t="shared" si="95"/>
        <v>48393.24</v>
      </c>
      <c r="P241" s="246">
        <f t="shared" si="96"/>
        <v>48849.78</v>
      </c>
      <c r="Q241" s="246">
        <f t="shared" si="97"/>
        <v>49306.32</v>
      </c>
      <c r="R241" s="246">
        <f t="shared" si="98"/>
        <v>49762.86</v>
      </c>
      <c r="S241" s="246">
        <f t="shared" si="99"/>
        <v>50219.4</v>
      </c>
      <c r="T241" s="246">
        <f t="shared" si="100"/>
        <v>50675.94</v>
      </c>
      <c r="U241" s="246">
        <f t="shared" si="101"/>
        <v>51132.479999999996</v>
      </c>
      <c r="V241" s="246">
        <f t="shared" si="102"/>
        <v>51589.020000000004</v>
      </c>
      <c r="W241" s="246">
        <f t="shared" si="103"/>
        <v>52045.56</v>
      </c>
      <c r="X241" s="246">
        <f t="shared" si="104"/>
        <v>52502.1</v>
      </c>
      <c r="Y241" s="246">
        <f t="shared" si="105"/>
        <v>52958.64</v>
      </c>
      <c r="Z241" s="246">
        <f t="shared" si="106"/>
        <v>53415.18</v>
      </c>
      <c r="AA241" s="246">
        <f t="shared" si="107"/>
        <v>53871.72</v>
      </c>
      <c r="AB241" s="246">
        <f t="shared" si="108"/>
        <v>54328.26</v>
      </c>
      <c r="AC241" s="246">
        <f t="shared" si="109"/>
        <v>54784.800000000003</v>
      </c>
      <c r="AD241" s="246">
        <f t="shared" si="110"/>
        <v>55241.34</v>
      </c>
      <c r="AE241" s="246">
        <f t="shared" si="111"/>
        <v>55697.88</v>
      </c>
      <c r="AF241" s="246">
        <f t="shared" si="112"/>
        <v>56154.42</v>
      </c>
      <c r="AG241" s="246">
        <f t="shared" si="113"/>
        <v>56610.96</v>
      </c>
      <c r="AH241" s="246">
        <f t="shared" si="114"/>
        <v>57067.5</v>
      </c>
      <c r="AI241" s="246">
        <f t="shared" si="115"/>
        <v>57524.04</v>
      </c>
      <c r="AJ241" s="246">
        <f t="shared" si="116"/>
        <v>57980.58</v>
      </c>
      <c r="AK241" s="246">
        <f t="shared" si="117"/>
        <v>58437.120000000003</v>
      </c>
      <c r="AL241" s="246">
        <f t="shared" si="118"/>
        <v>58893.66</v>
      </c>
      <c r="AM241" s="246">
        <f t="shared" si="119"/>
        <v>59350.2</v>
      </c>
    </row>
    <row r="242" spans="1:39" ht="24" customHeight="1">
      <c r="A242" s="232">
        <v>2026</v>
      </c>
      <c r="B242" s="11" t="s">
        <v>32</v>
      </c>
      <c r="C242" s="12" t="s">
        <v>2443</v>
      </c>
      <c r="D242" s="12" t="s">
        <v>2451</v>
      </c>
      <c r="E242" s="12" t="s">
        <v>2453</v>
      </c>
      <c r="F242" s="255">
        <v>54525</v>
      </c>
      <c r="G242" s="255">
        <v>48314</v>
      </c>
      <c r="H242" s="255">
        <v>6211</v>
      </c>
      <c r="I242" s="265">
        <v>0.1139</v>
      </c>
      <c r="J242" s="241">
        <f t="shared" si="90"/>
        <v>48797.14</v>
      </c>
      <c r="K242" s="246">
        <f t="shared" si="91"/>
        <v>49280.28</v>
      </c>
      <c r="L242" s="246">
        <f t="shared" si="92"/>
        <v>49763.42</v>
      </c>
      <c r="M242" s="246">
        <f t="shared" si="93"/>
        <v>50246.559999999998</v>
      </c>
      <c r="N242" s="246">
        <f t="shared" si="94"/>
        <v>50729.7</v>
      </c>
      <c r="O242" s="246">
        <f t="shared" si="95"/>
        <v>51212.84</v>
      </c>
      <c r="P242" s="246">
        <f t="shared" si="96"/>
        <v>51695.98</v>
      </c>
      <c r="Q242" s="246">
        <f t="shared" si="97"/>
        <v>52179.12</v>
      </c>
      <c r="R242" s="246">
        <f t="shared" si="98"/>
        <v>52662.26</v>
      </c>
      <c r="S242" s="246">
        <f t="shared" si="99"/>
        <v>53145.4</v>
      </c>
      <c r="T242" s="246">
        <f t="shared" si="100"/>
        <v>53628.54</v>
      </c>
      <c r="U242" s="246">
        <f t="shared" si="101"/>
        <v>54111.68</v>
      </c>
      <c r="V242" s="246">
        <f t="shared" si="102"/>
        <v>54594.82</v>
      </c>
      <c r="W242" s="246">
        <f t="shared" si="103"/>
        <v>55077.96</v>
      </c>
      <c r="X242" s="246">
        <f t="shared" si="104"/>
        <v>55561.1</v>
      </c>
      <c r="Y242" s="246">
        <f t="shared" si="105"/>
        <v>56044.24</v>
      </c>
      <c r="Z242" s="246">
        <f t="shared" si="106"/>
        <v>56527.380000000005</v>
      </c>
      <c r="AA242" s="246">
        <f t="shared" si="107"/>
        <v>57010.520000000004</v>
      </c>
      <c r="AB242" s="246">
        <f t="shared" si="108"/>
        <v>57493.66</v>
      </c>
      <c r="AC242" s="246">
        <f t="shared" si="109"/>
        <v>57976.800000000003</v>
      </c>
      <c r="AD242" s="246">
        <f t="shared" si="110"/>
        <v>58459.94</v>
      </c>
      <c r="AE242" s="246">
        <f t="shared" si="111"/>
        <v>58943.08</v>
      </c>
      <c r="AF242" s="246">
        <f t="shared" si="112"/>
        <v>59426.22</v>
      </c>
      <c r="AG242" s="246">
        <f t="shared" si="113"/>
        <v>59909.36</v>
      </c>
      <c r="AH242" s="246">
        <f t="shared" si="114"/>
        <v>60392.5</v>
      </c>
      <c r="AI242" s="246">
        <f t="shared" si="115"/>
        <v>60875.64</v>
      </c>
      <c r="AJ242" s="246">
        <f t="shared" si="116"/>
        <v>61358.78</v>
      </c>
      <c r="AK242" s="246">
        <f t="shared" si="117"/>
        <v>61841.919999999998</v>
      </c>
      <c r="AL242" s="246">
        <f t="shared" si="118"/>
        <v>62325.06</v>
      </c>
      <c r="AM242" s="246">
        <f t="shared" si="119"/>
        <v>62808.2</v>
      </c>
    </row>
    <row r="243" spans="1:39" ht="24" customHeight="1">
      <c r="A243" s="232">
        <v>2026</v>
      </c>
      <c r="B243" s="11" t="s">
        <v>32</v>
      </c>
      <c r="C243" s="12" t="s">
        <v>2443</v>
      </c>
      <c r="D243" s="12" t="s">
        <v>2451</v>
      </c>
      <c r="E243" s="12" t="s">
        <v>2454</v>
      </c>
      <c r="F243" s="255">
        <v>58035</v>
      </c>
      <c r="G243" s="255">
        <v>51648</v>
      </c>
      <c r="H243" s="255">
        <v>6387</v>
      </c>
      <c r="I243" s="265">
        <v>0.1101</v>
      </c>
      <c r="J243" s="241">
        <f t="shared" si="90"/>
        <v>52164.480000000003</v>
      </c>
      <c r="K243" s="246">
        <f t="shared" si="91"/>
        <v>52680.959999999999</v>
      </c>
      <c r="L243" s="246">
        <f t="shared" si="92"/>
        <v>53197.440000000002</v>
      </c>
      <c r="M243" s="246">
        <f t="shared" si="93"/>
        <v>53713.919999999998</v>
      </c>
      <c r="N243" s="246">
        <f t="shared" si="94"/>
        <v>54230.400000000001</v>
      </c>
      <c r="O243" s="246">
        <f t="shared" si="95"/>
        <v>54746.879999999997</v>
      </c>
      <c r="P243" s="246">
        <f t="shared" si="96"/>
        <v>55263.360000000001</v>
      </c>
      <c r="Q243" s="246">
        <f t="shared" si="97"/>
        <v>55779.839999999997</v>
      </c>
      <c r="R243" s="246">
        <f t="shared" si="98"/>
        <v>56296.32</v>
      </c>
      <c r="S243" s="246">
        <f t="shared" si="99"/>
        <v>56812.800000000003</v>
      </c>
      <c r="T243" s="246">
        <f t="shared" si="100"/>
        <v>57329.279999999999</v>
      </c>
      <c r="U243" s="246">
        <f t="shared" si="101"/>
        <v>57845.760000000002</v>
      </c>
      <c r="V243" s="246">
        <f t="shared" si="102"/>
        <v>58362.239999999998</v>
      </c>
      <c r="W243" s="246">
        <f t="shared" si="103"/>
        <v>58878.720000000001</v>
      </c>
      <c r="X243" s="246">
        <f t="shared" si="104"/>
        <v>59395.199999999997</v>
      </c>
      <c r="Y243" s="246">
        <f t="shared" si="105"/>
        <v>59911.68</v>
      </c>
      <c r="Z243" s="246">
        <f t="shared" si="106"/>
        <v>60428.160000000003</v>
      </c>
      <c r="AA243" s="246">
        <f t="shared" si="107"/>
        <v>60944.639999999999</v>
      </c>
      <c r="AB243" s="246">
        <f t="shared" si="108"/>
        <v>61461.120000000003</v>
      </c>
      <c r="AC243" s="246">
        <f t="shared" si="109"/>
        <v>61977.599999999999</v>
      </c>
      <c r="AD243" s="246">
        <f t="shared" si="110"/>
        <v>62494.080000000002</v>
      </c>
      <c r="AE243" s="246">
        <f t="shared" si="111"/>
        <v>63010.559999999998</v>
      </c>
      <c r="AF243" s="246">
        <f t="shared" si="112"/>
        <v>63527.040000000001</v>
      </c>
      <c r="AG243" s="246">
        <f t="shared" si="113"/>
        <v>64043.520000000004</v>
      </c>
      <c r="AH243" s="246">
        <f t="shared" si="114"/>
        <v>64560</v>
      </c>
      <c r="AI243" s="246">
        <f t="shared" si="115"/>
        <v>65076.479999999996</v>
      </c>
      <c r="AJ243" s="246">
        <f t="shared" si="116"/>
        <v>65592.960000000006</v>
      </c>
      <c r="AK243" s="246">
        <f t="shared" si="117"/>
        <v>66109.440000000002</v>
      </c>
      <c r="AL243" s="246">
        <f t="shared" si="118"/>
        <v>66625.919999999998</v>
      </c>
      <c r="AM243" s="246">
        <f t="shared" si="119"/>
        <v>67142.399999999994</v>
      </c>
    </row>
    <row r="244" spans="1:39" ht="24" customHeight="1">
      <c r="A244" s="232">
        <v>2026</v>
      </c>
      <c r="B244" s="11" t="s">
        <v>32</v>
      </c>
      <c r="C244" s="12" t="s">
        <v>2443</v>
      </c>
      <c r="D244" s="12" t="s">
        <v>2450</v>
      </c>
      <c r="E244" s="12" t="s">
        <v>2455</v>
      </c>
      <c r="F244" s="255">
        <v>51930</v>
      </c>
      <c r="G244" s="255">
        <v>45849</v>
      </c>
      <c r="H244" s="255">
        <v>6081</v>
      </c>
      <c r="I244" s="265">
        <v>0.1171</v>
      </c>
      <c r="J244" s="241">
        <f t="shared" si="90"/>
        <v>46307.49</v>
      </c>
      <c r="K244" s="246">
        <f t="shared" si="91"/>
        <v>46765.98</v>
      </c>
      <c r="L244" s="246">
        <f t="shared" si="92"/>
        <v>47224.47</v>
      </c>
      <c r="M244" s="246">
        <f t="shared" si="93"/>
        <v>47682.96</v>
      </c>
      <c r="N244" s="246">
        <f t="shared" si="94"/>
        <v>48141.45</v>
      </c>
      <c r="O244" s="246">
        <f t="shared" si="95"/>
        <v>48599.94</v>
      </c>
      <c r="P244" s="246">
        <f t="shared" si="96"/>
        <v>49058.43</v>
      </c>
      <c r="Q244" s="246">
        <f t="shared" si="97"/>
        <v>49516.92</v>
      </c>
      <c r="R244" s="246">
        <f t="shared" si="98"/>
        <v>49975.41</v>
      </c>
      <c r="S244" s="246">
        <f t="shared" si="99"/>
        <v>50433.9</v>
      </c>
      <c r="T244" s="246">
        <f t="shared" si="100"/>
        <v>50892.39</v>
      </c>
      <c r="U244" s="246">
        <f t="shared" si="101"/>
        <v>51350.879999999997</v>
      </c>
      <c r="V244" s="246">
        <f t="shared" si="102"/>
        <v>51809.37</v>
      </c>
      <c r="W244" s="246">
        <f t="shared" si="103"/>
        <v>52267.86</v>
      </c>
      <c r="X244" s="246">
        <f t="shared" si="104"/>
        <v>52726.35</v>
      </c>
      <c r="Y244" s="246">
        <f t="shared" si="105"/>
        <v>53184.84</v>
      </c>
      <c r="Z244" s="246">
        <f t="shared" si="106"/>
        <v>53643.33</v>
      </c>
      <c r="AA244" s="246">
        <f t="shared" si="107"/>
        <v>54101.82</v>
      </c>
      <c r="AB244" s="246">
        <f t="shared" si="108"/>
        <v>54560.31</v>
      </c>
      <c r="AC244" s="246">
        <f t="shared" si="109"/>
        <v>55018.8</v>
      </c>
      <c r="AD244" s="246">
        <f t="shared" si="110"/>
        <v>55477.29</v>
      </c>
      <c r="AE244" s="246">
        <f t="shared" si="111"/>
        <v>55935.78</v>
      </c>
      <c r="AF244" s="246">
        <f t="shared" si="112"/>
        <v>56394.270000000004</v>
      </c>
      <c r="AG244" s="246">
        <f t="shared" si="113"/>
        <v>56852.76</v>
      </c>
      <c r="AH244" s="246">
        <f t="shared" si="114"/>
        <v>57311.25</v>
      </c>
      <c r="AI244" s="246">
        <f t="shared" si="115"/>
        <v>57769.74</v>
      </c>
      <c r="AJ244" s="246">
        <f t="shared" si="116"/>
        <v>58228.23</v>
      </c>
      <c r="AK244" s="246">
        <f t="shared" si="117"/>
        <v>58686.720000000001</v>
      </c>
      <c r="AL244" s="246">
        <f t="shared" si="118"/>
        <v>59145.21</v>
      </c>
      <c r="AM244" s="246">
        <f t="shared" si="119"/>
        <v>59603.7</v>
      </c>
    </row>
    <row r="245" spans="1:39" ht="24" customHeight="1">
      <c r="A245" s="232">
        <v>2026</v>
      </c>
      <c r="B245" s="11" t="s">
        <v>32</v>
      </c>
      <c r="C245" s="12" t="s">
        <v>2443</v>
      </c>
      <c r="D245" s="12" t="s">
        <v>2451</v>
      </c>
      <c r="E245" s="12" t="s">
        <v>2456</v>
      </c>
      <c r="F245" s="255">
        <v>54720</v>
      </c>
      <c r="G245" s="255">
        <v>48499</v>
      </c>
      <c r="H245" s="255">
        <v>6221</v>
      </c>
      <c r="I245" s="265">
        <v>0.1137</v>
      </c>
      <c r="J245" s="241">
        <f t="shared" si="90"/>
        <v>48983.99</v>
      </c>
      <c r="K245" s="246">
        <f t="shared" si="91"/>
        <v>49468.98</v>
      </c>
      <c r="L245" s="246">
        <f t="shared" si="92"/>
        <v>49953.97</v>
      </c>
      <c r="M245" s="246">
        <f t="shared" si="93"/>
        <v>50438.96</v>
      </c>
      <c r="N245" s="246">
        <f t="shared" si="94"/>
        <v>50923.95</v>
      </c>
      <c r="O245" s="246">
        <f t="shared" si="95"/>
        <v>51408.94</v>
      </c>
      <c r="P245" s="246">
        <f t="shared" si="96"/>
        <v>51893.93</v>
      </c>
      <c r="Q245" s="246">
        <f t="shared" si="97"/>
        <v>52378.92</v>
      </c>
      <c r="R245" s="246">
        <f t="shared" si="98"/>
        <v>52863.91</v>
      </c>
      <c r="S245" s="246">
        <f t="shared" si="99"/>
        <v>53348.9</v>
      </c>
      <c r="T245" s="246">
        <f t="shared" si="100"/>
        <v>53833.89</v>
      </c>
      <c r="U245" s="246">
        <f t="shared" si="101"/>
        <v>54318.879999999997</v>
      </c>
      <c r="V245" s="246">
        <f t="shared" si="102"/>
        <v>54803.87</v>
      </c>
      <c r="W245" s="246">
        <f t="shared" si="103"/>
        <v>55288.86</v>
      </c>
      <c r="X245" s="246">
        <f t="shared" si="104"/>
        <v>55773.85</v>
      </c>
      <c r="Y245" s="246">
        <f t="shared" si="105"/>
        <v>56258.84</v>
      </c>
      <c r="Z245" s="246">
        <f t="shared" si="106"/>
        <v>56743.83</v>
      </c>
      <c r="AA245" s="246">
        <f t="shared" si="107"/>
        <v>57228.82</v>
      </c>
      <c r="AB245" s="246">
        <f t="shared" si="108"/>
        <v>57713.81</v>
      </c>
      <c r="AC245" s="246">
        <f t="shared" si="109"/>
        <v>58198.8</v>
      </c>
      <c r="AD245" s="246">
        <f t="shared" si="110"/>
        <v>58683.79</v>
      </c>
      <c r="AE245" s="246">
        <f t="shared" si="111"/>
        <v>59168.78</v>
      </c>
      <c r="AF245" s="246">
        <f t="shared" si="112"/>
        <v>59653.770000000004</v>
      </c>
      <c r="AG245" s="246">
        <f t="shared" si="113"/>
        <v>60138.76</v>
      </c>
      <c r="AH245" s="246">
        <f t="shared" si="114"/>
        <v>60623.75</v>
      </c>
      <c r="AI245" s="246">
        <f t="shared" si="115"/>
        <v>61108.74</v>
      </c>
      <c r="AJ245" s="246">
        <f t="shared" si="116"/>
        <v>61593.73</v>
      </c>
      <c r="AK245" s="246">
        <f t="shared" si="117"/>
        <v>62078.720000000001</v>
      </c>
      <c r="AL245" s="246">
        <f t="shared" si="118"/>
        <v>62563.71</v>
      </c>
      <c r="AM245" s="246">
        <f t="shared" si="119"/>
        <v>63048.7</v>
      </c>
    </row>
    <row r="246" spans="1:39" ht="24" customHeight="1">
      <c r="A246" s="232">
        <v>2026</v>
      </c>
      <c r="B246" s="11" t="s">
        <v>32</v>
      </c>
      <c r="C246" s="12" t="s">
        <v>2443</v>
      </c>
      <c r="D246" s="12" t="s">
        <v>2451</v>
      </c>
      <c r="E246" s="12" t="s">
        <v>2457</v>
      </c>
      <c r="F246" s="255">
        <v>58245</v>
      </c>
      <c r="G246" s="255">
        <v>51848</v>
      </c>
      <c r="H246" s="255">
        <v>6397</v>
      </c>
      <c r="I246" s="265">
        <v>0.10979999999999999</v>
      </c>
      <c r="J246" s="241">
        <f t="shared" si="90"/>
        <v>52366.48</v>
      </c>
      <c r="K246" s="246">
        <f t="shared" si="91"/>
        <v>52884.959999999999</v>
      </c>
      <c r="L246" s="246">
        <f t="shared" si="92"/>
        <v>53403.44</v>
      </c>
      <c r="M246" s="246">
        <f t="shared" si="93"/>
        <v>53921.919999999998</v>
      </c>
      <c r="N246" s="246">
        <f t="shared" si="94"/>
        <v>54440.4</v>
      </c>
      <c r="O246" s="246">
        <f t="shared" si="95"/>
        <v>54958.879999999997</v>
      </c>
      <c r="P246" s="246">
        <f t="shared" si="96"/>
        <v>55477.36</v>
      </c>
      <c r="Q246" s="246">
        <f t="shared" si="97"/>
        <v>55995.839999999997</v>
      </c>
      <c r="R246" s="246">
        <f t="shared" si="98"/>
        <v>56514.32</v>
      </c>
      <c r="S246" s="246">
        <f t="shared" si="99"/>
        <v>57032.800000000003</v>
      </c>
      <c r="T246" s="246">
        <f t="shared" si="100"/>
        <v>57551.28</v>
      </c>
      <c r="U246" s="246">
        <f t="shared" si="101"/>
        <v>58069.760000000002</v>
      </c>
      <c r="V246" s="246">
        <f t="shared" si="102"/>
        <v>58588.24</v>
      </c>
      <c r="W246" s="246">
        <f t="shared" si="103"/>
        <v>59106.720000000001</v>
      </c>
      <c r="X246" s="246">
        <f t="shared" si="104"/>
        <v>59625.2</v>
      </c>
      <c r="Y246" s="246">
        <f t="shared" si="105"/>
        <v>60143.68</v>
      </c>
      <c r="Z246" s="246">
        <f t="shared" si="106"/>
        <v>60662.16</v>
      </c>
      <c r="AA246" s="246">
        <f t="shared" si="107"/>
        <v>61180.639999999999</v>
      </c>
      <c r="AB246" s="246">
        <f t="shared" si="108"/>
        <v>61699.12</v>
      </c>
      <c r="AC246" s="246">
        <f t="shared" si="109"/>
        <v>62217.599999999999</v>
      </c>
      <c r="AD246" s="246">
        <f t="shared" si="110"/>
        <v>62736.08</v>
      </c>
      <c r="AE246" s="246">
        <f t="shared" si="111"/>
        <v>63254.559999999998</v>
      </c>
      <c r="AF246" s="246">
        <f t="shared" si="112"/>
        <v>63773.04</v>
      </c>
      <c r="AG246" s="246">
        <f t="shared" si="113"/>
        <v>64291.520000000004</v>
      </c>
      <c r="AH246" s="246">
        <f t="shared" si="114"/>
        <v>64810</v>
      </c>
      <c r="AI246" s="246">
        <f t="shared" si="115"/>
        <v>65328.479999999996</v>
      </c>
      <c r="AJ246" s="246">
        <f t="shared" si="116"/>
        <v>65846.960000000006</v>
      </c>
      <c r="AK246" s="246">
        <f t="shared" si="117"/>
        <v>66365.440000000002</v>
      </c>
      <c r="AL246" s="246">
        <f t="shared" si="118"/>
        <v>66883.92</v>
      </c>
      <c r="AM246" s="246">
        <f t="shared" si="119"/>
        <v>67402.399999999994</v>
      </c>
    </row>
    <row r="247" spans="1:39" ht="24" customHeight="1">
      <c r="A247" s="232">
        <v>2026</v>
      </c>
      <c r="B247" s="11" t="s">
        <v>32</v>
      </c>
      <c r="C247" s="12" t="s">
        <v>2443</v>
      </c>
      <c r="D247" s="12" t="s">
        <v>2450</v>
      </c>
      <c r="E247" s="12" t="s">
        <v>2458</v>
      </c>
      <c r="F247" s="255">
        <v>55440</v>
      </c>
      <c r="G247" s="255">
        <v>49183</v>
      </c>
      <c r="H247" s="255">
        <v>6257</v>
      </c>
      <c r="I247" s="265">
        <v>0.1129</v>
      </c>
      <c r="J247" s="241">
        <f t="shared" si="90"/>
        <v>49674.83</v>
      </c>
      <c r="K247" s="246">
        <f t="shared" si="91"/>
        <v>50166.66</v>
      </c>
      <c r="L247" s="246">
        <f t="shared" si="92"/>
        <v>50658.49</v>
      </c>
      <c r="M247" s="246">
        <f t="shared" si="93"/>
        <v>51150.32</v>
      </c>
      <c r="N247" s="246">
        <f t="shared" si="94"/>
        <v>51642.15</v>
      </c>
      <c r="O247" s="246">
        <f t="shared" si="95"/>
        <v>52133.98</v>
      </c>
      <c r="P247" s="246">
        <f t="shared" si="96"/>
        <v>52625.81</v>
      </c>
      <c r="Q247" s="246">
        <f t="shared" si="97"/>
        <v>53117.64</v>
      </c>
      <c r="R247" s="246">
        <f t="shared" si="98"/>
        <v>53609.47</v>
      </c>
      <c r="S247" s="246">
        <f t="shared" si="99"/>
        <v>54101.3</v>
      </c>
      <c r="T247" s="246">
        <f t="shared" si="100"/>
        <v>54593.13</v>
      </c>
      <c r="U247" s="246">
        <f t="shared" si="101"/>
        <v>55084.959999999999</v>
      </c>
      <c r="V247" s="246">
        <f t="shared" si="102"/>
        <v>55576.79</v>
      </c>
      <c r="W247" s="246">
        <f t="shared" si="103"/>
        <v>56068.62</v>
      </c>
      <c r="X247" s="246">
        <f t="shared" si="104"/>
        <v>56560.45</v>
      </c>
      <c r="Y247" s="246">
        <f t="shared" si="105"/>
        <v>57052.28</v>
      </c>
      <c r="Z247" s="246">
        <f t="shared" si="106"/>
        <v>57544.11</v>
      </c>
      <c r="AA247" s="246">
        <f t="shared" si="107"/>
        <v>58035.94</v>
      </c>
      <c r="AB247" s="246">
        <f t="shared" si="108"/>
        <v>58527.770000000004</v>
      </c>
      <c r="AC247" s="246">
        <f t="shared" si="109"/>
        <v>59019.6</v>
      </c>
      <c r="AD247" s="246">
        <f t="shared" si="110"/>
        <v>59511.43</v>
      </c>
      <c r="AE247" s="246">
        <f t="shared" si="111"/>
        <v>60003.26</v>
      </c>
      <c r="AF247" s="246">
        <f t="shared" si="112"/>
        <v>60495.09</v>
      </c>
      <c r="AG247" s="246">
        <f t="shared" si="113"/>
        <v>60986.92</v>
      </c>
      <c r="AH247" s="246">
        <f t="shared" si="114"/>
        <v>61478.75</v>
      </c>
      <c r="AI247" s="246">
        <f t="shared" si="115"/>
        <v>61970.58</v>
      </c>
      <c r="AJ247" s="246">
        <f t="shared" si="116"/>
        <v>62462.41</v>
      </c>
      <c r="AK247" s="246">
        <f t="shared" si="117"/>
        <v>62954.240000000005</v>
      </c>
      <c r="AL247" s="246">
        <f t="shared" si="118"/>
        <v>63446.07</v>
      </c>
      <c r="AM247" s="246">
        <f t="shared" si="119"/>
        <v>63937.9</v>
      </c>
    </row>
    <row r="248" spans="1:39" ht="24" customHeight="1">
      <c r="A248" s="232">
        <v>2026</v>
      </c>
      <c r="B248" s="11" t="s">
        <v>32</v>
      </c>
      <c r="C248" s="12" t="s">
        <v>2443</v>
      </c>
      <c r="D248" s="12" t="s">
        <v>2459</v>
      </c>
      <c r="E248" s="12" t="s">
        <v>2460</v>
      </c>
      <c r="F248" s="255">
        <v>53390</v>
      </c>
      <c r="G248" s="255">
        <v>47535</v>
      </c>
      <c r="H248" s="255">
        <v>5855</v>
      </c>
      <c r="I248" s="265">
        <v>0.10970000000000001</v>
      </c>
      <c r="J248" s="241">
        <f t="shared" si="90"/>
        <v>48010.35</v>
      </c>
      <c r="K248" s="246">
        <f t="shared" si="91"/>
        <v>48485.7</v>
      </c>
      <c r="L248" s="246">
        <f t="shared" si="92"/>
        <v>48961.05</v>
      </c>
      <c r="M248" s="246">
        <f t="shared" si="93"/>
        <v>49436.4</v>
      </c>
      <c r="N248" s="246">
        <f t="shared" si="94"/>
        <v>49911.75</v>
      </c>
      <c r="O248" s="246">
        <f t="shared" si="95"/>
        <v>50387.1</v>
      </c>
      <c r="P248" s="246">
        <f t="shared" si="96"/>
        <v>50862.45</v>
      </c>
      <c r="Q248" s="246">
        <f t="shared" si="97"/>
        <v>51337.8</v>
      </c>
      <c r="R248" s="246">
        <f t="shared" si="98"/>
        <v>51813.15</v>
      </c>
      <c r="S248" s="246">
        <f t="shared" si="99"/>
        <v>52288.5</v>
      </c>
      <c r="T248" s="246">
        <f t="shared" si="100"/>
        <v>52763.85</v>
      </c>
      <c r="U248" s="246">
        <f t="shared" si="101"/>
        <v>53239.199999999997</v>
      </c>
      <c r="V248" s="246">
        <f t="shared" si="102"/>
        <v>53714.55</v>
      </c>
      <c r="W248" s="246">
        <f t="shared" si="103"/>
        <v>54189.9</v>
      </c>
      <c r="X248" s="246">
        <f t="shared" si="104"/>
        <v>54665.25</v>
      </c>
      <c r="Y248" s="246">
        <f t="shared" si="105"/>
        <v>55140.6</v>
      </c>
      <c r="Z248" s="246">
        <f t="shared" si="106"/>
        <v>55615.95</v>
      </c>
      <c r="AA248" s="246">
        <f t="shared" si="107"/>
        <v>56091.3</v>
      </c>
      <c r="AB248" s="246">
        <f t="shared" si="108"/>
        <v>56566.65</v>
      </c>
      <c r="AC248" s="246">
        <f t="shared" si="109"/>
        <v>57042</v>
      </c>
      <c r="AD248" s="246">
        <f t="shared" si="110"/>
        <v>57517.35</v>
      </c>
      <c r="AE248" s="246">
        <f t="shared" si="111"/>
        <v>57992.7</v>
      </c>
      <c r="AF248" s="246">
        <f t="shared" si="112"/>
        <v>58468.05</v>
      </c>
      <c r="AG248" s="246">
        <f t="shared" si="113"/>
        <v>58943.4</v>
      </c>
      <c r="AH248" s="246">
        <f t="shared" si="114"/>
        <v>59418.75</v>
      </c>
      <c r="AI248" s="246">
        <f t="shared" si="115"/>
        <v>59894.1</v>
      </c>
      <c r="AJ248" s="246">
        <f t="shared" si="116"/>
        <v>60369.45</v>
      </c>
      <c r="AK248" s="246">
        <f t="shared" si="117"/>
        <v>60844.800000000003</v>
      </c>
      <c r="AL248" s="246">
        <f t="shared" si="118"/>
        <v>61320.15</v>
      </c>
      <c r="AM248" s="246">
        <f t="shared" si="119"/>
        <v>61795.5</v>
      </c>
    </row>
    <row r="249" spans="1:39" ht="24" customHeight="1">
      <c r="A249" s="232">
        <v>2026</v>
      </c>
      <c r="B249" s="11" t="s">
        <v>32</v>
      </c>
      <c r="C249" s="12" t="s">
        <v>2443</v>
      </c>
      <c r="D249" s="12" t="s">
        <v>2459</v>
      </c>
      <c r="E249" s="12" t="s">
        <v>2461</v>
      </c>
      <c r="F249" s="255">
        <v>53590</v>
      </c>
      <c r="G249" s="255">
        <v>47725</v>
      </c>
      <c r="H249" s="255">
        <v>5865</v>
      </c>
      <c r="I249" s="265">
        <v>0.1094</v>
      </c>
      <c r="J249" s="241">
        <f t="shared" si="90"/>
        <v>48202.25</v>
      </c>
      <c r="K249" s="246">
        <f t="shared" si="91"/>
        <v>48679.5</v>
      </c>
      <c r="L249" s="246">
        <f t="shared" si="92"/>
        <v>49156.75</v>
      </c>
      <c r="M249" s="246">
        <f t="shared" si="93"/>
        <v>49634</v>
      </c>
      <c r="N249" s="246">
        <f t="shared" si="94"/>
        <v>50111.25</v>
      </c>
      <c r="O249" s="246">
        <f t="shared" si="95"/>
        <v>50588.5</v>
      </c>
      <c r="P249" s="246">
        <f t="shared" si="96"/>
        <v>51065.75</v>
      </c>
      <c r="Q249" s="246">
        <f t="shared" si="97"/>
        <v>51543</v>
      </c>
      <c r="R249" s="246">
        <f t="shared" si="98"/>
        <v>52020.25</v>
      </c>
      <c r="S249" s="246">
        <f t="shared" si="99"/>
        <v>52497.5</v>
      </c>
      <c r="T249" s="246">
        <f t="shared" si="100"/>
        <v>52974.75</v>
      </c>
      <c r="U249" s="246">
        <f t="shared" si="101"/>
        <v>53452</v>
      </c>
      <c r="V249" s="246">
        <f t="shared" si="102"/>
        <v>53929.25</v>
      </c>
      <c r="W249" s="246">
        <f t="shared" si="103"/>
        <v>54406.5</v>
      </c>
      <c r="X249" s="246">
        <f t="shared" si="104"/>
        <v>54883.75</v>
      </c>
      <c r="Y249" s="246">
        <f t="shared" si="105"/>
        <v>55361</v>
      </c>
      <c r="Z249" s="246">
        <f t="shared" si="106"/>
        <v>55838.25</v>
      </c>
      <c r="AA249" s="246">
        <f t="shared" si="107"/>
        <v>56315.5</v>
      </c>
      <c r="AB249" s="246">
        <f t="shared" si="108"/>
        <v>56792.75</v>
      </c>
      <c r="AC249" s="246">
        <f t="shared" si="109"/>
        <v>57270</v>
      </c>
      <c r="AD249" s="246">
        <f t="shared" si="110"/>
        <v>57747.25</v>
      </c>
      <c r="AE249" s="246">
        <f t="shared" si="111"/>
        <v>58224.5</v>
      </c>
      <c r="AF249" s="246">
        <f t="shared" si="112"/>
        <v>58701.75</v>
      </c>
      <c r="AG249" s="246">
        <f t="shared" si="113"/>
        <v>59179</v>
      </c>
      <c r="AH249" s="246">
        <f t="shared" si="114"/>
        <v>59656.25</v>
      </c>
      <c r="AI249" s="246">
        <f t="shared" si="115"/>
        <v>60133.5</v>
      </c>
      <c r="AJ249" s="246">
        <f t="shared" si="116"/>
        <v>60610.75</v>
      </c>
      <c r="AK249" s="246">
        <f t="shared" si="117"/>
        <v>61088</v>
      </c>
      <c r="AL249" s="246">
        <f t="shared" si="118"/>
        <v>61565.25</v>
      </c>
      <c r="AM249" s="246">
        <f t="shared" si="119"/>
        <v>62042.5</v>
      </c>
    </row>
    <row r="250" spans="1:39" ht="24" customHeight="1">
      <c r="A250" s="232">
        <v>2026</v>
      </c>
      <c r="B250" s="11" t="s">
        <v>32</v>
      </c>
      <c r="C250" s="12" t="s">
        <v>2443</v>
      </c>
      <c r="D250" s="12" t="s">
        <v>2462</v>
      </c>
      <c r="E250" s="12" t="s">
        <v>2463</v>
      </c>
      <c r="F250" s="255">
        <v>56195</v>
      </c>
      <c r="G250" s="255">
        <v>50200</v>
      </c>
      <c r="H250" s="255">
        <v>5995</v>
      </c>
      <c r="I250" s="265">
        <v>0.1067</v>
      </c>
      <c r="J250" s="241">
        <f t="shared" si="90"/>
        <v>50702</v>
      </c>
      <c r="K250" s="246">
        <f t="shared" si="91"/>
        <v>51204</v>
      </c>
      <c r="L250" s="246">
        <f t="shared" si="92"/>
        <v>51706</v>
      </c>
      <c r="M250" s="246">
        <f t="shared" si="93"/>
        <v>52208</v>
      </c>
      <c r="N250" s="246">
        <f t="shared" si="94"/>
        <v>52710</v>
      </c>
      <c r="O250" s="246">
        <f t="shared" si="95"/>
        <v>53212</v>
      </c>
      <c r="P250" s="246">
        <f t="shared" si="96"/>
        <v>53714</v>
      </c>
      <c r="Q250" s="246">
        <f t="shared" si="97"/>
        <v>54216</v>
      </c>
      <c r="R250" s="246">
        <f t="shared" si="98"/>
        <v>54718</v>
      </c>
      <c r="S250" s="246">
        <f t="shared" si="99"/>
        <v>55220</v>
      </c>
      <c r="T250" s="246">
        <f t="shared" si="100"/>
        <v>55722</v>
      </c>
      <c r="U250" s="246">
        <f t="shared" si="101"/>
        <v>56224</v>
      </c>
      <c r="V250" s="246">
        <f t="shared" si="102"/>
        <v>56726</v>
      </c>
      <c r="W250" s="246">
        <f t="shared" si="103"/>
        <v>57228</v>
      </c>
      <c r="X250" s="246">
        <f t="shared" si="104"/>
        <v>57730</v>
      </c>
      <c r="Y250" s="246">
        <f t="shared" si="105"/>
        <v>58232</v>
      </c>
      <c r="Z250" s="246">
        <f t="shared" si="106"/>
        <v>58734</v>
      </c>
      <c r="AA250" s="246">
        <f t="shared" si="107"/>
        <v>59236</v>
      </c>
      <c r="AB250" s="246">
        <f t="shared" si="108"/>
        <v>59738</v>
      </c>
      <c r="AC250" s="246">
        <f t="shared" si="109"/>
        <v>60240</v>
      </c>
      <c r="AD250" s="246">
        <f t="shared" si="110"/>
        <v>60742</v>
      </c>
      <c r="AE250" s="246">
        <f t="shared" si="111"/>
        <v>61244</v>
      </c>
      <c r="AF250" s="246">
        <f t="shared" si="112"/>
        <v>61746</v>
      </c>
      <c r="AG250" s="246">
        <f t="shared" si="113"/>
        <v>62248</v>
      </c>
      <c r="AH250" s="246">
        <f t="shared" si="114"/>
        <v>62750</v>
      </c>
      <c r="AI250" s="246">
        <f t="shared" si="115"/>
        <v>63252</v>
      </c>
      <c r="AJ250" s="246">
        <f t="shared" si="116"/>
        <v>63754</v>
      </c>
      <c r="AK250" s="246">
        <f t="shared" si="117"/>
        <v>64256</v>
      </c>
      <c r="AL250" s="246">
        <f t="shared" si="118"/>
        <v>64758</v>
      </c>
      <c r="AM250" s="246">
        <f t="shared" si="119"/>
        <v>65260</v>
      </c>
    </row>
    <row r="251" spans="1:39" ht="24" customHeight="1">
      <c r="A251" s="232">
        <v>2026</v>
      </c>
      <c r="B251" s="11" t="s">
        <v>32</v>
      </c>
      <c r="C251" s="12" t="s">
        <v>2443</v>
      </c>
      <c r="D251" s="12" t="s">
        <v>2462</v>
      </c>
      <c r="E251" s="12" t="s">
        <v>2464</v>
      </c>
      <c r="F251" s="255">
        <v>59995</v>
      </c>
      <c r="G251" s="255">
        <v>53810</v>
      </c>
      <c r="H251" s="255">
        <v>6185</v>
      </c>
      <c r="I251" s="265">
        <v>0.1031</v>
      </c>
      <c r="J251" s="241">
        <f t="shared" si="90"/>
        <v>54348.1</v>
      </c>
      <c r="K251" s="246">
        <f t="shared" si="91"/>
        <v>54886.2</v>
      </c>
      <c r="L251" s="246">
        <f t="shared" si="92"/>
        <v>55424.3</v>
      </c>
      <c r="M251" s="246">
        <f t="shared" si="93"/>
        <v>55962.400000000001</v>
      </c>
      <c r="N251" s="246">
        <f t="shared" si="94"/>
        <v>56500.5</v>
      </c>
      <c r="O251" s="246">
        <f t="shared" si="95"/>
        <v>57038.6</v>
      </c>
      <c r="P251" s="246">
        <f t="shared" si="96"/>
        <v>57576.7</v>
      </c>
      <c r="Q251" s="246">
        <f t="shared" si="97"/>
        <v>58114.8</v>
      </c>
      <c r="R251" s="246">
        <f t="shared" si="98"/>
        <v>58652.9</v>
      </c>
      <c r="S251" s="246">
        <f t="shared" si="99"/>
        <v>59191</v>
      </c>
      <c r="T251" s="246">
        <f t="shared" si="100"/>
        <v>59729.1</v>
      </c>
      <c r="U251" s="246">
        <f t="shared" si="101"/>
        <v>60267.199999999997</v>
      </c>
      <c r="V251" s="246">
        <f t="shared" si="102"/>
        <v>60805.3</v>
      </c>
      <c r="W251" s="246">
        <f t="shared" si="103"/>
        <v>61343.4</v>
      </c>
      <c r="X251" s="246">
        <f t="shared" si="104"/>
        <v>61881.5</v>
      </c>
      <c r="Y251" s="246">
        <f t="shared" si="105"/>
        <v>62419.6</v>
      </c>
      <c r="Z251" s="246">
        <f t="shared" si="106"/>
        <v>62957.7</v>
      </c>
      <c r="AA251" s="246">
        <f t="shared" si="107"/>
        <v>63495.8</v>
      </c>
      <c r="AB251" s="246">
        <f t="shared" si="108"/>
        <v>64033.9</v>
      </c>
      <c r="AC251" s="246">
        <f t="shared" si="109"/>
        <v>64572</v>
      </c>
      <c r="AD251" s="246">
        <f t="shared" si="110"/>
        <v>65110.1</v>
      </c>
      <c r="AE251" s="246">
        <f t="shared" si="111"/>
        <v>65648.2</v>
      </c>
      <c r="AF251" s="246">
        <f t="shared" si="112"/>
        <v>66186.3</v>
      </c>
      <c r="AG251" s="246">
        <f t="shared" si="113"/>
        <v>66724.399999999994</v>
      </c>
      <c r="AH251" s="246">
        <f t="shared" si="114"/>
        <v>67262.5</v>
      </c>
      <c r="AI251" s="246">
        <f t="shared" si="115"/>
        <v>67800.600000000006</v>
      </c>
      <c r="AJ251" s="246">
        <f t="shared" si="116"/>
        <v>68338.7</v>
      </c>
      <c r="AK251" s="246">
        <f t="shared" si="117"/>
        <v>68876.800000000003</v>
      </c>
      <c r="AL251" s="246">
        <f t="shared" si="118"/>
        <v>69414.899999999994</v>
      </c>
      <c r="AM251" s="246">
        <f t="shared" si="119"/>
        <v>69953</v>
      </c>
    </row>
    <row r="252" spans="1:39" ht="24" customHeight="1">
      <c r="A252" s="232">
        <v>2026</v>
      </c>
      <c r="B252" s="11" t="s">
        <v>32</v>
      </c>
      <c r="C252" s="12" t="s">
        <v>2443</v>
      </c>
      <c r="D252" s="12" t="s">
        <v>2459</v>
      </c>
      <c r="E252" s="12" t="s">
        <v>2465</v>
      </c>
      <c r="F252" s="255">
        <v>57200</v>
      </c>
      <c r="G252" s="255">
        <v>51155</v>
      </c>
      <c r="H252" s="255">
        <v>6045</v>
      </c>
      <c r="I252" s="265">
        <v>0.1057</v>
      </c>
      <c r="J252" s="241">
        <f t="shared" si="90"/>
        <v>51666.55</v>
      </c>
      <c r="K252" s="246">
        <f t="shared" si="91"/>
        <v>52178.1</v>
      </c>
      <c r="L252" s="246">
        <f t="shared" si="92"/>
        <v>52689.65</v>
      </c>
      <c r="M252" s="246">
        <f t="shared" si="93"/>
        <v>53201.2</v>
      </c>
      <c r="N252" s="246">
        <f t="shared" si="94"/>
        <v>53712.75</v>
      </c>
      <c r="O252" s="246">
        <f t="shared" si="95"/>
        <v>54224.3</v>
      </c>
      <c r="P252" s="246">
        <f t="shared" si="96"/>
        <v>54735.85</v>
      </c>
      <c r="Q252" s="246">
        <f t="shared" si="97"/>
        <v>55247.4</v>
      </c>
      <c r="R252" s="246">
        <f t="shared" si="98"/>
        <v>55758.95</v>
      </c>
      <c r="S252" s="246">
        <f t="shared" si="99"/>
        <v>56270.5</v>
      </c>
      <c r="T252" s="246">
        <f t="shared" si="100"/>
        <v>56782.05</v>
      </c>
      <c r="U252" s="246">
        <f t="shared" si="101"/>
        <v>57293.599999999999</v>
      </c>
      <c r="V252" s="246">
        <f t="shared" si="102"/>
        <v>57805.15</v>
      </c>
      <c r="W252" s="246">
        <f t="shared" si="103"/>
        <v>58316.7</v>
      </c>
      <c r="X252" s="246">
        <f t="shared" si="104"/>
        <v>58828.25</v>
      </c>
      <c r="Y252" s="246">
        <f t="shared" si="105"/>
        <v>59339.8</v>
      </c>
      <c r="Z252" s="246">
        <f t="shared" si="106"/>
        <v>59851.35</v>
      </c>
      <c r="AA252" s="246">
        <f t="shared" si="107"/>
        <v>60362.9</v>
      </c>
      <c r="AB252" s="246">
        <f t="shared" si="108"/>
        <v>60874.45</v>
      </c>
      <c r="AC252" s="246">
        <f t="shared" si="109"/>
        <v>61386</v>
      </c>
      <c r="AD252" s="246">
        <f t="shared" si="110"/>
        <v>61897.55</v>
      </c>
      <c r="AE252" s="246">
        <f t="shared" si="111"/>
        <v>62409.1</v>
      </c>
      <c r="AF252" s="246">
        <f t="shared" si="112"/>
        <v>62920.65</v>
      </c>
      <c r="AG252" s="246">
        <f t="shared" si="113"/>
        <v>63432.2</v>
      </c>
      <c r="AH252" s="246">
        <f t="shared" si="114"/>
        <v>63943.75</v>
      </c>
      <c r="AI252" s="246">
        <f t="shared" si="115"/>
        <v>64455.3</v>
      </c>
      <c r="AJ252" s="246">
        <f t="shared" si="116"/>
        <v>64966.85</v>
      </c>
      <c r="AK252" s="246">
        <f t="shared" si="117"/>
        <v>65478.400000000001</v>
      </c>
      <c r="AL252" s="246">
        <f t="shared" si="118"/>
        <v>65989.95</v>
      </c>
      <c r="AM252" s="246">
        <f t="shared" si="119"/>
        <v>66501.5</v>
      </c>
    </row>
    <row r="253" spans="1:39" ht="24" customHeight="1">
      <c r="A253" s="232">
        <v>2026</v>
      </c>
      <c r="B253" s="11" t="s">
        <v>32</v>
      </c>
      <c r="C253" s="12" t="s">
        <v>2443</v>
      </c>
      <c r="D253" s="12" t="s">
        <v>2462</v>
      </c>
      <c r="E253" s="12" t="s">
        <v>2466</v>
      </c>
      <c r="F253" s="255">
        <v>69035</v>
      </c>
      <c r="G253" s="255">
        <v>62398</v>
      </c>
      <c r="H253" s="255">
        <v>6637</v>
      </c>
      <c r="I253" s="265">
        <v>9.6100000000000005E-2</v>
      </c>
      <c r="J253" s="241">
        <f t="shared" si="90"/>
        <v>63021.98</v>
      </c>
      <c r="K253" s="246">
        <f t="shared" si="91"/>
        <v>63645.96</v>
      </c>
      <c r="L253" s="246">
        <f t="shared" si="92"/>
        <v>64269.94</v>
      </c>
      <c r="M253" s="246">
        <f t="shared" si="93"/>
        <v>64893.919999999998</v>
      </c>
      <c r="N253" s="246">
        <f t="shared" si="94"/>
        <v>65517.9</v>
      </c>
      <c r="O253" s="246">
        <f t="shared" si="95"/>
        <v>66141.88</v>
      </c>
      <c r="P253" s="246">
        <f t="shared" si="96"/>
        <v>66765.86</v>
      </c>
      <c r="Q253" s="246">
        <f t="shared" si="97"/>
        <v>67389.84</v>
      </c>
      <c r="R253" s="246">
        <f t="shared" si="98"/>
        <v>68013.820000000007</v>
      </c>
      <c r="S253" s="246">
        <f t="shared" si="99"/>
        <v>68637.8</v>
      </c>
      <c r="T253" s="246">
        <f t="shared" si="100"/>
        <v>69261.78</v>
      </c>
      <c r="U253" s="246">
        <f t="shared" si="101"/>
        <v>69885.759999999995</v>
      </c>
      <c r="V253" s="246">
        <f t="shared" si="102"/>
        <v>70509.740000000005</v>
      </c>
      <c r="W253" s="246">
        <f t="shared" si="103"/>
        <v>71133.72</v>
      </c>
      <c r="X253" s="246">
        <f t="shared" si="104"/>
        <v>71757.7</v>
      </c>
      <c r="Y253" s="246">
        <f t="shared" si="105"/>
        <v>72381.679999999993</v>
      </c>
      <c r="Z253" s="246">
        <f t="shared" si="106"/>
        <v>73005.66</v>
      </c>
      <c r="AA253" s="246">
        <f t="shared" si="107"/>
        <v>73629.64</v>
      </c>
      <c r="AB253" s="246">
        <f t="shared" si="108"/>
        <v>74253.62</v>
      </c>
      <c r="AC253" s="246">
        <f t="shared" si="109"/>
        <v>74877.600000000006</v>
      </c>
      <c r="AD253" s="246">
        <f t="shared" si="110"/>
        <v>75501.58</v>
      </c>
      <c r="AE253" s="246">
        <f t="shared" si="111"/>
        <v>76125.56</v>
      </c>
      <c r="AF253" s="246">
        <f t="shared" si="112"/>
        <v>76749.540000000008</v>
      </c>
      <c r="AG253" s="246">
        <f t="shared" si="113"/>
        <v>77373.52</v>
      </c>
      <c r="AH253" s="246">
        <f t="shared" si="114"/>
        <v>77997.5</v>
      </c>
      <c r="AI253" s="246">
        <f t="shared" si="115"/>
        <v>78621.48</v>
      </c>
      <c r="AJ253" s="246">
        <f t="shared" si="116"/>
        <v>79245.460000000006</v>
      </c>
      <c r="AK253" s="246">
        <f t="shared" si="117"/>
        <v>79869.440000000002</v>
      </c>
      <c r="AL253" s="246">
        <f t="shared" si="118"/>
        <v>80493.42</v>
      </c>
      <c r="AM253" s="246">
        <f t="shared" si="119"/>
        <v>81117.399999999994</v>
      </c>
    </row>
    <row r="254" spans="1:39" ht="24" customHeight="1">
      <c r="A254" s="232">
        <v>2026</v>
      </c>
      <c r="B254" s="11" t="s">
        <v>32</v>
      </c>
      <c r="C254" s="12" t="s">
        <v>2443</v>
      </c>
      <c r="D254" s="12" t="s">
        <v>2459</v>
      </c>
      <c r="E254" s="12" t="s">
        <v>2467</v>
      </c>
      <c r="F254" s="255">
        <v>66230</v>
      </c>
      <c r="G254" s="255">
        <v>59734</v>
      </c>
      <c r="H254" s="255">
        <v>6496</v>
      </c>
      <c r="I254" s="265">
        <v>9.8100000000000007E-2</v>
      </c>
      <c r="J254" s="241">
        <f t="shared" si="90"/>
        <v>60331.34</v>
      </c>
      <c r="K254" s="246">
        <f t="shared" si="91"/>
        <v>60928.68</v>
      </c>
      <c r="L254" s="246">
        <f t="shared" si="92"/>
        <v>61526.02</v>
      </c>
      <c r="M254" s="246">
        <f t="shared" si="93"/>
        <v>62123.360000000001</v>
      </c>
      <c r="N254" s="246">
        <f t="shared" si="94"/>
        <v>62720.7</v>
      </c>
      <c r="O254" s="246">
        <f t="shared" si="95"/>
        <v>63318.04</v>
      </c>
      <c r="P254" s="246">
        <f t="shared" si="96"/>
        <v>63915.38</v>
      </c>
      <c r="Q254" s="246">
        <f t="shared" si="97"/>
        <v>64512.72</v>
      </c>
      <c r="R254" s="246">
        <f t="shared" si="98"/>
        <v>65110.06</v>
      </c>
      <c r="S254" s="246">
        <f t="shared" si="99"/>
        <v>65707.399999999994</v>
      </c>
      <c r="T254" s="246">
        <f t="shared" si="100"/>
        <v>66304.740000000005</v>
      </c>
      <c r="U254" s="246">
        <f t="shared" si="101"/>
        <v>66902.080000000002</v>
      </c>
      <c r="V254" s="246">
        <f t="shared" si="102"/>
        <v>67499.42</v>
      </c>
      <c r="W254" s="246">
        <f t="shared" si="103"/>
        <v>68096.759999999995</v>
      </c>
      <c r="X254" s="246">
        <f t="shared" si="104"/>
        <v>68694.100000000006</v>
      </c>
      <c r="Y254" s="246">
        <f t="shared" si="105"/>
        <v>69291.44</v>
      </c>
      <c r="Z254" s="246">
        <f t="shared" si="106"/>
        <v>69888.78</v>
      </c>
      <c r="AA254" s="246">
        <f t="shared" si="107"/>
        <v>70486.12</v>
      </c>
      <c r="AB254" s="246">
        <f t="shared" si="108"/>
        <v>71083.460000000006</v>
      </c>
      <c r="AC254" s="246">
        <f t="shared" si="109"/>
        <v>71680.800000000003</v>
      </c>
      <c r="AD254" s="246">
        <f t="shared" si="110"/>
        <v>72278.14</v>
      </c>
      <c r="AE254" s="246">
        <f t="shared" si="111"/>
        <v>72875.48</v>
      </c>
      <c r="AF254" s="246">
        <f t="shared" si="112"/>
        <v>73472.820000000007</v>
      </c>
      <c r="AG254" s="246">
        <f t="shared" si="113"/>
        <v>74070.16</v>
      </c>
      <c r="AH254" s="246">
        <f t="shared" si="114"/>
        <v>74667.5</v>
      </c>
      <c r="AI254" s="246">
        <f t="shared" si="115"/>
        <v>75264.84</v>
      </c>
      <c r="AJ254" s="246">
        <f t="shared" si="116"/>
        <v>75862.179999999993</v>
      </c>
      <c r="AK254" s="246">
        <f t="shared" si="117"/>
        <v>76459.520000000004</v>
      </c>
      <c r="AL254" s="246">
        <f t="shared" si="118"/>
        <v>77056.86</v>
      </c>
      <c r="AM254" s="246">
        <f t="shared" si="119"/>
        <v>77654.2</v>
      </c>
    </row>
    <row r="255" spans="1:39" ht="24" customHeight="1">
      <c r="A255" s="232">
        <v>2026</v>
      </c>
      <c r="B255" s="11" t="s">
        <v>32</v>
      </c>
      <c r="C255" s="12" t="s">
        <v>2443</v>
      </c>
      <c r="D255" s="12" t="s">
        <v>2462</v>
      </c>
      <c r="E255" s="12" t="s">
        <v>2468</v>
      </c>
      <c r="F255" s="255">
        <v>81270</v>
      </c>
      <c r="G255" s="255">
        <v>74022</v>
      </c>
      <c r="H255" s="255">
        <v>7248</v>
      </c>
      <c r="I255" s="265">
        <v>8.9200000000000002E-2</v>
      </c>
      <c r="J255" s="241">
        <f t="shared" si="90"/>
        <v>74762.22</v>
      </c>
      <c r="K255" s="246">
        <f t="shared" si="91"/>
        <v>75502.44</v>
      </c>
      <c r="L255" s="246">
        <f t="shared" si="92"/>
        <v>76242.66</v>
      </c>
      <c r="M255" s="246">
        <f t="shared" si="93"/>
        <v>76982.880000000005</v>
      </c>
      <c r="N255" s="246">
        <f t="shared" si="94"/>
        <v>77723.100000000006</v>
      </c>
      <c r="O255" s="246">
        <f t="shared" si="95"/>
        <v>78463.320000000007</v>
      </c>
      <c r="P255" s="246">
        <f t="shared" si="96"/>
        <v>79203.540000000008</v>
      </c>
      <c r="Q255" s="246">
        <f t="shared" si="97"/>
        <v>79943.759999999995</v>
      </c>
      <c r="R255" s="246">
        <f t="shared" si="98"/>
        <v>80683.98</v>
      </c>
      <c r="S255" s="246">
        <f t="shared" si="99"/>
        <v>81424.2</v>
      </c>
      <c r="T255" s="246">
        <f t="shared" si="100"/>
        <v>82164.42</v>
      </c>
      <c r="U255" s="246">
        <f t="shared" si="101"/>
        <v>82904.639999999999</v>
      </c>
      <c r="V255" s="246">
        <f t="shared" si="102"/>
        <v>83644.86</v>
      </c>
      <c r="W255" s="246">
        <f t="shared" si="103"/>
        <v>84385.08</v>
      </c>
      <c r="X255" s="246">
        <f t="shared" si="104"/>
        <v>85125.3</v>
      </c>
      <c r="Y255" s="246">
        <f t="shared" si="105"/>
        <v>85865.52</v>
      </c>
      <c r="Z255" s="246">
        <f t="shared" si="106"/>
        <v>86605.74</v>
      </c>
      <c r="AA255" s="246">
        <f t="shared" si="107"/>
        <v>87345.959999999992</v>
      </c>
      <c r="AB255" s="246">
        <f t="shared" si="108"/>
        <v>88086.18</v>
      </c>
      <c r="AC255" s="246">
        <f t="shared" si="109"/>
        <v>88826.4</v>
      </c>
      <c r="AD255" s="246">
        <f t="shared" si="110"/>
        <v>89566.62</v>
      </c>
      <c r="AE255" s="246">
        <f t="shared" si="111"/>
        <v>90306.84</v>
      </c>
      <c r="AF255" s="246">
        <f t="shared" si="112"/>
        <v>91047.06</v>
      </c>
      <c r="AG255" s="246">
        <f t="shared" si="113"/>
        <v>91787.28</v>
      </c>
      <c r="AH255" s="246">
        <f t="shared" si="114"/>
        <v>92527.5</v>
      </c>
      <c r="AI255" s="246">
        <f t="shared" si="115"/>
        <v>93267.72</v>
      </c>
      <c r="AJ255" s="246">
        <f t="shared" si="116"/>
        <v>94007.94</v>
      </c>
      <c r="AK255" s="246">
        <f t="shared" si="117"/>
        <v>94748.160000000003</v>
      </c>
      <c r="AL255" s="246">
        <f t="shared" si="118"/>
        <v>95488.38</v>
      </c>
      <c r="AM255" s="246">
        <f t="shared" si="119"/>
        <v>96228.6</v>
      </c>
    </row>
    <row r="256" spans="1:39" ht="24" customHeight="1">
      <c r="A256" s="232">
        <v>2026</v>
      </c>
      <c r="B256" s="11" t="s">
        <v>32</v>
      </c>
      <c r="C256" s="12" t="s">
        <v>2443</v>
      </c>
      <c r="D256" s="12" t="s">
        <v>2462</v>
      </c>
      <c r="E256" s="12" t="s">
        <v>2469</v>
      </c>
      <c r="F256" s="255">
        <v>56390</v>
      </c>
      <c r="G256" s="255">
        <v>50385</v>
      </c>
      <c r="H256" s="255">
        <v>6005</v>
      </c>
      <c r="I256" s="265">
        <v>0.1065</v>
      </c>
      <c r="J256" s="241">
        <f t="shared" si="90"/>
        <v>50888.85</v>
      </c>
      <c r="K256" s="246">
        <f t="shared" si="91"/>
        <v>51392.7</v>
      </c>
      <c r="L256" s="246">
        <f t="shared" si="92"/>
        <v>51896.55</v>
      </c>
      <c r="M256" s="246">
        <f t="shared" si="93"/>
        <v>52400.4</v>
      </c>
      <c r="N256" s="246">
        <f t="shared" si="94"/>
        <v>52904.25</v>
      </c>
      <c r="O256" s="246">
        <f t="shared" si="95"/>
        <v>53408.1</v>
      </c>
      <c r="P256" s="246">
        <f t="shared" si="96"/>
        <v>53911.95</v>
      </c>
      <c r="Q256" s="246">
        <f t="shared" si="97"/>
        <v>54415.8</v>
      </c>
      <c r="R256" s="246">
        <f t="shared" si="98"/>
        <v>54919.65</v>
      </c>
      <c r="S256" s="246">
        <f t="shared" si="99"/>
        <v>55423.5</v>
      </c>
      <c r="T256" s="246">
        <f t="shared" si="100"/>
        <v>55927.35</v>
      </c>
      <c r="U256" s="246">
        <f t="shared" si="101"/>
        <v>56431.199999999997</v>
      </c>
      <c r="V256" s="246">
        <f t="shared" si="102"/>
        <v>56935.05</v>
      </c>
      <c r="W256" s="246">
        <f t="shared" si="103"/>
        <v>57438.9</v>
      </c>
      <c r="X256" s="246">
        <f t="shared" si="104"/>
        <v>57942.75</v>
      </c>
      <c r="Y256" s="246">
        <f t="shared" si="105"/>
        <v>58446.6</v>
      </c>
      <c r="Z256" s="246">
        <f t="shared" si="106"/>
        <v>58950.45</v>
      </c>
      <c r="AA256" s="246">
        <f t="shared" si="107"/>
        <v>59454.3</v>
      </c>
      <c r="AB256" s="246">
        <f t="shared" si="108"/>
        <v>59958.15</v>
      </c>
      <c r="AC256" s="246">
        <f t="shared" si="109"/>
        <v>60462</v>
      </c>
      <c r="AD256" s="246">
        <f t="shared" si="110"/>
        <v>60965.85</v>
      </c>
      <c r="AE256" s="246">
        <f t="shared" si="111"/>
        <v>61469.7</v>
      </c>
      <c r="AF256" s="246">
        <f t="shared" si="112"/>
        <v>61973.55</v>
      </c>
      <c r="AG256" s="246">
        <f t="shared" si="113"/>
        <v>62477.4</v>
      </c>
      <c r="AH256" s="246">
        <f t="shared" si="114"/>
        <v>62981.25</v>
      </c>
      <c r="AI256" s="246">
        <f t="shared" si="115"/>
        <v>63485.1</v>
      </c>
      <c r="AJ256" s="246">
        <f t="shared" si="116"/>
        <v>63988.95</v>
      </c>
      <c r="AK256" s="246">
        <f t="shared" si="117"/>
        <v>64492.800000000003</v>
      </c>
      <c r="AL256" s="246">
        <f t="shared" si="118"/>
        <v>64996.65</v>
      </c>
      <c r="AM256" s="246">
        <f t="shared" si="119"/>
        <v>65500.5</v>
      </c>
    </row>
    <row r="257" spans="1:39" ht="24" customHeight="1">
      <c r="A257" s="232">
        <v>2026</v>
      </c>
      <c r="B257" s="11" t="s">
        <v>32</v>
      </c>
      <c r="C257" s="12" t="s">
        <v>2443</v>
      </c>
      <c r="D257" s="12" t="s">
        <v>2462</v>
      </c>
      <c r="E257" s="12" t="s">
        <v>2470</v>
      </c>
      <c r="F257" s="255">
        <v>60195</v>
      </c>
      <c r="G257" s="255">
        <v>54000</v>
      </c>
      <c r="H257" s="255">
        <v>6195</v>
      </c>
      <c r="I257" s="265">
        <v>0.10290000000000001</v>
      </c>
      <c r="J257" s="241">
        <f t="shared" si="90"/>
        <v>54540</v>
      </c>
      <c r="K257" s="246">
        <f t="shared" si="91"/>
        <v>55080</v>
      </c>
      <c r="L257" s="246">
        <f t="shared" si="92"/>
        <v>55620</v>
      </c>
      <c r="M257" s="246">
        <f t="shared" si="93"/>
        <v>56160</v>
      </c>
      <c r="N257" s="246">
        <f t="shared" si="94"/>
        <v>56700</v>
      </c>
      <c r="O257" s="246">
        <f t="shared" si="95"/>
        <v>57240</v>
      </c>
      <c r="P257" s="246">
        <f t="shared" si="96"/>
        <v>57780</v>
      </c>
      <c r="Q257" s="246">
        <f t="shared" si="97"/>
        <v>58320</v>
      </c>
      <c r="R257" s="246">
        <f t="shared" si="98"/>
        <v>58860</v>
      </c>
      <c r="S257" s="246">
        <f t="shared" si="99"/>
        <v>59400</v>
      </c>
      <c r="T257" s="246">
        <f t="shared" si="100"/>
        <v>59940</v>
      </c>
      <c r="U257" s="246">
        <f t="shared" si="101"/>
        <v>60480</v>
      </c>
      <c r="V257" s="246">
        <f t="shared" si="102"/>
        <v>61020</v>
      </c>
      <c r="W257" s="246">
        <f t="shared" si="103"/>
        <v>61560</v>
      </c>
      <c r="X257" s="246">
        <f t="shared" si="104"/>
        <v>62100</v>
      </c>
      <c r="Y257" s="246">
        <f t="shared" si="105"/>
        <v>62640</v>
      </c>
      <c r="Z257" s="246">
        <f t="shared" si="106"/>
        <v>63180</v>
      </c>
      <c r="AA257" s="246">
        <f t="shared" si="107"/>
        <v>63720</v>
      </c>
      <c r="AB257" s="246">
        <f t="shared" si="108"/>
        <v>64260</v>
      </c>
      <c r="AC257" s="246">
        <f t="shared" si="109"/>
        <v>64800</v>
      </c>
      <c r="AD257" s="246">
        <f t="shared" si="110"/>
        <v>65340</v>
      </c>
      <c r="AE257" s="246">
        <f t="shared" si="111"/>
        <v>65880</v>
      </c>
      <c r="AF257" s="246">
        <f t="shared" si="112"/>
        <v>66420</v>
      </c>
      <c r="AG257" s="246">
        <f t="shared" si="113"/>
        <v>66960</v>
      </c>
      <c r="AH257" s="246">
        <f t="shared" si="114"/>
        <v>67500</v>
      </c>
      <c r="AI257" s="246">
        <f t="shared" si="115"/>
        <v>68040</v>
      </c>
      <c r="AJ257" s="246">
        <f t="shared" si="116"/>
        <v>68580</v>
      </c>
      <c r="AK257" s="246">
        <f t="shared" si="117"/>
        <v>69120</v>
      </c>
      <c r="AL257" s="246">
        <f t="shared" si="118"/>
        <v>69660</v>
      </c>
      <c r="AM257" s="246">
        <f t="shared" si="119"/>
        <v>70200</v>
      </c>
    </row>
    <row r="258" spans="1:39" ht="24" customHeight="1">
      <c r="A258" s="232">
        <v>2026</v>
      </c>
      <c r="B258" s="11" t="s">
        <v>32</v>
      </c>
      <c r="C258" s="12" t="s">
        <v>2443</v>
      </c>
      <c r="D258" s="12" t="s">
        <v>2459</v>
      </c>
      <c r="E258" s="12" t="s">
        <v>2471</v>
      </c>
      <c r="F258" s="255">
        <v>57395</v>
      </c>
      <c r="G258" s="255">
        <v>51340</v>
      </c>
      <c r="H258" s="255">
        <v>6055</v>
      </c>
      <c r="I258" s="265">
        <v>0.1055</v>
      </c>
      <c r="J258" s="241">
        <f t="shared" si="90"/>
        <v>51853.4</v>
      </c>
      <c r="K258" s="246">
        <f t="shared" si="91"/>
        <v>52366.8</v>
      </c>
      <c r="L258" s="246">
        <f t="shared" si="92"/>
        <v>52880.2</v>
      </c>
      <c r="M258" s="246">
        <f t="shared" si="93"/>
        <v>53393.599999999999</v>
      </c>
      <c r="N258" s="246">
        <f t="shared" si="94"/>
        <v>53907</v>
      </c>
      <c r="O258" s="246">
        <f t="shared" si="95"/>
        <v>54420.4</v>
      </c>
      <c r="P258" s="246">
        <f t="shared" si="96"/>
        <v>54933.8</v>
      </c>
      <c r="Q258" s="246">
        <f t="shared" si="97"/>
        <v>55447.199999999997</v>
      </c>
      <c r="R258" s="246">
        <f t="shared" si="98"/>
        <v>55960.6</v>
      </c>
      <c r="S258" s="246">
        <f t="shared" si="99"/>
        <v>56474</v>
      </c>
      <c r="T258" s="246">
        <f t="shared" si="100"/>
        <v>56987.4</v>
      </c>
      <c r="U258" s="246">
        <f t="shared" si="101"/>
        <v>57500.800000000003</v>
      </c>
      <c r="V258" s="246">
        <f t="shared" si="102"/>
        <v>58014.2</v>
      </c>
      <c r="W258" s="246">
        <f t="shared" si="103"/>
        <v>58527.6</v>
      </c>
      <c r="X258" s="246">
        <f t="shared" si="104"/>
        <v>59041</v>
      </c>
      <c r="Y258" s="246">
        <f t="shared" si="105"/>
        <v>59554.400000000001</v>
      </c>
      <c r="Z258" s="246">
        <f t="shared" si="106"/>
        <v>60067.8</v>
      </c>
      <c r="AA258" s="246">
        <f t="shared" si="107"/>
        <v>60581.2</v>
      </c>
      <c r="AB258" s="246">
        <f t="shared" si="108"/>
        <v>61094.6</v>
      </c>
      <c r="AC258" s="246">
        <f t="shared" si="109"/>
        <v>61608</v>
      </c>
      <c r="AD258" s="246">
        <f t="shared" si="110"/>
        <v>62121.4</v>
      </c>
      <c r="AE258" s="246">
        <f t="shared" si="111"/>
        <v>62634.8</v>
      </c>
      <c r="AF258" s="246">
        <f t="shared" si="112"/>
        <v>63148.2</v>
      </c>
      <c r="AG258" s="246">
        <f t="shared" si="113"/>
        <v>63661.599999999999</v>
      </c>
      <c r="AH258" s="246">
        <f t="shared" si="114"/>
        <v>64175</v>
      </c>
      <c r="AI258" s="246">
        <f t="shared" si="115"/>
        <v>64688.4</v>
      </c>
      <c r="AJ258" s="246">
        <f t="shared" si="116"/>
        <v>65201.8</v>
      </c>
      <c r="AK258" s="246">
        <f t="shared" si="117"/>
        <v>65715.199999999997</v>
      </c>
      <c r="AL258" s="246">
        <f t="shared" si="118"/>
        <v>66228.600000000006</v>
      </c>
      <c r="AM258" s="246">
        <f t="shared" si="119"/>
        <v>66742</v>
      </c>
    </row>
    <row r="259" spans="1:39" ht="24" customHeight="1">
      <c r="A259" s="232">
        <v>2026</v>
      </c>
      <c r="B259" s="11" t="s">
        <v>32</v>
      </c>
      <c r="C259" s="12" t="s">
        <v>2443</v>
      </c>
      <c r="D259" s="12" t="s">
        <v>2462</v>
      </c>
      <c r="E259" s="12" t="s">
        <v>2472</v>
      </c>
      <c r="F259" s="255">
        <v>69235</v>
      </c>
      <c r="G259" s="255">
        <v>62588</v>
      </c>
      <c r="H259" s="255">
        <v>6647</v>
      </c>
      <c r="I259" s="265">
        <v>9.6000000000000002E-2</v>
      </c>
      <c r="J259" s="241">
        <f t="shared" si="90"/>
        <v>63213.88</v>
      </c>
      <c r="K259" s="246">
        <f t="shared" si="91"/>
        <v>63839.76</v>
      </c>
      <c r="L259" s="246">
        <f t="shared" si="92"/>
        <v>64465.64</v>
      </c>
      <c r="M259" s="246">
        <f t="shared" si="93"/>
        <v>65091.519999999997</v>
      </c>
      <c r="N259" s="246">
        <f t="shared" si="94"/>
        <v>65717.399999999994</v>
      </c>
      <c r="O259" s="246">
        <f t="shared" si="95"/>
        <v>66343.28</v>
      </c>
      <c r="P259" s="246">
        <f t="shared" si="96"/>
        <v>66969.16</v>
      </c>
      <c r="Q259" s="246">
        <f t="shared" si="97"/>
        <v>67595.039999999994</v>
      </c>
      <c r="R259" s="246">
        <f t="shared" si="98"/>
        <v>68220.92</v>
      </c>
      <c r="S259" s="246">
        <f t="shared" si="99"/>
        <v>68846.8</v>
      </c>
      <c r="T259" s="246">
        <f t="shared" si="100"/>
        <v>69472.679999999993</v>
      </c>
      <c r="U259" s="246">
        <f t="shared" si="101"/>
        <v>70098.559999999998</v>
      </c>
      <c r="V259" s="246">
        <f t="shared" si="102"/>
        <v>70724.44</v>
      </c>
      <c r="W259" s="246">
        <f t="shared" si="103"/>
        <v>71350.320000000007</v>
      </c>
      <c r="X259" s="246">
        <f t="shared" si="104"/>
        <v>71976.2</v>
      </c>
      <c r="Y259" s="246">
        <f t="shared" si="105"/>
        <v>72602.080000000002</v>
      </c>
      <c r="Z259" s="246">
        <f t="shared" si="106"/>
        <v>73227.960000000006</v>
      </c>
      <c r="AA259" s="246">
        <f t="shared" si="107"/>
        <v>73853.84</v>
      </c>
      <c r="AB259" s="246">
        <f t="shared" si="108"/>
        <v>74479.72</v>
      </c>
      <c r="AC259" s="246">
        <f t="shared" si="109"/>
        <v>75105.600000000006</v>
      </c>
      <c r="AD259" s="246">
        <f t="shared" si="110"/>
        <v>75731.48</v>
      </c>
      <c r="AE259" s="246">
        <f t="shared" si="111"/>
        <v>76357.36</v>
      </c>
      <c r="AF259" s="246">
        <f t="shared" si="112"/>
        <v>76983.240000000005</v>
      </c>
      <c r="AG259" s="246">
        <f t="shared" si="113"/>
        <v>77609.119999999995</v>
      </c>
      <c r="AH259" s="246">
        <f t="shared" si="114"/>
        <v>78235</v>
      </c>
      <c r="AI259" s="246">
        <f t="shared" si="115"/>
        <v>78860.88</v>
      </c>
      <c r="AJ259" s="246">
        <f t="shared" si="116"/>
        <v>79486.760000000009</v>
      </c>
      <c r="AK259" s="246">
        <f t="shared" si="117"/>
        <v>80112.639999999999</v>
      </c>
      <c r="AL259" s="246">
        <f t="shared" si="118"/>
        <v>80738.52</v>
      </c>
      <c r="AM259" s="246">
        <f t="shared" si="119"/>
        <v>81364.399999999994</v>
      </c>
    </row>
    <row r="260" spans="1:39" ht="24" customHeight="1">
      <c r="A260" s="232">
        <v>2026</v>
      </c>
      <c r="B260" s="11" t="s">
        <v>32</v>
      </c>
      <c r="C260" s="12" t="s">
        <v>2443</v>
      </c>
      <c r="D260" s="12" t="s">
        <v>2459</v>
      </c>
      <c r="E260" s="12" t="s">
        <v>2473</v>
      </c>
      <c r="F260" s="255">
        <v>66435</v>
      </c>
      <c r="G260" s="255">
        <v>59928</v>
      </c>
      <c r="H260" s="255">
        <v>6507</v>
      </c>
      <c r="I260" s="265">
        <v>9.7900000000000001E-2</v>
      </c>
      <c r="J260" s="241">
        <f t="shared" si="90"/>
        <v>60527.28</v>
      </c>
      <c r="K260" s="246">
        <f t="shared" si="91"/>
        <v>61126.559999999998</v>
      </c>
      <c r="L260" s="246">
        <f t="shared" si="92"/>
        <v>61725.84</v>
      </c>
      <c r="M260" s="246">
        <f t="shared" si="93"/>
        <v>62325.120000000003</v>
      </c>
      <c r="N260" s="246">
        <f t="shared" si="94"/>
        <v>62924.4</v>
      </c>
      <c r="O260" s="246">
        <f t="shared" si="95"/>
        <v>63523.68</v>
      </c>
      <c r="P260" s="246">
        <f t="shared" si="96"/>
        <v>64122.96</v>
      </c>
      <c r="Q260" s="246">
        <f t="shared" si="97"/>
        <v>64722.239999999998</v>
      </c>
      <c r="R260" s="246">
        <f t="shared" si="98"/>
        <v>65321.52</v>
      </c>
      <c r="S260" s="246">
        <f t="shared" si="99"/>
        <v>65920.800000000003</v>
      </c>
      <c r="T260" s="246">
        <f t="shared" si="100"/>
        <v>66520.08</v>
      </c>
      <c r="U260" s="246">
        <f t="shared" si="101"/>
        <v>67119.360000000001</v>
      </c>
      <c r="V260" s="246">
        <f t="shared" si="102"/>
        <v>67718.64</v>
      </c>
      <c r="W260" s="246">
        <f t="shared" si="103"/>
        <v>68317.919999999998</v>
      </c>
      <c r="X260" s="246">
        <f t="shared" si="104"/>
        <v>68917.2</v>
      </c>
      <c r="Y260" s="246">
        <f t="shared" si="105"/>
        <v>69516.479999999996</v>
      </c>
      <c r="Z260" s="246">
        <f t="shared" si="106"/>
        <v>70115.759999999995</v>
      </c>
      <c r="AA260" s="246">
        <f t="shared" si="107"/>
        <v>70715.039999999994</v>
      </c>
      <c r="AB260" s="246">
        <f t="shared" si="108"/>
        <v>71314.320000000007</v>
      </c>
      <c r="AC260" s="246">
        <f t="shared" si="109"/>
        <v>71913.600000000006</v>
      </c>
      <c r="AD260" s="246">
        <f t="shared" si="110"/>
        <v>72512.88</v>
      </c>
      <c r="AE260" s="246">
        <f t="shared" si="111"/>
        <v>73112.160000000003</v>
      </c>
      <c r="AF260" s="246">
        <f t="shared" si="112"/>
        <v>73711.44</v>
      </c>
      <c r="AG260" s="246">
        <f t="shared" si="113"/>
        <v>74310.720000000001</v>
      </c>
      <c r="AH260" s="246">
        <f t="shared" si="114"/>
        <v>74910</v>
      </c>
      <c r="AI260" s="246">
        <f t="shared" si="115"/>
        <v>75509.279999999999</v>
      </c>
      <c r="AJ260" s="246">
        <f t="shared" si="116"/>
        <v>76108.56</v>
      </c>
      <c r="AK260" s="246">
        <f t="shared" si="117"/>
        <v>76707.839999999997</v>
      </c>
      <c r="AL260" s="246">
        <f t="shared" si="118"/>
        <v>77307.12</v>
      </c>
      <c r="AM260" s="246">
        <f t="shared" si="119"/>
        <v>77906.399999999994</v>
      </c>
    </row>
    <row r="261" spans="1:39" ht="24" customHeight="1">
      <c r="A261" s="232">
        <v>2026</v>
      </c>
      <c r="B261" s="11" t="s">
        <v>32</v>
      </c>
      <c r="C261" s="12" t="s">
        <v>2443</v>
      </c>
      <c r="D261" s="12" t="s">
        <v>2462</v>
      </c>
      <c r="E261" s="12" t="s">
        <v>2474</v>
      </c>
      <c r="F261" s="255">
        <v>81465</v>
      </c>
      <c r="G261" s="255">
        <v>74206</v>
      </c>
      <c r="H261" s="255">
        <v>7259</v>
      </c>
      <c r="I261" s="265">
        <v>8.9099999999999999E-2</v>
      </c>
      <c r="J261" s="241">
        <f t="shared" si="90"/>
        <v>74948.06</v>
      </c>
      <c r="K261" s="246">
        <f t="shared" si="91"/>
        <v>75690.12</v>
      </c>
      <c r="L261" s="246">
        <f t="shared" si="92"/>
        <v>76432.179999999993</v>
      </c>
      <c r="M261" s="246">
        <f t="shared" si="93"/>
        <v>77174.240000000005</v>
      </c>
      <c r="N261" s="246">
        <f t="shared" si="94"/>
        <v>77916.3</v>
      </c>
      <c r="O261" s="246">
        <f t="shared" si="95"/>
        <v>78658.36</v>
      </c>
      <c r="P261" s="246">
        <f t="shared" si="96"/>
        <v>79400.42</v>
      </c>
      <c r="Q261" s="246">
        <f t="shared" si="97"/>
        <v>80142.48</v>
      </c>
      <c r="R261" s="246">
        <f t="shared" si="98"/>
        <v>80884.539999999994</v>
      </c>
      <c r="S261" s="246">
        <f t="shared" si="99"/>
        <v>81626.600000000006</v>
      </c>
      <c r="T261" s="246">
        <f t="shared" si="100"/>
        <v>82368.66</v>
      </c>
      <c r="U261" s="246">
        <f t="shared" si="101"/>
        <v>83110.720000000001</v>
      </c>
      <c r="V261" s="246">
        <f t="shared" si="102"/>
        <v>83852.78</v>
      </c>
      <c r="W261" s="246">
        <f t="shared" si="103"/>
        <v>84594.84</v>
      </c>
      <c r="X261" s="246">
        <f t="shared" si="104"/>
        <v>85336.9</v>
      </c>
      <c r="Y261" s="246">
        <f t="shared" si="105"/>
        <v>86078.96</v>
      </c>
      <c r="Z261" s="246">
        <f t="shared" si="106"/>
        <v>86821.02</v>
      </c>
      <c r="AA261" s="246">
        <f t="shared" si="107"/>
        <v>87563.08</v>
      </c>
      <c r="AB261" s="246">
        <f t="shared" si="108"/>
        <v>88305.14</v>
      </c>
      <c r="AC261" s="246">
        <f t="shared" si="109"/>
        <v>89047.2</v>
      </c>
      <c r="AD261" s="246">
        <f t="shared" si="110"/>
        <v>89789.26</v>
      </c>
      <c r="AE261" s="246">
        <f t="shared" si="111"/>
        <v>90531.32</v>
      </c>
      <c r="AF261" s="246">
        <f t="shared" si="112"/>
        <v>91273.38</v>
      </c>
      <c r="AG261" s="246">
        <f t="shared" si="113"/>
        <v>92015.44</v>
      </c>
      <c r="AH261" s="246">
        <f t="shared" si="114"/>
        <v>92757.5</v>
      </c>
      <c r="AI261" s="246">
        <f t="shared" si="115"/>
        <v>93499.56</v>
      </c>
      <c r="AJ261" s="246">
        <f t="shared" si="116"/>
        <v>94241.62</v>
      </c>
      <c r="AK261" s="246">
        <f t="shared" si="117"/>
        <v>94983.679999999993</v>
      </c>
      <c r="AL261" s="246">
        <f t="shared" si="118"/>
        <v>95725.739999999991</v>
      </c>
      <c r="AM261" s="246">
        <f t="shared" si="119"/>
        <v>96467.8</v>
      </c>
    </row>
    <row r="262" spans="1:39" ht="24" customHeight="1">
      <c r="A262" s="232">
        <v>2026</v>
      </c>
      <c r="B262" s="11" t="s">
        <v>32</v>
      </c>
      <c r="C262" s="12" t="s">
        <v>2443</v>
      </c>
      <c r="D262" s="12" t="s">
        <v>2462</v>
      </c>
      <c r="E262" s="12" t="s">
        <v>2475</v>
      </c>
      <c r="F262" s="255">
        <v>82160</v>
      </c>
      <c r="G262" s="255">
        <v>74866</v>
      </c>
      <c r="H262" s="255">
        <v>7294</v>
      </c>
      <c r="I262" s="265">
        <v>8.8800000000000004E-2</v>
      </c>
      <c r="J262" s="241">
        <f t="shared" si="90"/>
        <v>75614.66</v>
      </c>
      <c r="K262" s="246">
        <f t="shared" si="91"/>
        <v>76363.320000000007</v>
      </c>
      <c r="L262" s="246">
        <f t="shared" si="92"/>
        <v>77111.98</v>
      </c>
      <c r="M262" s="246">
        <f t="shared" si="93"/>
        <v>77860.639999999999</v>
      </c>
      <c r="N262" s="246">
        <f t="shared" si="94"/>
        <v>78609.3</v>
      </c>
      <c r="O262" s="246">
        <f t="shared" si="95"/>
        <v>79357.960000000006</v>
      </c>
      <c r="P262" s="246">
        <f t="shared" si="96"/>
        <v>80106.62</v>
      </c>
      <c r="Q262" s="246">
        <f t="shared" si="97"/>
        <v>80855.28</v>
      </c>
      <c r="R262" s="246">
        <f t="shared" si="98"/>
        <v>81603.94</v>
      </c>
      <c r="S262" s="246">
        <f t="shared" si="99"/>
        <v>82352.600000000006</v>
      </c>
      <c r="T262" s="246">
        <f t="shared" si="100"/>
        <v>83101.259999999995</v>
      </c>
      <c r="U262" s="246">
        <f t="shared" si="101"/>
        <v>83849.919999999998</v>
      </c>
      <c r="V262" s="246">
        <f t="shared" si="102"/>
        <v>84598.58</v>
      </c>
      <c r="W262" s="246">
        <f t="shared" si="103"/>
        <v>85347.24</v>
      </c>
      <c r="X262" s="246">
        <f t="shared" si="104"/>
        <v>86095.9</v>
      </c>
      <c r="Y262" s="246">
        <f t="shared" si="105"/>
        <v>86844.56</v>
      </c>
      <c r="Z262" s="246">
        <f t="shared" si="106"/>
        <v>87593.22</v>
      </c>
      <c r="AA262" s="246">
        <f t="shared" si="107"/>
        <v>88341.88</v>
      </c>
      <c r="AB262" s="246">
        <f t="shared" si="108"/>
        <v>89090.540000000008</v>
      </c>
      <c r="AC262" s="246">
        <f t="shared" si="109"/>
        <v>89839.2</v>
      </c>
      <c r="AD262" s="246">
        <f t="shared" si="110"/>
        <v>90587.86</v>
      </c>
      <c r="AE262" s="246">
        <f t="shared" si="111"/>
        <v>91336.52</v>
      </c>
      <c r="AF262" s="246">
        <f t="shared" si="112"/>
        <v>92085.18</v>
      </c>
      <c r="AG262" s="246">
        <f t="shared" si="113"/>
        <v>92833.84</v>
      </c>
      <c r="AH262" s="246">
        <f t="shared" si="114"/>
        <v>93582.5</v>
      </c>
      <c r="AI262" s="246">
        <f t="shared" si="115"/>
        <v>94331.16</v>
      </c>
      <c r="AJ262" s="246">
        <f t="shared" si="116"/>
        <v>95079.82</v>
      </c>
      <c r="AK262" s="246">
        <f t="shared" si="117"/>
        <v>95828.48000000001</v>
      </c>
      <c r="AL262" s="246">
        <f t="shared" si="118"/>
        <v>96577.14</v>
      </c>
      <c r="AM262" s="246">
        <f t="shared" si="119"/>
        <v>97325.8</v>
      </c>
    </row>
    <row r="263" spans="1:39" ht="24" customHeight="1">
      <c r="A263" s="232">
        <v>2026</v>
      </c>
      <c r="B263" s="11" t="s">
        <v>32</v>
      </c>
      <c r="C263" s="12" t="s">
        <v>2443</v>
      </c>
      <c r="D263" s="12" t="s">
        <v>2462</v>
      </c>
      <c r="E263" s="12" t="s">
        <v>2476</v>
      </c>
      <c r="F263" s="255">
        <v>82360</v>
      </c>
      <c r="G263" s="255">
        <v>75056</v>
      </c>
      <c r="H263" s="255">
        <v>7304</v>
      </c>
      <c r="I263" s="265">
        <v>8.8700000000000001E-2</v>
      </c>
      <c r="J263" s="241">
        <f t="shared" si="90"/>
        <v>75806.559999999998</v>
      </c>
      <c r="K263" s="246">
        <f t="shared" si="91"/>
        <v>76557.119999999995</v>
      </c>
      <c r="L263" s="246">
        <f t="shared" si="92"/>
        <v>77307.679999999993</v>
      </c>
      <c r="M263" s="246">
        <f t="shared" si="93"/>
        <v>78058.240000000005</v>
      </c>
      <c r="N263" s="246">
        <f t="shared" si="94"/>
        <v>78808.800000000003</v>
      </c>
      <c r="O263" s="246">
        <f t="shared" si="95"/>
        <v>79559.360000000001</v>
      </c>
      <c r="P263" s="246">
        <f t="shared" si="96"/>
        <v>80309.919999999998</v>
      </c>
      <c r="Q263" s="246">
        <f t="shared" si="97"/>
        <v>81060.479999999996</v>
      </c>
      <c r="R263" s="246">
        <f t="shared" si="98"/>
        <v>81811.039999999994</v>
      </c>
      <c r="S263" s="246">
        <f t="shared" si="99"/>
        <v>82561.600000000006</v>
      </c>
      <c r="T263" s="246">
        <f t="shared" si="100"/>
        <v>83312.160000000003</v>
      </c>
      <c r="U263" s="246">
        <f t="shared" si="101"/>
        <v>84062.720000000001</v>
      </c>
      <c r="V263" s="246">
        <f t="shared" si="102"/>
        <v>84813.28</v>
      </c>
      <c r="W263" s="246">
        <f t="shared" si="103"/>
        <v>85563.839999999997</v>
      </c>
      <c r="X263" s="246">
        <f t="shared" si="104"/>
        <v>86314.4</v>
      </c>
      <c r="Y263" s="246">
        <f t="shared" si="105"/>
        <v>87064.960000000006</v>
      </c>
      <c r="Z263" s="246">
        <f t="shared" si="106"/>
        <v>87815.52</v>
      </c>
      <c r="AA263" s="246">
        <f t="shared" si="107"/>
        <v>88566.080000000002</v>
      </c>
      <c r="AB263" s="246">
        <f t="shared" si="108"/>
        <v>89316.64</v>
      </c>
      <c r="AC263" s="246">
        <f t="shared" si="109"/>
        <v>90067.199999999997</v>
      </c>
      <c r="AD263" s="246">
        <f t="shared" si="110"/>
        <v>90817.76</v>
      </c>
      <c r="AE263" s="246">
        <f t="shared" si="111"/>
        <v>91568.320000000007</v>
      </c>
      <c r="AF263" s="246">
        <f t="shared" si="112"/>
        <v>92318.88</v>
      </c>
      <c r="AG263" s="246">
        <f t="shared" si="113"/>
        <v>93069.440000000002</v>
      </c>
      <c r="AH263" s="246">
        <f t="shared" si="114"/>
        <v>93820</v>
      </c>
      <c r="AI263" s="246">
        <f t="shared" si="115"/>
        <v>94570.559999999998</v>
      </c>
      <c r="AJ263" s="246">
        <f t="shared" si="116"/>
        <v>95321.12</v>
      </c>
      <c r="AK263" s="246">
        <f t="shared" si="117"/>
        <v>96071.679999999993</v>
      </c>
      <c r="AL263" s="246">
        <f t="shared" si="118"/>
        <v>96822.239999999991</v>
      </c>
      <c r="AM263" s="246">
        <f t="shared" si="119"/>
        <v>97572.800000000003</v>
      </c>
    </row>
    <row r="264" spans="1:39" ht="24" customHeight="1">
      <c r="A264" s="232">
        <v>2026</v>
      </c>
      <c r="B264" s="11" t="s">
        <v>32</v>
      </c>
      <c r="C264" s="12" t="s">
        <v>2485</v>
      </c>
      <c r="D264" s="12" t="s">
        <v>2486</v>
      </c>
      <c r="E264" s="12" t="s">
        <v>2487</v>
      </c>
      <c r="F264" s="255">
        <v>50655</v>
      </c>
      <c r="G264" s="255">
        <v>44337</v>
      </c>
      <c r="H264" s="255">
        <v>6318</v>
      </c>
      <c r="I264" s="265">
        <v>0.12470000000000001</v>
      </c>
      <c r="J264" s="241">
        <f t="shared" si="90"/>
        <v>44780.37</v>
      </c>
      <c r="K264" s="246">
        <f t="shared" si="91"/>
        <v>45223.74</v>
      </c>
      <c r="L264" s="246">
        <f t="shared" si="92"/>
        <v>45667.11</v>
      </c>
      <c r="M264" s="246">
        <f t="shared" si="93"/>
        <v>46110.48</v>
      </c>
      <c r="N264" s="246">
        <f t="shared" si="94"/>
        <v>46553.85</v>
      </c>
      <c r="O264" s="246">
        <f t="shared" si="95"/>
        <v>46997.22</v>
      </c>
      <c r="P264" s="246">
        <f t="shared" si="96"/>
        <v>47440.59</v>
      </c>
      <c r="Q264" s="246">
        <f t="shared" si="97"/>
        <v>47883.96</v>
      </c>
      <c r="R264" s="246">
        <f t="shared" si="98"/>
        <v>48327.33</v>
      </c>
      <c r="S264" s="246">
        <f t="shared" si="99"/>
        <v>48770.7</v>
      </c>
      <c r="T264" s="246">
        <f t="shared" si="100"/>
        <v>49214.07</v>
      </c>
      <c r="U264" s="246">
        <f t="shared" si="101"/>
        <v>49657.440000000002</v>
      </c>
      <c r="V264" s="246">
        <f t="shared" si="102"/>
        <v>50100.81</v>
      </c>
      <c r="W264" s="246">
        <f t="shared" si="103"/>
        <v>50544.18</v>
      </c>
      <c r="X264" s="246">
        <f t="shared" si="104"/>
        <v>50987.55</v>
      </c>
      <c r="Y264" s="246">
        <f t="shared" si="105"/>
        <v>51430.92</v>
      </c>
      <c r="Z264" s="246">
        <f t="shared" si="106"/>
        <v>51874.29</v>
      </c>
      <c r="AA264" s="246">
        <f t="shared" si="107"/>
        <v>52317.66</v>
      </c>
      <c r="AB264" s="246">
        <f t="shared" si="108"/>
        <v>52761.03</v>
      </c>
      <c r="AC264" s="246">
        <f t="shared" si="109"/>
        <v>53204.4</v>
      </c>
      <c r="AD264" s="246">
        <f t="shared" si="110"/>
        <v>53647.770000000004</v>
      </c>
      <c r="AE264" s="246">
        <f t="shared" si="111"/>
        <v>54091.14</v>
      </c>
      <c r="AF264" s="246">
        <f t="shared" si="112"/>
        <v>54534.51</v>
      </c>
      <c r="AG264" s="246">
        <f t="shared" si="113"/>
        <v>54977.88</v>
      </c>
      <c r="AH264" s="246">
        <f t="shared" si="114"/>
        <v>55421.25</v>
      </c>
      <c r="AI264" s="246">
        <f t="shared" si="115"/>
        <v>55864.62</v>
      </c>
      <c r="AJ264" s="246">
        <f t="shared" si="116"/>
        <v>56307.990000000005</v>
      </c>
      <c r="AK264" s="246">
        <f t="shared" si="117"/>
        <v>56751.360000000001</v>
      </c>
      <c r="AL264" s="246">
        <f t="shared" si="118"/>
        <v>57194.729999999996</v>
      </c>
      <c r="AM264" s="246">
        <f t="shared" si="119"/>
        <v>57638.1</v>
      </c>
    </row>
    <row r="265" spans="1:39" ht="24" customHeight="1">
      <c r="A265" s="232">
        <v>2026</v>
      </c>
      <c r="B265" s="11" t="s">
        <v>32</v>
      </c>
      <c r="C265" s="12" t="s">
        <v>2485</v>
      </c>
      <c r="D265" s="12" t="s">
        <v>2488</v>
      </c>
      <c r="E265" s="12" t="s">
        <v>2489</v>
      </c>
      <c r="F265" s="255">
        <v>53455</v>
      </c>
      <c r="G265" s="255">
        <v>46997</v>
      </c>
      <c r="H265" s="255">
        <v>6458</v>
      </c>
      <c r="I265" s="265">
        <v>0.1208</v>
      </c>
      <c r="J265" s="241">
        <f t="shared" si="90"/>
        <v>47466.97</v>
      </c>
      <c r="K265" s="246">
        <f t="shared" si="91"/>
        <v>47936.94</v>
      </c>
      <c r="L265" s="246">
        <f t="shared" si="92"/>
        <v>48406.91</v>
      </c>
      <c r="M265" s="246">
        <f t="shared" si="93"/>
        <v>48876.88</v>
      </c>
      <c r="N265" s="246">
        <f t="shared" si="94"/>
        <v>49346.85</v>
      </c>
      <c r="O265" s="246">
        <f t="shared" si="95"/>
        <v>49816.82</v>
      </c>
      <c r="P265" s="246">
        <f t="shared" si="96"/>
        <v>50286.79</v>
      </c>
      <c r="Q265" s="246">
        <f t="shared" si="97"/>
        <v>50756.76</v>
      </c>
      <c r="R265" s="246">
        <f t="shared" si="98"/>
        <v>51226.729999999996</v>
      </c>
      <c r="S265" s="246">
        <f t="shared" si="99"/>
        <v>51696.7</v>
      </c>
      <c r="T265" s="246">
        <f t="shared" si="100"/>
        <v>52166.67</v>
      </c>
      <c r="U265" s="246">
        <f t="shared" si="101"/>
        <v>52636.639999999999</v>
      </c>
      <c r="V265" s="246">
        <f t="shared" si="102"/>
        <v>53106.61</v>
      </c>
      <c r="W265" s="246">
        <f t="shared" si="103"/>
        <v>53576.58</v>
      </c>
      <c r="X265" s="246">
        <f t="shared" si="104"/>
        <v>54046.55</v>
      </c>
      <c r="Y265" s="246">
        <f t="shared" si="105"/>
        <v>54516.520000000004</v>
      </c>
      <c r="Z265" s="246">
        <f t="shared" si="106"/>
        <v>54986.49</v>
      </c>
      <c r="AA265" s="246">
        <f t="shared" si="107"/>
        <v>55456.46</v>
      </c>
      <c r="AB265" s="246">
        <f t="shared" si="108"/>
        <v>55926.43</v>
      </c>
      <c r="AC265" s="246">
        <f t="shared" si="109"/>
        <v>56396.4</v>
      </c>
      <c r="AD265" s="246">
        <f t="shared" si="110"/>
        <v>56866.369999999995</v>
      </c>
      <c r="AE265" s="246">
        <f t="shared" si="111"/>
        <v>57336.34</v>
      </c>
      <c r="AF265" s="246">
        <f t="shared" si="112"/>
        <v>57806.31</v>
      </c>
      <c r="AG265" s="246">
        <f t="shared" si="113"/>
        <v>58276.28</v>
      </c>
      <c r="AH265" s="246">
        <f t="shared" si="114"/>
        <v>58746.25</v>
      </c>
      <c r="AI265" s="246">
        <f t="shared" si="115"/>
        <v>59216.22</v>
      </c>
      <c r="AJ265" s="246">
        <f t="shared" si="116"/>
        <v>59686.19</v>
      </c>
      <c r="AK265" s="246">
        <f t="shared" si="117"/>
        <v>60156.160000000003</v>
      </c>
      <c r="AL265" s="246">
        <f t="shared" si="118"/>
        <v>60626.13</v>
      </c>
      <c r="AM265" s="246">
        <f t="shared" si="119"/>
        <v>61096.1</v>
      </c>
    </row>
    <row r="266" spans="1:39" ht="24" customHeight="1">
      <c r="A266" s="232">
        <v>2026</v>
      </c>
      <c r="B266" s="11" t="s">
        <v>32</v>
      </c>
      <c r="C266" s="12" t="s">
        <v>2485</v>
      </c>
      <c r="D266" s="12" t="s">
        <v>2488</v>
      </c>
      <c r="E266" s="12" t="s">
        <v>2490</v>
      </c>
      <c r="F266" s="255">
        <v>56655</v>
      </c>
      <c r="G266" s="255">
        <v>50037</v>
      </c>
      <c r="H266" s="255">
        <v>6618</v>
      </c>
      <c r="I266" s="265">
        <v>0.1168</v>
      </c>
      <c r="J266" s="241">
        <f t="shared" ref="J266:J329" si="120">(G266*0.01)+G266</f>
        <v>50537.37</v>
      </c>
      <c r="K266" s="246">
        <f t="shared" ref="K266:K329" si="121">(G266*0.02)+G266</f>
        <v>51037.74</v>
      </c>
      <c r="L266" s="246">
        <f t="shared" ref="L266:L329" si="122">(G266*0.03)+G266</f>
        <v>51538.11</v>
      </c>
      <c r="M266" s="246">
        <f t="shared" ref="M266:M329" si="123">(G266*0.04)+G266</f>
        <v>52038.48</v>
      </c>
      <c r="N266" s="246">
        <f t="shared" ref="N266:N329" si="124">(G266*0.05)+G266</f>
        <v>52538.85</v>
      </c>
      <c r="O266" s="246">
        <f t="shared" ref="O266:O329" si="125">(G266*0.06)+G266</f>
        <v>53039.22</v>
      </c>
      <c r="P266" s="246">
        <f t="shared" ref="P266:P329" si="126">(G266*0.07)+G266</f>
        <v>53539.59</v>
      </c>
      <c r="Q266" s="246">
        <f t="shared" ref="Q266:Q329" si="127">(G266*0.08)+G266</f>
        <v>54039.96</v>
      </c>
      <c r="R266" s="246">
        <f t="shared" ref="R266:R329" si="128">(G266*0.09)+G266</f>
        <v>54540.33</v>
      </c>
      <c r="S266" s="246">
        <f t="shared" ref="S266:S329" si="129">(G266*0.1)+G266</f>
        <v>55040.7</v>
      </c>
      <c r="T266" s="246">
        <f t="shared" ref="T266:T329" si="130">(G266*0.11)+G266</f>
        <v>55541.07</v>
      </c>
      <c r="U266" s="246">
        <f t="shared" ref="U266:U329" si="131">(G266*0.12)+G266</f>
        <v>56041.440000000002</v>
      </c>
      <c r="V266" s="246">
        <f t="shared" ref="V266:V329" si="132">(G266*0.13)+G266</f>
        <v>56541.81</v>
      </c>
      <c r="W266" s="246">
        <f t="shared" ref="W266:W329" si="133">(G266*0.14)+G266</f>
        <v>57042.18</v>
      </c>
      <c r="X266" s="246">
        <f t="shared" ref="X266:X329" si="134">(G266*0.15)+G266</f>
        <v>57542.55</v>
      </c>
      <c r="Y266" s="246">
        <f t="shared" ref="Y266:Y329" si="135">(G266*0.16)+G266</f>
        <v>58042.92</v>
      </c>
      <c r="Z266" s="246">
        <f t="shared" ref="Z266:Z329" si="136">(G266*0.17)+G266</f>
        <v>58543.29</v>
      </c>
      <c r="AA266" s="246">
        <f t="shared" ref="AA266:AA329" si="137">(G266*0.18)+G266</f>
        <v>59043.66</v>
      </c>
      <c r="AB266" s="246">
        <f t="shared" ref="AB266:AB329" si="138">(G266*0.19)+G266</f>
        <v>59544.03</v>
      </c>
      <c r="AC266" s="246">
        <f t="shared" ref="AC266:AC329" si="139">(G266*0.2)+G266</f>
        <v>60044.4</v>
      </c>
      <c r="AD266" s="246">
        <f t="shared" ref="AD266:AD329" si="140">(G266*0.21)+G266</f>
        <v>60544.770000000004</v>
      </c>
      <c r="AE266" s="246">
        <f t="shared" ref="AE266:AE329" si="141">(G266*0.22)+G266</f>
        <v>61045.14</v>
      </c>
      <c r="AF266" s="246">
        <f t="shared" ref="AF266:AF329" si="142">(G266*0.23)+G266</f>
        <v>61545.51</v>
      </c>
      <c r="AG266" s="246">
        <f t="shared" ref="AG266:AG329" si="143">(G266*0.24)+G266</f>
        <v>62045.88</v>
      </c>
      <c r="AH266" s="246">
        <f t="shared" ref="AH266:AH329" si="144">(G266*0.25)+G266</f>
        <v>62546.25</v>
      </c>
      <c r="AI266" s="246">
        <f t="shared" ref="AI266:AI329" si="145">(G266*0.26)+G266</f>
        <v>63046.62</v>
      </c>
      <c r="AJ266" s="246">
        <f t="shared" ref="AJ266:AJ329" si="146">(G266*0.27)+G266</f>
        <v>63546.990000000005</v>
      </c>
      <c r="AK266" s="246">
        <f t="shared" ref="AK266:AK329" si="147">(G266*0.28)+G266</f>
        <v>64047.360000000001</v>
      </c>
      <c r="AL266" s="246">
        <f t="shared" ref="AL266:AL329" si="148">(G266*0.29)+G266</f>
        <v>64547.729999999996</v>
      </c>
      <c r="AM266" s="246">
        <f t="shared" ref="AM266:AM329" si="149">(G266*0.3)+G266</f>
        <v>65048.1</v>
      </c>
    </row>
    <row r="267" spans="1:39" ht="24" customHeight="1">
      <c r="A267" s="232">
        <v>2026</v>
      </c>
      <c r="B267" s="11" t="s">
        <v>32</v>
      </c>
      <c r="C267" s="12" t="s">
        <v>2485</v>
      </c>
      <c r="D267" s="12" t="s">
        <v>2486</v>
      </c>
      <c r="E267" s="12" t="s">
        <v>2491</v>
      </c>
      <c r="F267" s="255">
        <v>53860</v>
      </c>
      <c r="G267" s="255">
        <v>47381</v>
      </c>
      <c r="H267" s="255">
        <v>6479</v>
      </c>
      <c r="I267" s="265">
        <v>0.1203</v>
      </c>
      <c r="J267" s="241">
        <f t="shared" si="120"/>
        <v>47854.81</v>
      </c>
      <c r="K267" s="246">
        <f t="shared" si="121"/>
        <v>48328.62</v>
      </c>
      <c r="L267" s="246">
        <f t="shared" si="122"/>
        <v>48802.43</v>
      </c>
      <c r="M267" s="246">
        <f t="shared" si="123"/>
        <v>49276.24</v>
      </c>
      <c r="N267" s="246">
        <f t="shared" si="124"/>
        <v>49750.05</v>
      </c>
      <c r="O267" s="246">
        <f t="shared" si="125"/>
        <v>50223.86</v>
      </c>
      <c r="P267" s="246">
        <f t="shared" si="126"/>
        <v>50697.67</v>
      </c>
      <c r="Q267" s="246">
        <f t="shared" si="127"/>
        <v>51171.48</v>
      </c>
      <c r="R267" s="246">
        <f t="shared" si="128"/>
        <v>51645.29</v>
      </c>
      <c r="S267" s="246">
        <f t="shared" si="129"/>
        <v>52119.1</v>
      </c>
      <c r="T267" s="246">
        <f t="shared" si="130"/>
        <v>52592.91</v>
      </c>
      <c r="U267" s="246">
        <f t="shared" si="131"/>
        <v>53066.720000000001</v>
      </c>
      <c r="V267" s="246">
        <f t="shared" si="132"/>
        <v>53540.53</v>
      </c>
      <c r="W267" s="246">
        <f t="shared" si="133"/>
        <v>54014.340000000004</v>
      </c>
      <c r="X267" s="246">
        <f t="shared" si="134"/>
        <v>54488.15</v>
      </c>
      <c r="Y267" s="246">
        <f t="shared" si="135"/>
        <v>54961.96</v>
      </c>
      <c r="Z267" s="246">
        <f t="shared" si="136"/>
        <v>55435.770000000004</v>
      </c>
      <c r="AA267" s="246">
        <f t="shared" si="137"/>
        <v>55909.58</v>
      </c>
      <c r="AB267" s="246">
        <f t="shared" si="138"/>
        <v>56383.39</v>
      </c>
      <c r="AC267" s="246">
        <f t="shared" si="139"/>
        <v>56857.2</v>
      </c>
      <c r="AD267" s="246">
        <f t="shared" si="140"/>
        <v>57331.01</v>
      </c>
      <c r="AE267" s="246">
        <f t="shared" si="141"/>
        <v>57804.82</v>
      </c>
      <c r="AF267" s="246">
        <f t="shared" si="142"/>
        <v>58278.630000000005</v>
      </c>
      <c r="AG267" s="246">
        <f t="shared" si="143"/>
        <v>58752.44</v>
      </c>
      <c r="AH267" s="246">
        <f t="shared" si="144"/>
        <v>59226.25</v>
      </c>
      <c r="AI267" s="246">
        <f t="shared" si="145"/>
        <v>59700.06</v>
      </c>
      <c r="AJ267" s="246">
        <f t="shared" si="146"/>
        <v>60173.87</v>
      </c>
      <c r="AK267" s="246">
        <f t="shared" si="147"/>
        <v>60647.68</v>
      </c>
      <c r="AL267" s="246">
        <f t="shared" si="148"/>
        <v>61121.49</v>
      </c>
      <c r="AM267" s="246">
        <f t="shared" si="149"/>
        <v>61595.3</v>
      </c>
    </row>
    <row r="268" spans="1:39" ht="24" customHeight="1">
      <c r="A268" s="232">
        <v>2026</v>
      </c>
      <c r="B268" s="11" t="s">
        <v>32</v>
      </c>
      <c r="C268" s="12" t="s">
        <v>2485</v>
      </c>
      <c r="D268" s="12" t="s">
        <v>2492</v>
      </c>
      <c r="E268" s="12" t="s">
        <v>2494</v>
      </c>
      <c r="F268" s="255">
        <v>65070</v>
      </c>
      <c r="G268" s="255">
        <v>58632</v>
      </c>
      <c r="H268" s="255">
        <v>6438</v>
      </c>
      <c r="I268" s="265">
        <v>9.8900000000000002E-2</v>
      </c>
      <c r="J268" s="241">
        <f t="shared" si="120"/>
        <v>59218.32</v>
      </c>
      <c r="K268" s="246">
        <f t="shared" si="121"/>
        <v>59804.639999999999</v>
      </c>
      <c r="L268" s="246">
        <f t="shared" si="122"/>
        <v>60390.96</v>
      </c>
      <c r="M268" s="246">
        <f t="shared" si="123"/>
        <v>60977.279999999999</v>
      </c>
      <c r="N268" s="246">
        <f t="shared" si="124"/>
        <v>61563.6</v>
      </c>
      <c r="O268" s="246">
        <f t="shared" si="125"/>
        <v>62149.919999999998</v>
      </c>
      <c r="P268" s="246">
        <f t="shared" si="126"/>
        <v>62736.24</v>
      </c>
      <c r="Q268" s="246">
        <f t="shared" si="127"/>
        <v>63322.559999999998</v>
      </c>
      <c r="R268" s="246">
        <f t="shared" si="128"/>
        <v>63908.88</v>
      </c>
      <c r="S268" s="246">
        <f t="shared" si="129"/>
        <v>64495.199999999997</v>
      </c>
      <c r="T268" s="246">
        <f t="shared" si="130"/>
        <v>65081.520000000004</v>
      </c>
      <c r="U268" s="246">
        <f t="shared" si="131"/>
        <v>65667.839999999997</v>
      </c>
      <c r="V268" s="246">
        <f t="shared" si="132"/>
        <v>66254.16</v>
      </c>
      <c r="W268" s="246">
        <f t="shared" si="133"/>
        <v>66840.479999999996</v>
      </c>
      <c r="X268" s="246">
        <f t="shared" si="134"/>
        <v>67426.8</v>
      </c>
      <c r="Y268" s="246">
        <f t="shared" si="135"/>
        <v>68013.119999999995</v>
      </c>
      <c r="Z268" s="246">
        <f t="shared" si="136"/>
        <v>68599.44</v>
      </c>
      <c r="AA268" s="246">
        <f t="shared" si="137"/>
        <v>69185.759999999995</v>
      </c>
      <c r="AB268" s="246">
        <f t="shared" si="138"/>
        <v>69772.08</v>
      </c>
      <c r="AC268" s="246">
        <f t="shared" si="139"/>
        <v>70358.399999999994</v>
      </c>
      <c r="AD268" s="246">
        <f t="shared" si="140"/>
        <v>70944.72</v>
      </c>
      <c r="AE268" s="246">
        <f t="shared" si="141"/>
        <v>71531.040000000008</v>
      </c>
      <c r="AF268" s="246">
        <f t="shared" si="142"/>
        <v>72117.36</v>
      </c>
      <c r="AG268" s="246">
        <f t="shared" si="143"/>
        <v>72703.679999999993</v>
      </c>
      <c r="AH268" s="246">
        <f t="shared" si="144"/>
        <v>73290</v>
      </c>
      <c r="AI268" s="246">
        <f t="shared" si="145"/>
        <v>73876.320000000007</v>
      </c>
      <c r="AJ268" s="246">
        <f t="shared" si="146"/>
        <v>74462.64</v>
      </c>
      <c r="AK268" s="246">
        <f t="shared" si="147"/>
        <v>75048.960000000006</v>
      </c>
      <c r="AL268" s="246">
        <f t="shared" si="148"/>
        <v>75635.28</v>
      </c>
      <c r="AM268" s="246">
        <f t="shared" si="149"/>
        <v>76221.600000000006</v>
      </c>
    </row>
    <row r="269" spans="1:39" ht="24" customHeight="1">
      <c r="A269" s="232">
        <v>2026</v>
      </c>
      <c r="B269" s="11" t="s">
        <v>32</v>
      </c>
      <c r="C269" s="12" t="s">
        <v>2485</v>
      </c>
      <c r="D269" s="12" t="s">
        <v>2493</v>
      </c>
      <c r="E269" s="12" t="s">
        <v>2495</v>
      </c>
      <c r="F269" s="255">
        <v>57875</v>
      </c>
      <c r="G269" s="255">
        <v>51796</v>
      </c>
      <c r="H269" s="255">
        <v>6079</v>
      </c>
      <c r="I269" s="265">
        <v>0.105</v>
      </c>
      <c r="J269" s="241">
        <f t="shared" si="120"/>
        <v>52313.96</v>
      </c>
      <c r="K269" s="246">
        <f t="shared" si="121"/>
        <v>52831.92</v>
      </c>
      <c r="L269" s="246">
        <f t="shared" si="122"/>
        <v>53349.88</v>
      </c>
      <c r="M269" s="246">
        <f t="shared" si="123"/>
        <v>53867.839999999997</v>
      </c>
      <c r="N269" s="246">
        <f t="shared" si="124"/>
        <v>54385.8</v>
      </c>
      <c r="O269" s="246">
        <f t="shared" si="125"/>
        <v>54903.76</v>
      </c>
      <c r="P269" s="246">
        <f t="shared" si="126"/>
        <v>55421.72</v>
      </c>
      <c r="Q269" s="246">
        <f t="shared" si="127"/>
        <v>55939.68</v>
      </c>
      <c r="R269" s="246">
        <f t="shared" si="128"/>
        <v>56457.64</v>
      </c>
      <c r="S269" s="246">
        <f t="shared" si="129"/>
        <v>56975.6</v>
      </c>
      <c r="T269" s="246">
        <f t="shared" si="130"/>
        <v>57493.56</v>
      </c>
      <c r="U269" s="246">
        <f t="shared" si="131"/>
        <v>58011.519999999997</v>
      </c>
      <c r="V269" s="246">
        <f t="shared" si="132"/>
        <v>58529.48</v>
      </c>
      <c r="W269" s="246">
        <f t="shared" si="133"/>
        <v>59047.44</v>
      </c>
      <c r="X269" s="246">
        <f t="shared" si="134"/>
        <v>59565.4</v>
      </c>
      <c r="Y269" s="246">
        <f t="shared" si="135"/>
        <v>60083.360000000001</v>
      </c>
      <c r="Z269" s="246">
        <f t="shared" si="136"/>
        <v>60601.32</v>
      </c>
      <c r="AA269" s="246">
        <f t="shared" si="137"/>
        <v>61119.28</v>
      </c>
      <c r="AB269" s="246">
        <f t="shared" si="138"/>
        <v>61637.24</v>
      </c>
      <c r="AC269" s="246">
        <f t="shared" si="139"/>
        <v>62155.199999999997</v>
      </c>
      <c r="AD269" s="246">
        <f t="shared" si="140"/>
        <v>62673.16</v>
      </c>
      <c r="AE269" s="246">
        <f t="shared" si="141"/>
        <v>63191.12</v>
      </c>
      <c r="AF269" s="246">
        <f t="shared" si="142"/>
        <v>63709.08</v>
      </c>
      <c r="AG269" s="246">
        <f t="shared" si="143"/>
        <v>64227.040000000001</v>
      </c>
      <c r="AH269" s="246">
        <f t="shared" si="144"/>
        <v>64745</v>
      </c>
      <c r="AI269" s="246">
        <f t="shared" si="145"/>
        <v>65262.96</v>
      </c>
      <c r="AJ269" s="246">
        <f t="shared" si="146"/>
        <v>65780.92</v>
      </c>
      <c r="AK269" s="246">
        <f t="shared" si="147"/>
        <v>66298.880000000005</v>
      </c>
      <c r="AL269" s="246">
        <f t="shared" si="148"/>
        <v>66816.84</v>
      </c>
      <c r="AM269" s="246">
        <f t="shared" si="149"/>
        <v>67334.8</v>
      </c>
    </row>
    <row r="270" spans="1:39" ht="24" customHeight="1">
      <c r="A270" s="232">
        <v>2026</v>
      </c>
      <c r="B270" s="11" t="s">
        <v>32</v>
      </c>
      <c r="C270" s="12" t="s">
        <v>2485</v>
      </c>
      <c r="D270" s="12" t="s">
        <v>2493</v>
      </c>
      <c r="E270" s="12" t="s">
        <v>2496</v>
      </c>
      <c r="F270" s="255">
        <v>61695</v>
      </c>
      <c r="G270" s="255">
        <v>55425</v>
      </c>
      <c r="H270" s="255">
        <v>6270</v>
      </c>
      <c r="I270" s="265">
        <v>0.1016</v>
      </c>
      <c r="J270" s="241">
        <f t="shared" si="120"/>
        <v>55979.25</v>
      </c>
      <c r="K270" s="246">
        <f t="shared" si="121"/>
        <v>56533.5</v>
      </c>
      <c r="L270" s="246">
        <f t="shared" si="122"/>
        <v>57087.75</v>
      </c>
      <c r="M270" s="246">
        <f t="shared" si="123"/>
        <v>57642</v>
      </c>
      <c r="N270" s="246">
        <f t="shared" si="124"/>
        <v>58196.25</v>
      </c>
      <c r="O270" s="246">
        <f t="shared" si="125"/>
        <v>58750.5</v>
      </c>
      <c r="P270" s="246">
        <f t="shared" si="126"/>
        <v>59304.75</v>
      </c>
      <c r="Q270" s="246">
        <f t="shared" si="127"/>
        <v>59859</v>
      </c>
      <c r="R270" s="246">
        <f t="shared" si="128"/>
        <v>60413.25</v>
      </c>
      <c r="S270" s="246">
        <f t="shared" si="129"/>
        <v>60967.5</v>
      </c>
      <c r="T270" s="246">
        <f t="shared" si="130"/>
        <v>61521.75</v>
      </c>
      <c r="U270" s="246">
        <f t="shared" si="131"/>
        <v>62076</v>
      </c>
      <c r="V270" s="246">
        <f t="shared" si="132"/>
        <v>62630.25</v>
      </c>
      <c r="W270" s="246">
        <f t="shared" si="133"/>
        <v>63184.5</v>
      </c>
      <c r="X270" s="246">
        <f t="shared" si="134"/>
        <v>63738.75</v>
      </c>
      <c r="Y270" s="246">
        <f t="shared" si="135"/>
        <v>64293</v>
      </c>
      <c r="Z270" s="246">
        <f t="shared" si="136"/>
        <v>64847.25</v>
      </c>
      <c r="AA270" s="246">
        <f t="shared" si="137"/>
        <v>65401.5</v>
      </c>
      <c r="AB270" s="246">
        <f t="shared" si="138"/>
        <v>65955.75</v>
      </c>
      <c r="AC270" s="246">
        <f t="shared" si="139"/>
        <v>66510</v>
      </c>
      <c r="AD270" s="246">
        <f t="shared" si="140"/>
        <v>67064.25</v>
      </c>
      <c r="AE270" s="246">
        <f t="shared" si="141"/>
        <v>67618.5</v>
      </c>
      <c r="AF270" s="246">
        <f t="shared" si="142"/>
        <v>68172.75</v>
      </c>
      <c r="AG270" s="246">
        <f t="shared" si="143"/>
        <v>68727</v>
      </c>
      <c r="AH270" s="246">
        <f t="shared" si="144"/>
        <v>69281.25</v>
      </c>
      <c r="AI270" s="246">
        <f t="shared" si="145"/>
        <v>69835.5</v>
      </c>
      <c r="AJ270" s="246">
        <f t="shared" si="146"/>
        <v>70389.75</v>
      </c>
      <c r="AK270" s="246">
        <f t="shared" si="147"/>
        <v>70944</v>
      </c>
      <c r="AL270" s="246">
        <f t="shared" si="148"/>
        <v>71498.25</v>
      </c>
      <c r="AM270" s="246">
        <f t="shared" si="149"/>
        <v>72052.5</v>
      </c>
    </row>
    <row r="271" spans="1:39" ht="24" customHeight="1">
      <c r="A271" s="232">
        <v>2026</v>
      </c>
      <c r="B271" s="11" t="s">
        <v>32</v>
      </c>
      <c r="C271" s="12" t="s">
        <v>2485</v>
      </c>
      <c r="D271" s="12" t="s">
        <v>2492</v>
      </c>
      <c r="E271" s="12" t="s">
        <v>2498</v>
      </c>
      <c r="F271" s="255">
        <v>69875</v>
      </c>
      <c r="G271" s="255">
        <v>63196</v>
      </c>
      <c r="H271" s="255">
        <v>6679</v>
      </c>
      <c r="I271" s="265">
        <v>9.5600000000000004E-2</v>
      </c>
      <c r="J271" s="241">
        <f t="shared" si="120"/>
        <v>63827.96</v>
      </c>
      <c r="K271" s="246">
        <f t="shared" si="121"/>
        <v>64459.92</v>
      </c>
      <c r="L271" s="246">
        <f t="shared" si="122"/>
        <v>65091.88</v>
      </c>
      <c r="M271" s="246">
        <f t="shared" si="123"/>
        <v>65723.839999999997</v>
      </c>
      <c r="N271" s="246">
        <f t="shared" si="124"/>
        <v>66355.8</v>
      </c>
      <c r="O271" s="246">
        <f t="shared" si="125"/>
        <v>66987.759999999995</v>
      </c>
      <c r="P271" s="246">
        <f t="shared" si="126"/>
        <v>67619.72</v>
      </c>
      <c r="Q271" s="246">
        <f t="shared" si="127"/>
        <v>68251.679999999993</v>
      </c>
      <c r="R271" s="246">
        <f t="shared" si="128"/>
        <v>68883.64</v>
      </c>
      <c r="S271" s="246">
        <f t="shared" si="129"/>
        <v>69515.600000000006</v>
      </c>
      <c r="T271" s="246">
        <f t="shared" si="130"/>
        <v>70147.56</v>
      </c>
      <c r="U271" s="246">
        <f t="shared" si="131"/>
        <v>70779.520000000004</v>
      </c>
      <c r="V271" s="246">
        <f t="shared" si="132"/>
        <v>71411.48</v>
      </c>
      <c r="W271" s="246">
        <f t="shared" si="133"/>
        <v>72043.44</v>
      </c>
      <c r="X271" s="246">
        <f t="shared" si="134"/>
        <v>72675.399999999994</v>
      </c>
      <c r="Y271" s="246">
        <f t="shared" si="135"/>
        <v>73307.360000000001</v>
      </c>
      <c r="Z271" s="246">
        <f t="shared" si="136"/>
        <v>73939.320000000007</v>
      </c>
      <c r="AA271" s="246">
        <f t="shared" si="137"/>
        <v>74571.28</v>
      </c>
      <c r="AB271" s="246">
        <f t="shared" si="138"/>
        <v>75203.240000000005</v>
      </c>
      <c r="AC271" s="246">
        <f t="shared" si="139"/>
        <v>75835.199999999997</v>
      </c>
      <c r="AD271" s="246">
        <f t="shared" si="140"/>
        <v>76467.16</v>
      </c>
      <c r="AE271" s="246">
        <f t="shared" si="141"/>
        <v>77099.12</v>
      </c>
      <c r="AF271" s="246">
        <f t="shared" si="142"/>
        <v>77731.08</v>
      </c>
      <c r="AG271" s="246">
        <f t="shared" si="143"/>
        <v>78363.039999999994</v>
      </c>
      <c r="AH271" s="246">
        <f t="shared" si="144"/>
        <v>78995</v>
      </c>
      <c r="AI271" s="246">
        <f t="shared" si="145"/>
        <v>79626.959999999992</v>
      </c>
      <c r="AJ271" s="246">
        <f t="shared" si="146"/>
        <v>80258.92</v>
      </c>
      <c r="AK271" s="246">
        <f t="shared" si="147"/>
        <v>80890.880000000005</v>
      </c>
      <c r="AL271" s="246">
        <f t="shared" si="148"/>
        <v>81522.84</v>
      </c>
      <c r="AM271" s="246">
        <f t="shared" si="149"/>
        <v>82154.8</v>
      </c>
    </row>
    <row r="272" spans="1:39" ht="24" customHeight="1">
      <c r="A272" s="232">
        <v>2026</v>
      </c>
      <c r="B272" s="11" t="s">
        <v>32</v>
      </c>
      <c r="C272" s="12" t="s">
        <v>2485</v>
      </c>
      <c r="D272" s="12" t="s">
        <v>2493</v>
      </c>
      <c r="E272" s="12" t="s">
        <v>2499</v>
      </c>
      <c r="F272" s="255">
        <v>70725</v>
      </c>
      <c r="G272" s="255">
        <v>64004</v>
      </c>
      <c r="H272" s="255">
        <v>6721</v>
      </c>
      <c r="I272" s="265">
        <v>9.5000000000000001E-2</v>
      </c>
      <c r="J272" s="241">
        <f t="shared" si="120"/>
        <v>64644.04</v>
      </c>
      <c r="K272" s="246">
        <f t="shared" si="121"/>
        <v>65284.08</v>
      </c>
      <c r="L272" s="246">
        <f t="shared" si="122"/>
        <v>65924.12</v>
      </c>
      <c r="M272" s="246">
        <f t="shared" si="123"/>
        <v>66564.160000000003</v>
      </c>
      <c r="N272" s="246">
        <f t="shared" si="124"/>
        <v>67204.2</v>
      </c>
      <c r="O272" s="246">
        <f t="shared" si="125"/>
        <v>67844.240000000005</v>
      </c>
      <c r="P272" s="246">
        <f t="shared" si="126"/>
        <v>68484.28</v>
      </c>
      <c r="Q272" s="246">
        <f t="shared" si="127"/>
        <v>69124.320000000007</v>
      </c>
      <c r="R272" s="246">
        <f t="shared" si="128"/>
        <v>69764.36</v>
      </c>
      <c r="S272" s="246">
        <f t="shared" si="129"/>
        <v>70404.399999999994</v>
      </c>
      <c r="T272" s="246">
        <f t="shared" si="130"/>
        <v>71044.44</v>
      </c>
      <c r="U272" s="246">
        <f t="shared" si="131"/>
        <v>71684.479999999996</v>
      </c>
      <c r="V272" s="246">
        <f t="shared" si="132"/>
        <v>72324.52</v>
      </c>
      <c r="W272" s="246">
        <f t="shared" si="133"/>
        <v>72964.56</v>
      </c>
      <c r="X272" s="246">
        <f t="shared" si="134"/>
        <v>73604.600000000006</v>
      </c>
      <c r="Y272" s="246">
        <f t="shared" si="135"/>
        <v>74244.639999999999</v>
      </c>
      <c r="Z272" s="246">
        <f t="shared" si="136"/>
        <v>74884.679999999993</v>
      </c>
      <c r="AA272" s="246">
        <f t="shared" si="137"/>
        <v>75524.72</v>
      </c>
      <c r="AB272" s="246">
        <f t="shared" si="138"/>
        <v>76164.759999999995</v>
      </c>
      <c r="AC272" s="246">
        <f t="shared" si="139"/>
        <v>76804.800000000003</v>
      </c>
      <c r="AD272" s="246">
        <f t="shared" si="140"/>
        <v>77444.84</v>
      </c>
      <c r="AE272" s="246">
        <f t="shared" si="141"/>
        <v>78084.88</v>
      </c>
      <c r="AF272" s="246">
        <f t="shared" si="142"/>
        <v>78724.92</v>
      </c>
      <c r="AG272" s="246">
        <f t="shared" si="143"/>
        <v>79364.959999999992</v>
      </c>
      <c r="AH272" s="246">
        <f t="shared" si="144"/>
        <v>80005</v>
      </c>
      <c r="AI272" s="246">
        <f t="shared" si="145"/>
        <v>80645.040000000008</v>
      </c>
      <c r="AJ272" s="246">
        <f t="shared" si="146"/>
        <v>81285.08</v>
      </c>
      <c r="AK272" s="246">
        <f t="shared" si="147"/>
        <v>81925.119999999995</v>
      </c>
      <c r="AL272" s="246">
        <f t="shared" si="148"/>
        <v>82565.16</v>
      </c>
      <c r="AM272" s="246">
        <f t="shared" si="149"/>
        <v>83205.2</v>
      </c>
    </row>
    <row r="273" spans="1:39" ht="24" customHeight="1">
      <c r="A273" s="232">
        <v>2026</v>
      </c>
      <c r="B273" s="11" t="s">
        <v>32</v>
      </c>
      <c r="C273" s="12" t="s">
        <v>2485</v>
      </c>
      <c r="D273" s="12" t="s">
        <v>2492</v>
      </c>
      <c r="E273" s="12" t="s">
        <v>2501</v>
      </c>
      <c r="F273" s="255">
        <v>78920</v>
      </c>
      <c r="G273" s="255">
        <v>71789</v>
      </c>
      <c r="H273" s="255">
        <v>7131</v>
      </c>
      <c r="I273" s="265">
        <v>9.0399999999999994E-2</v>
      </c>
      <c r="J273" s="241">
        <f t="shared" si="120"/>
        <v>72506.89</v>
      </c>
      <c r="K273" s="246">
        <f t="shared" si="121"/>
        <v>73224.78</v>
      </c>
      <c r="L273" s="246">
        <f t="shared" si="122"/>
        <v>73942.67</v>
      </c>
      <c r="M273" s="246">
        <f t="shared" si="123"/>
        <v>74660.56</v>
      </c>
      <c r="N273" s="246">
        <f t="shared" si="124"/>
        <v>75378.45</v>
      </c>
      <c r="O273" s="246">
        <f t="shared" si="125"/>
        <v>76096.34</v>
      </c>
      <c r="P273" s="246">
        <f t="shared" si="126"/>
        <v>76814.23</v>
      </c>
      <c r="Q273" s="246">
        <f t="shared" si="127"/>
        <v>77532.12</v>
      </c>
      <c r="R273" s="246">
        <f t="shared" si="128"/>
        <v>78250.009999999995</v>
      </c>
      <c r="S273" s="246">
        <f t="shared" si="129"/>
        <v>78967.899999999994</v>
      </c>
      <c r="T273" s="246">
        <f t="shared" si="130"/>
        <v>79685.789999999994</v>
      </c>
      <c r="U273" s="246">
        <f t="shared" si="131"/>
        <v>80403.679999999993</v>
      </c>
      <c r="V273" s="246">
        <f t="shared" si="132"/>
        <v>81121.570000000007</v>
      </c>
      <c r="W273" s="246">
        <f t="shared" si="133"/>
        <v>81839.460000000006</v>
      </c>
      <c r="X273" s="246">
        <f t="shared" si="134"/>
        <v>82557.350000000006</v>
      </c>
      <c r="Y273" s="246">
        <f t="shared" si="135"/>
        <v>83275.240000000005</v>
      </c>
      <c r="Z273" s="246">
        <f t="shared" si="136"/>
        <v>83993.13</v>
      </c>
      <c r="AA273" s="246">
        <f t="shared" si="137"/>
        <v>84711.02</v>
      </c>
      <c r="AB273" s="246">
        <f t="shared" si="138"/>
        <v>85428.91</v>
      </c>
      <c r="AC273" s="246">
        <f t="shared" si="139"/>
        <v>86146.8</v>
      </c>
      <c r="AD273" s="246">
        <f t="shared" si="140"/>
        <v>86864.69</v>
      </c>
      <c r="AE273" s="246">
        <f t="shared" si="141"/>
        <v>87582.58</v>
      </c>
      <c r="AF273" s="246">
        <f t="shared" si="142"/>
        <v>88300.47</v>
      </c>
      <c r="AG273" s="246">
        <f t="shared" si="143"/>
        <v>89018.36</v>
      </c>
      <c r="AH273" s="246">
        <f t="shared" si="144"/>
        <v>89736.25</v>
      </c>
      <c r="AI273" s="246">
        <f t="shared" si="145"/>
        <v>90454.14</v>
      </c>
      <c r="AJ273" s="246">
        <f t="shared" si="146"/>
        <v>91172.03</v>
      </c>
      <c r="AK273" s="246">
        <f t="shared" si="147"/>
        <v>91889.919999999998</v>
      </c>
      <c r="AL273" s="246">
        <f t="shared" si="148"/>
        <v>92607.81</v>
      </c>
      <c r="AM273" s="246">
        <f t="shared" si="149"/>
        <v>93325.7</v>
      </c>
    </row>
    <row r="274" spans="1:39" ht="24" customHeight="1">
      <c r="A274" s="232">
        <v>2026</v>
      </c>
      <c r="B274" s="11" t="s">
        <v>32</v>
      </c>
      <c r="C274" s="12" t="s">
        <v>2485</v>
      </c>
      <c r="D274" s="12" t="s">
        <v>2493</v>
      </c>
      <c r="E274" s="12" t="s">
        <v>2502</v>
      </c>
      <c r="F274" s="255">
        <v>82960</v>
      </c>
      <c r="G274" s="255">
        <v>75626</v>
      </c>
      <c r="H274" s="255">
        <v>7334</v>
      </c>
      <c r="I274" s="265">
        <v>8.8400000000000006E-2</v>
      </c>
      <c r="J274" s="241">
        <f t="shared" si="120"/>
        <v>76382.259999999995</v>
      </c>
      <c r="K274" s="246">
        <f t="shared" si="121"/>
        <v>77138.52</v>
      </c>
      <c r="L274" s="246">
        <f t="shared" si="122"/>
        <v>77894.78</v>
      </c>
      <c r="M274" s="246">
        <f t="shared" si="123"/>
        <v>78651.039999999994</v>
      </c>
      <c r="N274" s="246">
        <f t="shared" si="124"/>
        <v>79407.3</v>
      </c>
      <c r="O274" s="246">
        <f t="shared" si="125"/>
        <v>80163.56</v>
      </c>
      <c r="P274" s="246">
        <f t="shared" si="126"/>
        <v>80919.820000000007</v>
      </c>
      <c r="Q274" s="246">
        <f t="shared" si="127"/>
        <v>81676.08</v>
      </c>
      <c r="R274" s="246">
        <f t="shared" si="128"/>
        <v>82432.34</v>
      </c>
      <c r="S274" s="246">
        <f t="shared" si="129"/>
        <v>83188.600000000006</v>
      </c>
      <c r="T274" s="246">
        <f t="shared" si="130"/>
        <v>83944.86</v>
      </c>
      <c r="U274" s="246">
        <f t="shared" si="131"/>
        <v>84701.119999999995</v>
      </c>
      <c r="V274" s="246">
        <f t="shared" si="132"/>
        <v>85457.38</v>
      </c>
      <c r="W274" s="246">
        <f t="shared" si="133"/>
        <v>86213.64</v>
      </c>
      <c r="X274" s="246">
        <f t="shared" si="134"/>
        <v>86969.9</v>
      </c>
      <c r="Y274" s="246">
        <f t="shared" si="135"/>
        <v>87726.16</v>
      </c>
      <c r="Z274" s="246">
        <f t="shared" si="136"/>
        <v>88482.42</v>
      </c>
      <c r="AA274" s="246">
        <f t="shared" si="137"/>
        <v>89238.68</v>
      </c>
      <c r="AB274" s="246">
        <f t="shared" si="138"/>
        <v>89994.94</v>
      </c>
      <c r="AC274" s="246">
        <f t="shared" si="139"/>
        <v>90751.2</v>
      </c>
      <c r="AD274" s="246">
        <f t="shared" si="140"/>
        <v>91507.459999999992</v>
      </c>
      <c r="AE274" s="246">
        <f t="shared" si="141"/>
        <v>92263.72</v>
      </c>
      <c r="AF274" s="246">
        <f t="shared" si="142"/>
        <v>93019.98</v>
      </c>
      <c r="AG274" s="246">
        <f t="shared" si="143"/>
        <v>93776.239999999991</v>
      </c>
      <c r="AH274" s="246">
        <f t="shared" si="144"/>
        <v>94532.5</v>
      </c>
      <c r="AI274" s="246">
        <f t="shared" si="145"/>
        <v>95288.760000000009</v>
      </c>
      <c r="AJ274" s="246">
        <f t="shared" si="146"/>
        <v>96045.02</v>
      </c>
      <c r="AK274" s="246">
        <f t="shared" si="147"/>
        <v>96801.279999999999</v>
      </c>
      <c r="AL274" s="246">
        <f t="shared" si="148"/>
        <v>97557.54</v>
      </c>
      <c r="AM274" s="246">
        <f t="shared" si="149"/>
        <v>98313.8</v>
      </c>
    </row>
    <row r="275" spans="1:39" ht="24" customHeight="1">
      <c r="A275" s="232">
        <v>2026</v>
      </c>
      <c r="B275" s="11" t="s">
        <v>32</v>
      </c>
      <c r="C275" s="12" t="s">
        <v>2485</v>
      </c>
      <c r="D275" s="12" t="s">
        <v>2493</v>
      </c>
      <c r="E275" s="12" t="s">
        <v>2503</v>
      </c>
      <c r="F275" s="255">
        <v>84390</v>
      </c>
      <c r="G275" s="255">
        <v>76985</v>
      </c>
      <c r="H275" s="255">
        <v>7405</v>
      </c>
      <c r="I275" s="265">
        <v>8.77E-2</v>
      </c>
      <c r="J275" s="241">
        <f t="shared" si="120"/>
        <v>77754.850000000006</v>
      </c>
      <c r="K275" s="246">
        <f t="shared" si="121"/>
        <v>78524.7</v>
      </c>
      <c r="L275" s="246">
        <f t="shared" si="122"/>
        <v>79294.55</v>
      </c>
      <c r="M275" s="246">
        <f t="shared" si="123"/>
        <v>80064.399999999994</v>
      </c>
      <c r="N275" s="246">
        <f t="shared" si="124"/>
        <v>80834.25</v>
      </c>
      <c r="O275" s="246">
        <f t="shared" si="125"/>
        <v>81604.100000000006</v>
      </c>
      <c r="P275" s="246">
        <f t="shared" si="126"/>
        <v>82373.95</v>
      </c>
      <c r="Q275" s="246">
        <f t="shared" si="127"/>
        <v>83143.8</v>
      </c>
      <c r="R275" s="246">
        <f t="shared" si="128"/>
        <v>83913.65</v>
      </c>
      <c r="S275" s="246">
        <f t="shared" si="129"/>
        <v>84683.5</v>
      </c>
      <c r="T275" s="246">
        <f t="shared" si="130"/>
        <v>85453.35</v>
      </c>
      <c r="U275" s="246">
        <f t="shared" si="131"/>
        <v>86223.2</v>
      </c>
      <c r="V275" s="246">
        <f t="shared" si="132"/>
        <v>86993.05</v>
      </c>
      <c r="W275" s="246">
        <f t="shared" si="133"/>
        <v>87762.9</v>
      </c>
      <c r="X275" s="246">
        <f t="shared" si="134"/>
        <v>88532.75</v>
      </c>
      <c r="Y275" s="246">
        <f t="shared" si="135"/>
        <v>89302.6</v>
      </c>
      <c r="Z275" s="246">
        <f t="shared" si="136"/>
        <v>90072.45</v>
      </c>
      <c r="AA275" s="246">
        <f t="shared" si="137"/>
        <v>90842.3</v>
      </c>
      <c r="AB275" s="246">
        <f t="shared" si="138"/>
        <v>91612.15</v>
      </c>
      <c r="AC275" s="246">
        <f t="shared" si="139"/>
        <v>92382</v>
      </c>
      <c r="AD275" s="246">
        <f t="shared" si="140"/>
        <v>93151.85</v>
      </c>
      <c r="AE275" s="246">
        <f t="shared" si="141"/>
        <v>93921.7</v>
      </c>
      <c r="AF275" s="246">
        <f t="shared" si="142"/>
        <v>94691.55</v>
      </c>
      <c r="AG275" s="246">
        <f t="shared" si="143"/>
        <v>95461.4</v>
      </c>
      <c r="AH275" s="246">
        <f t="shared" si="144"/>
        <v>96231.25</v>
      </c>
      <c r="AI275" s="246">
        <f t="shared" si="145"/>
        <v>97001.1</v>
      </c>
      <c r="AJ275" s="246">
        <f t="shared" si="146"/>
        <v>97770.95</v>
      </c>
      <c r="AK275" s="246">
        <f t="shared" si="147"/>
        <v>98540.800000000003</v>
      </c>
      <c r="AL275" s="246">
        <f t="shared" si="148"/>
        <v>99310.65</v>
      </c>
      <c r="AM275" s="246">
        <f t="shared" si="149"/>
        <v>100080.5</v>
      </c>
    </row>
    <row r="276" spans="1:39" ht="24" customHeight="1">
      <c r="A276" s="232">
        <v>2026</v>
      </c>
      <c r="B276" s="11" t="s">
        <v>32</v>
      </c>
      <c r="C276" s="12" t="s">
        <v>2523</v>
      </c>
      <c r="D276" s="12" t="s">
        <v>2524</v>
      </c>
      <c r="E276" s="12" t="s">
        <v>2525</v>
      </c>
      <c r="F276" s="255">
        <v>71470</v>
      </c>
      <c r="G276" s="255">
        <v>65139</v>
      </c>
      <c r="H276" s="255">
        <v>6331</v>
      </c>
      <c r="I276" s="265">
        <v>8.8599999999999998E-2</v>
      </c>
      <c r="J276" s="241">
        <f t="shared" si="120"/>
        <v>65790.39</v>
      </c>
      <c r="K276" s="246">
        <f t="shared" si="121"/>
        <v>66441.78</v>
      </c>
      <c r="L276" s="246">
        <f t="shared" si="122"/>
        <v>67093.17</v>
      </c>
      <c r="M276" s="246">
        <f t="shared" si="123"/>
        <v>67744.56</v>
      </c>
      <c r="N276" s="246">
        <f t="shared" si="124"/>
        <v>68395.95</v>
      </c>
      <c r="O276" s="246">
        <f t="shared" si="125"/>
        <v>69047.34</v>
      </c>
      <c r="P276" s="246">
        <f t="shared" si="126"/>
        <v>69698.73</v>
      </c>
      <c r="Q276" s="246">
        <f t="shared" si="127"/>
        <v>70350.12</v>
      </c>
      <c r="R276" s="246">
        <f t="shared" si="128"/>
        <v>71001.509999999995</v>
      </c>
      <c r="S276" s="246">
        <f t="shared" si="129"/>
        <v>71652.899999999994</v>
      </c>
      <c r="T276" s="246">
        <f t="shared" si="130"/>
        <v>72304.289999999994</v>
      </c>
      <c r="U276" s="246">
        <f t="shared" si="131"/>
        <v>72955.679999999993</v>
      </c>
      <c r="V276" s="246">
        <f t="shared" si="132"/>
        <v>73607.070000000007</v>
      </c>
      <c r="W276" s="246">
        <f t="shared" si="133"/>
        <v>74258.460000000006</v>
      </c>
      <c r="X276" s="246">
        <f t="shared" si="134"/>
        <v>74909.850000000006</v>
      </c>
      <c r="Y276" s="246">
        <f t="shared" si="135"/>
        <v>75561.240000000005</v>
      </c>
      <c r="Z276" s="246">
        <f t="shared" si="136"/>
        <v>76212.63</v>
      </c>
      <c r="AA276" s="246">
        <f t="shared" si="137"/>
        <v>76864.02</v>
      </c>
      <c r="AB276" s="246">
        <f t="shared" si="138"/>
        <v>77515.41</v>
      </c>
      <c r="AC276" s="246">
        <f t="shared" si="139"/>
        <v>78166.8</v>
      </c>
      <c r="AD276" s="246">
        <f t="shared" si="140"/>
        <v>78818.19</v>
      </c>
      <c r="AE276" s="246">
        <f t="shared" si="141"/>
        <v>79469.58</v>
      </c>
      <c r="AF276" s="246">
        <f t="shared" si="142"/>
        <v>80120.97</v>
      </c>
      <c r="AG276" s="246">
        <f t="shared" si="143"/>
        <v>80772.36</v>
      </c>
      <c r="AH276" s="246">
        <f t="shared" si="144"/>
        <v>81423.75</v>
      </c>
      <c r="AI276" s="246">
        <f t="shared" si="145"/>
        <v>82075.14</v>
      </c>
      <c r="AJ276" s="246">
        <f t="shared" si="146"/>
        <v>82726.53</v>
      </c>
      <c r="AK276" s="246">
        <f t="shared" si="147"/>
        <v>83377.919999999998</v>
      </c>
      <c r="AL276" s="246">
        <f t="shared" si="148"/>
        <v>84029.31</v>
      </c>
      <c r="AM276" s="246">
        <f t="shared" si="149"/>
        <v>84680.7</v>
      </c>
    </row>
    <row r="277" spans="1:39" ht="24" customHeight="1">
      <c r="A277" s="232">
        <v>2026</v>
      </c>
      <c r="B277" s="11" t="s">
        <v>32</v>
      </c>
      <c r="C277" s="12" t="s">
        <v>2523</v>
      </c>
      <c r="D277" s="12" t="s">
        <v>2526</v>
      </c>
      <c r="E277" s="12" t="s">
        <v>2527</v>
      </c>
      <c r="F277" s="255">
        <v>69120</v>
      </c>
      <c r="G277" s="255">
        <v>62479</v>
      </c>
      <c r="H277" s="255">
        <v>6641</v>
      </c>
      <c r="I277" s="265">
        <v>9.6100000000000005E-2</v>
      </c>
      <c r="J277" s="241">
        <f t="shared" si="120"/>
        <v>63103.79</v>
      </c>
      <c r="K277" s="246">
        <f t="shared" si="121"/>
        <v>63728.58</v>
      </c>
      <c r="L277" s="246">
        <f t="shared" si="122"/>
        <v>64353.37</v>
      </c>
      <c r="M277" s="246">
        <f t="shared" si="123"/>
        <v>64978.16</v>
      </c>
      <c r="N277" s="246">
        <f t="shared" si="124"/>
        <v>65602.95</v>
      </c>
      <c r="O277" s="246">
        <f t="shared" si="125"/>
        <v>66227.740000000005</v>
      </c>
      <c r="P277" s="246">
        <f t="shared" si="126"/>
        <v>66852.53</v>
      </c>
      <c r="Q277" s="246">
        <f t="shared" si="127"/>
        <v>67477.320000000007</v>
      </c>
      <c r="R277" s="246">
        <f t="shared" si="128"/>
        <v>68102.11</v>
      </c>
      <c r="S277" s="246">
        <f t="shared" si="129"/>
        <v>68726.899999999994</v>
      </c>
      <c r="T277" s="246">
        <f t="shared" si="130"/>
        <v>69351.69</v>
      </c>
      <c r="U277" s="246">
        <f t="shared" si="131"/>
        <v>69976.479999999996</v>
      </c>
      <c r="V277" s="246">
        <f t="shared" si="132"/>
        <v>70601.27</v>
      </c>
      <c r="W277" s="246">
        <f t="shared" si="133"/>
        <v>71226.06</v>
      </c>
      <c r="X277" s="246">
        <f t="shared" si="134"/>
        <v>71850.850000000006</v>
      </c>
      <c r="Y277" s="246">
        <f t="shared" si="135"/>
        <v>72475.64</v>
      </c>
      <c r="Z277" s="246">
        <f t="shared" si="136"/>
        <v>73100.429999999993</v>
      </c>
      <c r="AA277" s="246">
        <f t="shared" si="137"/>
        <v>73725.22</v>
      </c>
      <c r="AB277" s="246">
        <f t="shared" si="138"/>
        <v>74350.009999999995</v>
      </c>
      <c r="AC277" s="246">
        <f t="shared" si="139"/>
        <v>74974.8</v>
      </c>
      <c r="AD277" s="246">
        <f t="shared" si="140"/>
        <v>75599.59</v>
      </c>
      <c r="AE277" s="246">
        <f t="shared" si="141"/>
        <v>76224.38</v>
      </c>
      <c r="AF277" s="246">
        <f t="shared" si="142"/>
        <v>76849.17</v>
      </c>
      <c r="AG277" s="246">
        <f t="shared" si="143"/>
        <v>77473.959999999992</v>
      </c>
      <c r="AH277" s="246">
        <f t="shared" si="144"/>
        <v>78098.75</v>
      </c>
      <c r="AI277" s="246">
        <f t="shared" si="145"/>
        <v>78723.540000000008</v>
      </c>
      <c r="AJ277" s="246">
        <f t="shared" si="146"/>
        <v>79348.33</v>
      </c>
      <c r="AK277" s="246">
        <f t="shared" si="147"/>
        <v>79973.119999999995</v>
      </c>
      <c r="AL277" s="246">
        <f t="shared" si="148"/>
        <v>80597.91</v>
      </c>
      <c r="AM277" s="246">
        <f t="shared" si="149"/>
        <v>81222.7</v>
      </c>
    </row>
    <row r="278" spans="1:39" ht="24" customHeight="1">
      <c r="A278" s="232">
        <v>2026</v>
      </c>
      <c r="B278" s="11" t="s">
        <v>32</v>
      </c>
      <c r="C278" s="12" t="s">
        <v>2523</v>
      </c>
      <c r="D278" s="12" t="s">
        <v>2524</v>
      </c>
      <c r="E278" s="12" t="s">
        <v>2496</v>
      </c>
      <c r="F278" s="255">
        <v>74030</v>
      </c>
      <c r="G278" s="255">
        <v>67144</v>
      </c>
      <c r="H278" s="255">
        <v>6886</v>
      </c>
      <c r="I278" s="265">
        <v>9.2999999999999999E-2</v>
      </c>
      <c r="J278" s="241">
        <f t="shared" si="120"/>
        <v>67815.44</v>
      </c>
      <c r="K278" s="246">
        <f t="shared" si="121"/>
        <v>68486.880000000005</v>
      </c>
      <c r="L278" s="246">
        <f t="shared" si="122"/>
        <v>69158.320000000007</v>
      </c>
      <c r="M278" s="246">
        <f t="shared" si="123"/>
        <v>69829.759999999995</v>
      </c>
      <c r="N278" s="246">
        <f t="shared" si="124"/>
        <v>70501.2</v>
      </c>
      <c r="O278" s="246">
        <f t="shared" si="125"/>
        <v>71172.639999999999</v>
      </c>
      <c r="P278" s="246">
        <f t="shared" si="126"/>
        <v>71844.08</v>
      </c>
      <c r="Q278" s="246">
        <f t="shared" si="127"/>
        <v>72515.520000000004</v>
      </c>
      <c r="R278" s="246">
        <f t="shared" si="128"/>
        <v>73186.960000000006</v>
      </c>
      <c r="S278" s="246">
        <f t="shared" si="129"/>
        <v>73858.399999999994</v>
      </c>
      <c r="T278" s="246">
        <f t="shared" si="130"/>
        <v>74529.84</v>
      </c>
      <c r="U278" s="246">
        <f t="shared" si="131"/>
        <v>75201.279999999999</v>
      </c>
      <c r="V278" s="246">
        <f t="shared" si="132"/>
        <v>75872.72</v>
      </c>
      <c r="W278" s="246">
        <f t="shared" si="133"/>
        <v>76544.160000000003</v>
      </c>
      <c r="X278" s="246">
        <f t="shared" si="134"/>
        <v>77215.600000000006</v>
      </c>
      <c r="Y278" s="246">
        <f t="shared" si="135"/>
        <v>77887.040000000008</v>
      </c>
      <c r="Z278" s="246">
        <f t="shared" si="136"/>
        <v>78558.48</v>
      </c>
      <c r="AA278" s="246">
        <f t="shared" si="137"/>
        <v>79229.919999999998</v>
      </c>
      <c r="AB278" s="246">
        <f t="shared" si="138"/>
        <v>79901.36</v>
      </c>
      <c r="AC278" s="246">
        <f t="shared" si="139"/>
        <v>80572.800000000003</v>
      </c>
      <c r="AD278" s="246">
        <f t="shared" si="140"/>
        <v>81244.240000000005</v>
      </c>
      <c r="AE278" s="246">
        <f t="shared" si="141"/>
        <v>81915.679999999993</v>
      </c>
      <c r="AF278" s="246">
        <f t="shared" si="142"/>
        <v>82587.12</v>
      </c>
      <c r="AG278" s="246">
        <f t="shared" si="143"/>
        <v>83258.559999999998</v>
      </c>
      <c r="AH278" s="246">
        <f t="shared" si="144"/>
        <v>83930</v>
      </c>
      <c r="AI278" s="246">
        <f t="shared" si="145"/>
        <v>84601.44</v>
      </c>
      <c r="AJ278" s="246">
        <f t="shared" si="146"/>
        <v>85272.88</v>
      </c>
      <c r="AK278" s="246">
        <f t="shared" si="147"/>
        <v>85944.320000000007</v>
      </c>
      <c r="AL278" s="246">
        <f t="shared" si="148"/>
        <v>86615.76</v>
      </c>
      <c r="AM278" s="246">
        <f t="shared" si="149"/>
        <v>87287.2</v>
      </c>
    </row>
    <row r="279" spans="1:39" ht="24" customHeight="1">
      <c r="A279" s="232">
        <v>2026</v>
      </c>
      <c r="B279" s="11" t="s">
        <v>32</v>
      </c>
      <c r="C279" s="12" t="s">
        <v>2523</v>
      </c>
      <c r="D279" s="12" t="s">
        <v>2526</v>
      </c>
      <c r="E279" s="12" t="s">
        <v>2497</v>
      </c>
      <c r="F279" s="255">
        <v>71230</v>
      </c>
      <c r="G279" s="255">
        <v>64484</v>
      </c>
      <c r="H279" s="255">
        <v>6746</v>
      </c>
      <c r="I279" s="265">
        <v>9.4700000000000006E-2</v>
      </c>
      <c r="J279" s="241">
        <f t="shared" si="120"/>
        <v>65128.84</v>
      </c>
      <c r="K279" s="246">
        <f t="shared" si="121"/>
        <v>65773.679999999993</v>
      </c>
      <c r="L279" s="246">
        <f t="shared" si="122"/>
        <v>66418.52</v>
      </c>
      <c r="M279" s="246">
        <f t="shared" si="123"/>
        <v>67063.360000000001</v>
      </c>
      <c r="N279" s="246">
        <f t="shared" si="124"/>
        <v>67708.2</v>
      </c>
      <c r="O279" s="246">
        <f t="shared" si="125"/>
        <v>68353.039999999994</v>
      </c>
      <c r="P279" s="246">
        <f t="shared" si="126"/>
        <v>68997.88</v>
      </c>
      <c r="Q279" s="246">
        <f t="shared" si="127"/>
        <v>69642.720000000001</v>
      </c>
      <c r="R279" s="246">
        <f t="shared" si="128"/>
        <v>70287.56</v>
      </c>
      <c r="S279" s="246">
        <f t="shared" si="129"/>
        <v>70932.399999999994</v>
      </c>
      <c r="T279" s="246">
        <f t="shared" si="130"/>
        <v>71577.240000000005</v>
      </c>
      <c r="U279" s="246">
        <f t="shared" si="131"/>
        <v>72222.080000000002</v>
      </c>
      <c r="V279" s="246">
        <f t="shared" si="132"/>
        <v>72866.92</v>
      </c>
      <c r="W279" s="246">
        <f t="shared" si="133"/>
        <v>73511.759999999995</v>
      </c>
      <c r="X279" s="246">
        <f t="shared" si="134"/>
        <v>74156.600000000006</v>
      </c>
      <c r="Y279" s="246">
        <f t="shared" si="135"/>
        <v>74801.440000000002</v>
      </c>
      <c r="Z279" s="246">
        <f t="shared" si="136"/>
        <v>75446.28</v>
      </c>
      <c r="AA279" s="246">
        <f t="shared" si="137"/>
        <v>76091.12</v>
      </c>
      <c r="AB279" s="246">
        <f t="shared" si="138"/>
        <v>76735.960000000006</v>
      </c>
      <c r="AC279" s="246">
        <f t="shared" si="139"/>
        <v>77380.800000000003</v>
      </c>
      <c r="AD279" s="246">
        <f t="shared" si="140"/>
        <v>78025.64</v>
      </c>
      <c r="AE279" s="246">
        <f t="shared" si="141"/>
        <v>78670.48</v>
      </c>
      <c r="AF279" s="246">
        <f t="shared" si="142"/>
        <v>79315.320000000007</v>
      </c>
      <c r="AG279" s="246">
        <f t="shared" si="143"/>
        <v>79960.160000000003</v>
      </c>
      <c r="AH279" s="246">
        <f t="shared" si="144"/>
        <v>80605</v>
      </c>
      <c r="AI279" s="246">
        <f t="shared" si="145"/>
        <v>81249.84</v>
      </c>
      <c r="AJ279" s="246">
        <f t="shared" si="146"/>
        <v>81894.679999999993</v>
      </c>
      <c r="AK279" s="246">
        <f t="shared" si="147"/>
        <v>82539.520000000004</v>
      </c>
      <c r="AL279" s="246">
        <f t="shared" si="148"/>
        <v>83184.36</v>
      </c>
      <c r="AM279" s="246">
        <f t="shared" si="149"/>
        <v>83829.2</v>
      </c>
    </row>
    <row r="280" spans="1:39" ht="24" customHeight="1">
      <c r="A280" s="232">
        <v>2026</v>
      </c>
      <c r="B280" s="11" t="s">
        <v>32</v>
      </c>
      <c r="C280" s="12" t="s">
        <v>2523</v>
      </c>
      <c r="D280" s="12" t="s">
        <v>2524</v>
      </c>
      <c r="E280" s="12" t="s">
        <v>2528</v>
      </c>
      <c r="F280" s="255">
        <v>83660</v>
      </c>
      <c r="G280" s="255">
        <v>76291</v>
      </c>
      <c r="H280" s="255">
        <v>7369</v>
      </c>
      <c r="I280" s="265">
        <v>8.8099999999999998E-2</v>
      </c>
      <c r="J280" s="241">
        <f t="shared" si="120"/>
        <v>77053.91</v>
      </c>
      <c r="K280" s="246">
        <f t="shared" si="121"/>
        <v>77816.820000000007</v>
      </c>
      <c r="L280" s="246">
        <f t="shared" si="122"/>
        <v>78579.73</v>
      </c>
      <c r="M280" s="246">
        <f t="shared" si="123"/>
        <v>79342.64</v>
      </c>
      <c r="N280" s="246">
        <f t="shared" si="124"/>
        <v>80105.55</v>
      </c>
      <c r="O280" s="246">
        <f t="shared" si="125"/>
        <v>80868.460000000006</v>
      </c>
      <c r="P280" s="246">
        <f t="shared" si="126"/>
        <v>81631.37</v>
      </c>
      <c r="Q280" s="246">
        <f t="shared" si="127"/>
        <v>82394.28</v>
      </c>
      <c r="R280" s="246">
        <f t="shared" si="128"/>
        <v>83157.19</v>
      </c>
      <c r="S280" s="246">
        <f t="shared" si="129"/>
        <v>83920.1</v>
      </c>
      <c r="T280" s="246">
        <f t="shared" si="130"/>
        <v>84683.01</v>
      </c>
      <c r="U280" s="246">
        <f t="shared" si="131"/>
        <v>85445.92</v>
      </c>
      <c r="V280" s="246">
        <f t="shared" si="132"/>
        <v>86208.83</v>
      </c>
      <c r="W280" s="246">
        <f t="shared" si="133"/>
        <v>86971.74</v>
      </c>
      <c r="X280" s="246">
        <f t="shared" si="134"/>
        <v>87734.65</v>
      </c>
      <c r="Y280" s="246">
        <f t="shared" si="135"/>
        <v>88497.56</v>
      </c>
      <c r="Z280" s="246">
        <f t="shared" si="136"/>
        <v>89260.47</v>
      </c>
      <c r="AA280" s="246">
        <f t="shared" si="137"/>
        <v>90023.38</v>
      </c>
      <c r="AB280" s="246">
        <f t="shared" si="138"/>
        <v>90786.290000000008</v>
      </c>
      <c r="AC280" s="246">
        <f t="shared" si="139"/>
        <v>91549.2</v>
      </c>
      <c r="AD280" s="246">
        <f t="shared" si="140"/>
        <v>92312.11</v>
      </c>
      <c r="AE280" s="246">
        <f t="shared" si="141"/>
        <v>93075.02</v>
      </c>
      <c r="AF280" s="246">
        <f t="shared" si="142"/>
        <v>93837.93</v>
      </c>
      <c r="AG280" s="246">
        <f t="shared" si="143"/>
        <v>94600.84</v>
      </c>
      <c r="AH280" s="246">
        <f t="shared" si="144"/>
        <v>95363.75</v>
      </c>
      <c r="AI280" s="246">
        <f t="shared" si="145"/>
        <v>96126.66</v>
      </c>
      <c r="AJ280" s="246">
        <f t="shared" si="146"/>
        <v>96889.57</v>
      </c>
      <c r="AK280" s="246">
        <f t="shared" si="147"/>
        <v>97652.48000000001</v>
      </c>
      <c r="AL280" s="246">
        <f t="shared" si="148"/>
        <v>98415.39</v>
      </c>
      <c r="AM280" s="246">
        <f t="shared" si="149"/>
        <v>99178.3</v>
      </c>
    </row>
    <row r="281" spans="1:39" ht="24" customHeight="1">
      <c r="A281" s="232">
        <v>2026</v>
      </c>
      <c r="B281" s="11" t="s">
        <v>32</v>
      </c>
      <c r="C281" s="12" t="s">
        <v>2523</v>
      </c>
      <c r="D281" s="12" t="s">
        <v>2526</v>
      </c>
      <c r="E281" s="12" t="s">
        <v>2500</v>
      </c>
      <c r="F281" s="255">
        <v>80855</v>
      </c>
      <c r="G281" s="255">
        <v>73637</v>
      </c>
      <c r="H281" s="255">
        <v>7218</v>
      </c>
      <c r="I281" s="265">
        <v>8.9300000000000004E-2</v>
      </c>
      <c r="J281" s="241">
        <f t="shared" si="120"/>
        <v>74373.37</v>
      </c>
      <c r="K281" s="246">
        <f t="shared" si="121"/>
        <v>75109.740000000005</v>
      </c>
      <c r="L281" s="246">
        <f t="shared" si="122"/>
        <v>75846.11</v>
      </c>
      <c r="M281" s="246">
        <f t="shared" si="123"/>
        <v>76582.48</v>
      </c>
      <c r="N281" s="246">
        <f t="shared" si="124"/>
        <v>77318.850000000006</v>
      </c>
      <c r="O281" s="246">
        <f t="shared" si="125"/>
        <v>78055.22</v>
      </c>
      <c r="P281" s="246">
        <f t="shared" si="126"/>
        <v>78791.59</v>
      </c>
      <c r="Q281" s="246">
        <f t="shared" si="127"/>
        <v>79527.960000000006</v>
      </c>
      <c r="R281" s="246">
        <f t="shared" si="128"/>
        <v>80264.33</v>
      </c>
      <c r="S281" s="246">
        <f t="shared" si="129"/>
        <v>81000.7</v>
      </c>
      <c r="T281" s="246">
        <f t="shared" si="130"/>
        <v>81737.070000000007</v>
      </c>
      <c r="U281" s="246">
        <f t="shared" si="131"/>
        <v>82473.440000000002</v>
      </c>
      <c r="V281" s="246">
        <f t="shared" si="132"/>
        <v>83209.81</v>
      </c>
      <c r="W281" s="246">
        <f t="shared" si="133"/>
        <v>83946.18</v>
      </c>
      <c r="X281" s="246">
        <f t="shared" si="134"/>
        <v>84682.55</v>
      </c>
      <c r="Y281" s="246">
        <f t="shared" si="135"/>
        <v>85418.92</v>
      </c>
      <c r="Z281" s="246">
        <f t="shared" si="136"/>
        <v>86155.290000000008</v>
      </c>
      <c r="AA281" s="246">
        <f t="shared" si="137"/>
        <v>86891.66</v>
      </c>
      <c r="AB281" s="246">
        <f t="shared" si="138"/>
        <v>87628.03</v>
      </c>
      <c r="AC281" s="246">
        <f t="shared" si="139"/>
        <v>88364.4</v>
      </c>
      <c r="AD281" s="246">
        <f t="shared" si="140"/>
        <v>89100.77</v>
      </c>
      <c r="AE281" s="246">
        <f t="shared" si="141"/>
        <v>89837.14</v>
      </c>
      <c r="AF281" s="246">
        <f t="shared" si="142"/>
        <v>90573.510000000009</v>
      </c>
      <c r="AG281" s="246">
        <f t="shared" si="143"/>
        <v>91309.88</v>
      </c>
      <c r="AH281" s="246">
        <f t="shared" si="144"/>
        <v>92046.25</v>
      </c>
      <c r="AI281" s="246">
        <f t="shared" si="145"/>
        <v>92782.62</v>
      </c>
      <c r="AJ281" s="246">
        <f t="shared" si="146"/>
        <v>93518.99</v>
      </c>
      <c r="AK281" s="246">
        <f t="shared" si="147"/>
        <v>94255.360000000001</v>
      </c>
      <c r="AL281" s="246">
        <f t="shared" si="148"/>
        <v>94991.73</v>
      </c>
      <c r="AM281" s="246">
        <f t="shared" si="149"/>
        <v>95728.1</v>
      </c>
    </row>
    <row r="282" spans="1:39" ht="24" customHeight="1">
      <c r="A282" s="232">
        <v>2026</v>
      </c>
      <c r="B282" s="11" t="s">
        <v>32</v>
      </c>
      <c r="C282" s="12" t="s">
        <v>2523</v>
      </c>
      <c r="D282" s="12" t="s">
        <v>2524</v>
      </c>
      <c r="E282" s="12" t="s">
        <v>2529</v>
      </c>
      <c r="F282" s="255">
        <v>96085</v>
      </c>
      <c r="G282" s="255">
        <v>88096</v>
      </c>
      <c r="H282" s="255">
        <v>7989</v>
      </c>
      <c r="I282" s="265">
        <v>8.3099999999999993E-2</v>
      </c>
      <c r="J282" s="241">
        <f t="shared" si="120"/>
        <v>88976.960000000006</v>
      </c>
      <c r="K282" s="246">
        <f t="shared" si="121"/>
        <v>89857.919999999998</v>
      </c>
      <c r="L282" s="246">
        <f t="shared" si="122"/>
        <v>90738.880000000005</v>
      </c>
      <c r="M282" s="246">
        <f t="shared" si="123"/>
        <v>91619.839999999997</v>
      </c>
      <c r="N282" s="246">
        <f t="shared" si="124"/>
        <v>92500.800000000003</v>
      </c>
      <c r="O282" s="246">
        <f t="shared" si="125"/>
        <v>93381.759999999995</v>
      </c>
      <c r="P282" s="246">
        <f t="shared" si="126"/>
        <v>94262.720000000001</v>
      </c>
      <c r="Q282" s="246">
        <f t="shared" si="127"/>
        <v>95143.679999999993</v>
      </c>
      <c r="R282" s="246">
        <f t="shared" si="128"/>
        <v>96024.639999999999</v>
      </c>
      <c r="S282" s="246">
        <f t="shared" si="129"/>
        <v>96905.600000000006</v>
      </c>
      <c r="T282" s="246">
        <f t="shared" si="130"/>
        <v>97786.559999999998</v>
      </c>
      <c r="U282" s="246">
        <f t="shared" si="131"/>
        <v>98667.520000000004</v>
      </c>
      <c r="V282" s="246">
        <f t="shared" si="132"/>
        <v>99548.479999999996</v>
      </c>
      <c r="W282" s="246">
        <f t="shared" si="133"/>
        <v>100429.44</v>
      </c>
      <c r="X282" s="246">
        <f t="shared" si="134"/>
        <v>101310.39999999999</v>
      </c>
      <c r="Y282" s="246">
        <f t="shared" si="135"/>
        <v>102191.36</v>
      </c>
      <c r="Z282" s="246">
        <f t="shared" si="136"/>
        <v>103072.32000000001</v>
      </c>
      <c r="AA282" s="246">
        <f t="shared" si="137"/>
        <v>103953.28</v>
      </c>
      <c r="AB282" s="246">
        <f t="shared" si="138"/>
        <v>104834.24000000001</v>
      </c>
      <c r="AC282" s="246">
        <f t="shared" si="139"/>
        <v>105715.2</v>
      </c>
      <c r="AD282" s="246">
        <f t="shared" si="140"/>
        <v>106596.16</v>
      </c>
      <c r="AE282" s="246">
        <f t="shared" si="141"/>
        <v>107477.12</v>
      </c>
      <c r="AF282" s="246">
        <f t="shared" si="142"/>
        <v>108358.08</v>
      </c>
      <c r="AG282" s="246">
        <f t="shared" si="143"/>
        <v>109239.04000000001</v>
      </c>
      <c r="AH282" s="246">
        <f t="shared" si="144"/>
        <v>110120</v>
      </c>
      <c r="AI282" s="246">
        <f t="shared" si="145"/>
        <v>111000.95999999999</v>
      </c>
      <c r="AJ282" s="246">
        <f t="shared" si="146"/>
        <v>111881.92</v>
      </c>
      <c r="AK282" s="246">
        <f t="shared" si="147"/>
        <v>112762.88</v>
      </c>
      <c r="AL282" s="246">
        <f t="shared" si="148"/>
        <v>113643.84</v>
      </c>
      <c r="AM282" s="246">
        <f t="shared" si="149"/>
        <v>114524.8</v>
      </c>
    </row>
    <row r="283" spans="1:39" ht="24" customHeight="1">
      <c r="A283" s="232">
        <v>2026</v>
      </c>
      <c r="B283" s="11" t="s">
        <v>32</v>
      </c>
      <c r="C283" s="12" t="s">
        <v>2523</v>
      </c>
      <c r="D283" s="12" t="s">
        <v>2524</v>
      </c>
      <c r="E283" s="12" t="s">
        <v>2503</v>
      </c>
      <c r="F283" s="255">
        <v>97530</v>
      </c>
      <c r="G283" s="255">
        <v>89469</v>
      </c>
      <c r="H283" s="255">
        <v>8061</v>
      </c>
      <c r="I283" s="265">
        <v>8.2699999999999996E-2</v>
      </c>
      <c r="J283" s="241">
        <f t="shared" si="120"/>
        <v>90363.69</v>
      </c>
      <c r="K283" s="246">
        <f t="shared" si="121"/>
        <v>91258.38</v>
      </c>
      <c r="L283" s="246">
        <f t="shared" si="122"/>
        <v>92153.07</v>
      </c>
      <c r="M283" s="246">
        <f t="shared" si="123"/>
        <v>93047.76</v>
      </c>
      <c r="N283" s="246">
        <f t="shared" si="124"/>
        <v>93942.45</v>
      </c>
      <c r="O283" s="246">
        <f t="shared" si="125"/>
        <v>94837.14</v>
      </c>
      <c r="P283" s="246">
        <f t="shared" si="126"/>
        <v>95731.83</v>
      </c>
      <c r="Q283" s="246">
        <f t="shared" si="127"/>
        <v>96626.52</v>
      </c>
      <c r="R283" s="246">
        <f t="shared" si="128"/>
        <v>97521.21</v>
      </c>
      <c r="S283" s="246">
        <f t="shared" si="129"/>
        <v>98415.9</v>
      </c>
      <c r="T283" s="246">
        <f t="shared" si="130"/>
        <v>99310.59</v>
      </c>
      <c r="U283" s="246">
        <f t="shared" si="131"/>
        <v>100205.28</v>
      </c>
      <c r="V283" s="246">
        <f t="shared" si="132"/>
        <v>101099.97</v>
      </c>
      <c r="W283" s="246">
        <f t="shared" si="133"/>
        <v>101994.66</v>
      </c>
      <c r="X283" s="246">
        <f t="shared" si="134"/>
        <v>102889.35</v>
      </c>
      <c r="Y283" s="246">
        <f t="shared" si="135"/>
        <v>103784.04000000001</v>
      </c>
      <c r="Z283" s="246">
        <f t="shared" si="136"/>
        <v>104678.73</v>
      </c>
      <c r="AA283" s="246">
        <f t="shared" si="137"/>
        <v>105573.42</v>
      </c>
      <c r="AB283" s="246">
        <f t="shared" si="138"/>
        <v>106468.11</v>
      </c>
      <c r="AC283" s="246">
        <f t="shared" si="139"/>
        <v>107362.8</v>
      </c>
      <c r="AD283" s="246">
        <f t="shared" si="140"/>
        <v>108257.48999999999</v>
      </c>
      <c r="AE283" s="246">
        <f t="shared" si="141"/>
        <v>109152.18</v>
      </c>
      <c r="AF283" s="246">
        <f t="shared" si="142"/>
        <v>110046.87</v>
      </c>
      <c r="AG283" s="246">
        <f t="shared" si="143"/>
        <v>110941.56</v>
      </c>
      <c r="AH283" s="246">
        <f t="shared" si="144"/>
        <v>111836.25</v>
      </c>
      <c r="AI283" s="246">
        <f t="shared" si="145"/>
        <v>112730.94</v>
      </c>
      <c r="AJ283" s="246">
        <f t="shared" si="146"/>
        <v>113625.63</v>
      </c>
      <c r="AK283" s="246">
        <f t="shared" si="147"/>
        <v>114520.32000000001</v>
      </c>
      <c r="AL283" s="246">
        <f t="shared" si="148"/>
        <v>115415.01</v>
      </c>
      <c r="AM283" s="246">
        <f t="shared" si="149"/>
        <v>116309.7</v>
      </c>
    </row>
    <row r="284" spans="1:39" ht="24" customHeight="1">
      <c r="A284" s="232">
        <v>2026</v>
      </c>
      <c r="B284" s="11" t="s">
        <v>32</v>
      </c>
      <c r="C284" s="12" t="s">
        <v>2523</v>
      </c>
      <c r="D284" s="12" t="s">
        <v>2530</v>
      </c>
      <c r="E284" s="12" t="s">
        <v>2489</v>
      </c>
      <c r="F284" s="255">
        <v>66335</v>
      </c>
      <c r="G284" s="255">
        <v>59233</v>
      </c>
      <c r="H284" s="255">
        <v>7102</v>
      </c>
      <c r="I284" s="265">
        <v>0.1071</v>
      </c>
      <c r="J284" s="241">
        <f t="shared" si="120"/>
        <v>59825.33</v>
      </c>
      <c r="K284" s="246">
        <f t="shared" si="121"/>
        <v>60417.66</v>
      </c>
      <c r="L284" s="246">
        <f t="shared" si="122"/>
        <v>61009.99</v>
      </c>
      <c r="M284" s="246">
        <f t="shared" si="123"/>
        <v>61602.32</v>
      </c>
      <c r="N284" s="246">
        <f t="shared" si="124"/>
        <v>62194.65</v>
      </c>
      <c r="O284" s="246">
        <f t="shared" si="125"/>
        <v>62786.98</v>
      </c>
      <c r="P284" s="246">
        <f t="shared" si="126"/>
        <v>63379.31</v>
      </c>
      <c r="Q284" s="246">
        <f t="shared" si="127"/>
        <v>63971.64</v>
      </c>
      <c r="R284" s="246">
        <f t="shared" si="128"/>
        <v>64563.97</v>
      </c>
      <c r="S284" s="246">
        <f t="shared" si="129"/>
        <v>65156.3</v>
      </c>
      <c r="T284" s="246">
        <f t="shared" si="130"/>
        <v>65748.63</v>
      </c>
      <c r="U284" s="246">
        <f t="shared" si="131"/>
        <v>66340.960000000006</v>
      </c>
      <c r="V284" s="246">
        <f t="shared" si="132"/>
        <v>66933.289999999994</v>
      </c>
      <c r="W284" s="246">
        <f t="shared" si="133"/>
        <v>67525.62</v>
      </c>
      <c r="X284" s="246">
        <f t="shared" si="134"/>
        <v>68117.95</v>
      </c>
      <c r="Y284" s="246">
        <f t="shared" si="135"/>
        <v>68710.28</v>
      </c>
      <c r="Z284" s="246">
        <f t="shared" si="136"/>
        <v>69302.61</v>
      </c>
      <c r="AA284" s="246">
        <f t="shared" si="137"/>
        <v>69894.94</v>
      </c>
      <c r="AB284" s="246">
        <f t="shared" si="138"/>
        <v>70487.27</v>
      </c>
      <c r="AC284" s="246">
        <f t="shared" si="139"/>
        <v>71079.600000000006</v>
      </c>
      <c r="AD284" s="246">
        <f t="shared" si="140"/>
        <v>71671.929999999993</v>
      </c>
      <c r="AE284" s="246">
        <f t="shared" si="141"/>
        <v>72264.259999999995</v>
      </c>
      <c r="AF284" s="246">
        <f t="shared" si="142"/>
        <v>72856.59</v>
      </c>
      <c r="AG284" s="246">
        <f t="shared" si="143"/>
        <v>73448.92</v>
      </c>
      <c r="AH284" s="246">
        <f t="shared" si="144"/>
        <v>74041.25</v>
      </c>
      <c r="AI284" s="246">
        <f t="shared" si="145"/>
        <v>74633.58</v>
      </c>
      <c r="AJ284" s="246">
        <f t="shared" si="146"/>
        <v>75225.91</v>
      </c>
      <c r="AK284" s="246">
        <f t="shared" si="147"/>
        <v>75818.240000000005</v>
      </c>
      <c r="AL284" s="246">
        <f t="shared" si="148"/>
        <v>76410.570000000007</v>
      </c>
      <c r="AM284" s="246">
        <f t="shared" si="149"/>
        <v>77002.899999999994</v>
      </c>
    </row>
    <row r="285" spans="1:39" ht="24" customHeight="1">
      <c r="A285" s="232">
        <v>2026</v>
      </c>
      <c r="B285" s="11" t="s">
        <v>32</v>
      </c>
      <c r="C285" s="12" t="s">
        <v>2523</v>
      </c>
      <c r="D285" s="12" t="s">
        <v>2530</v>
      </c>
      <c r="E285" s="12" t="s">
        <v>2490</v>
      </c>
      <c r="F285" s="255">
        <v>70265</v>
      </c>
      <c r="G285" s="255">
        <v>62966</v>
      </c>
      <c r="H285" s="255">
        <v>7299</v>
      </c>
      <c r="I285" s="265">
        <v>0.10390000000000001</v>
      </c>
      <c r="J285" s="241">
        <f t="shared" si="120"/>
        <v>63595.66</v>
      </c>
      <c r="K285" s="246">
        <f t="shared" si="121"/>
        <v>64225.32</v>
      </c>
      <c r="L285" s="246">
        <f t="shared" si="122"/>
        <v>64854.98</v>
      </c>
      <c r="M285" s="246">
        <f t="shared" si="123"/>
        <v>65484.639999999999</v>
      </c>
      <c r="N285" s="246">
        <f t="shared" si="124"/>
        <v>66114.3</v>
      </c>
      <c r="O285" s="246">
        <f t="shared" si="125"/>
        <v>66743.960000000006</v>
      </c>
      <c r="P285" s="246">
        <f t="shared" si="126"/>
        <v>67373.62</v>
      </c>
      <c r="Q285" s="246">
        <f t="shared" si="127"/>
        <v>68003.28</v>
      </c>
      <c r="R285" s="246">
        <f t="shared" si="128"/>
        <v>68632.94</v>
      </c>
      <c r="S285" s="246">
        <f t="shared" si="129"/>
        <v>69262.600000000006</v>
      </c>
      <c r="T285" s="246">
        <f t="shared" si="130"/>
        <v>69892.259999999995</v>
      </c>
      <c r="U285" s="246">
        <f t="shared" si="131"/>
        <v>70521.919999999998</v>
      </c>
      <c r="V285" s="246">
        <f t="shared" si="132"/>
        <v>71151.58</v>
      </c>
      <c r="W285" s="246">
        <f t="shared" si="133"/>
        <v>71781.240000000005</v>
      </c>
      <c r="X285" s="246">
        <f t="shared" si="134"/>
        <v>72410.899999999994</v>
      </c>
      <c r="Y285" s="246">
        <f t="shared" si="135"/>
        <v>73040.56</v>
      </c>
      <c r="Z285" s="246">
        <f t="shared" si="136"/>
        <v>73670.22</v>
      </c>
      <c r="AA285" s="246">
        <f t="shared" si="137"/>
        <v>74299.88</v>
      </c>
      <c r="AB285" s="246">
        <f t="shared" si="138"/>
        <v>74929.540000000008</v>
      </c>
      <c r="AC285" s="246">
        <f t="shared" si="139"/>
        <v>75559.199999999997</v>
      </c>
      <c r="AD285" s="246">
        <f t="shared" si="140"/>
        <v>76188.86</v>
      </c>
      <c r="AE285" s="246">
        <f t="shared" si="141"/>
        <v>76818.52</v>
      </c>
      <c r="AF285" s="246">
        <f t="shared" si="142"/>
        <v>77448.179999999993</v>
      </c>
      <c r="AG285" s="246">
        <f t="shared" si="143"/>
        <v>78077.84</v>
      </c>
      <c r="AH285" s="246">
        <f t="shared" si="144"/>
        <v>78707.5</v>
      </c>
      <c r="AI285" s="246">
        <f t="shared" si="145"/>
        <v>79337.16</v>
      </c>
      <c r="AJ285" s="246">
        <f t="shared" si="146"/>
        <v>79966.820000000007</v>
      </c>
      <c r="AK285" s="246">
        <f t="shared" si="147"/>
        <v>80596.48000000001</v>
      </c>
      <c r="AL285" s="246">
        <f t="shared" si="148"/>
        <v>81226.14</v>
      </c>
      <c r="AM285" s="246">
        <f t="shared" si="149"/>
        <v>81855.8</v>
      </c>
    </row>
    <row r="286" spans="1:39" ht="24" customHeight="1">
      <c r="A286" s="232">
        <v>2026</v>
      </c>
      <c r="B286" s="11" t="s">
        <v>32</v>
      </c>
      <c r="C286" s="12" t="s">
        <v>2523</v>
      </c>
      <c r="D286" s="12" t="s">
        <v>2531</v>
      </c>
      <c r="E286" s="12" t="s">
        <v>2532</v>
      </c>
      <c r="F286" s="255">
        <v>67460</v>
      </c>
      <c r="G286" s="255">
        <v>60301</v>
      </c>
      <c r="H286" s="255">
        <v>7159</v>
      </c>
      <c r="I286" s="265">
        <v>0.1061</v>
      </c>
      <c r="J286" s="241">
        <f t="shared" si="120"/>
        <v>60904.01</v>
      </c>
      <c r="K286" s="246">
        <f t="shared" si="121"/>
        <v>61507.02</v>
      </c>
      <c r="L286" s="246">
        <f t="shared" si="122"/>
        <v>62110.03</v>
      </c>
      <c r="M286" s="246">
        <f t="shared" si="123"/>
        <v>62713.04</v>
      </c>
      <c r="N286" s="246">
        <f t="shared" si="124"/>
        <v>63316.05</v>
      </c>
      <c r="O286" s="246">
        <f t="shared" si="125"/>
        <v>63919.06</v>
      </c>
      <c r="P286" s="246">
        <f t="shared" si="126"/>
        <v>64522.07</v>
      </c>
      <c r="Q286" s="246">
        <f t="shared" si="127"/>
        <v>65125.08</v>
      </c>
      <c r="R286" s="246">
        <f t="shared" si="128"/>
        <v>65728.09</v>
      </c>
      <c r="S286" s="246">
        <f t="shared" si="129"/>
        <v>66331.100000000006</v>
      </c>
      <c r="T286" s="246">
        <f t="shared" si="130"/>
        <v>66934.11</v>
      </c>
      <c r="U286" s="246">
        <f t="shared" si="131"/>
        <v>67537.119999999995</v>
      </c>
      <c r="V286" s="246">
        <f t="shared" si="132"/>
        <v>68140.13</v>
      </c>
      <c r="W286" s="246">
        <f t="shared" si="133"/>
        <v>68743.14</v>
      </c>
      <c r="X286" s="246">
        <f t="shared" si="134"/>
        <v>69346.149999999994</v>
      </c>
      <c r="Y286" s="246">
        <f t="shared" si="135"/>
        <v>69949.16</v>
      </c>
      <c r="Z286" s="246">
        <f t="shared" si="136"/>
        <v>70552.17</v>
      </c>
      <c r="AA286" s="246">
        <f t="shared" si="137"/>
        <v>71155.179999999993</v>
      </c>
      <c r="AB286" s="246">
        <f t="shared" si="138"/>
        <v>71758.19</v>
      </c>
      <c r="AC286" s="246">
        <f t="shared" si="139"/>
        <v>72361.2</v>
      </c>
      <c r="AD286" s="246">
        <f t="shared" si="140"/>
        <v>72964.209999999992</v>
      </c>
      <c r="AE286" s="246">
        <f t="shared" si="141"/>
        <v>73567.22</v>
      </c>
      <c r="AF286" s="246">
        <f t="shared" si="142"/>
        <v>74170.23</v>
      </c>
      <c r="AG286" s="246">
        <f t="shared" si="143"/>
        <v>74773.240000000005</v>
      </c>
      <c r="AH286" s="246">
        <f t="shared" si="144"/>
        <v>75376.25</v>
      </c>
      <c r="AI286" s="246">
        <f t="shared" si="145"/>
        <v>75979.259999999995</v>
      </c>
      <c r="AJ286" s="246">
        <f t="shared" si="146"/>
        <v>76582.27</v>
      </c>
      <c r="AK286" s="246">
        <f t="shared" si="147"/>
        <v>77185.279999999999</v>
      </c>
      <c r="AL286" s="246">
        <f t="shared" si="148"/>
        <v>77788.289999999994</v>
      </c>
      <c r="AM286" s="246">
        <f t="shared" si="149"/>
        <v>78391.3</v>
      </c>
    </row>
    <row r="287" spans="1:39" ht="24" customHeight="1">
      <c r="A287" s="232">
        <v>2026</v>
      </c>
      <c r="B287" s="11" t="s">
        <v>32</v>
      </c>
      <c r="C287" s="12" t="s">
        <v>2523</v>
      </c>
      <c r="D287" s="12" t="s">
        <v>2533</v>
      </c>
      <c r="E287" s="12" t="s">
        <v>2487</v>
      </c>
      <c r="F287" s="255">
        <v>63525</v>
      </c>
      <c r="G287" s="255">
        <v>56654</v>
      </c>
      <c r="H287" s="255">
        <v>6871</v>
      </c>
      <c r="I287" s="265">
        <v>0.1082</v>
      </c>
      <c r="J287" s="241">
        <f t="shared" si="120"/>
        <v>57220.54</v>
      </c>
      <c r="K287" s="246">
        <f t="shared" si="121"/>
        <v>57787.08</v>
      </c>
      <c r="L287" s="246">
        <f t="shared" si="122"/>
        <v>58353.62</v>
      </c>
      <c r="M287" s="246">
        <f t="shared" si="123"/>
        <v>58920.160000000003</v>
      </c>
      <c r="N287" s="246">
        <f t="shared" si="124"/>
        <v>59486.7</v>
      </c>
      <c r="O287" s="246">
        <f t="shared" si="125"/>
        <v>60053.24</v>
      </c>
      <c r="P287" s="246">
        <f t="shared" si="126"/>
        <v>60619.78</v>
      </c>
      <c r="Q287" s="246">
        <f t="shared" si="127"/>
        <v>61186.32</v>
      </c>
      <c r="R287" s="246">
        <f t="shared" si="128"/>
        <v>61752.86</v>
      </c>
      <c r="S287" s="246">
        <f t="shared" si="129"/>
        <v>62319.4</v>
      </c>
      <c r="T287" s="246">
        <f t="shared" si="130"/>
        <v>62885.94</v>
      </c>
      <c r="U287" s="246">
        <f t="shared" si="131"/>
        <v>63452.479999999996</v>
      </c>
      <c r="V287" s="246">
        <f t="shared" si="132"/>
        <v>64019.020000000004</v>
      </c>
      <c r="W287" s="246">
        <f t="shared" si="133"/>
        <v>64585.56</v>
      </c>
      <c r="X287" s="246">
        <f t="shared" si="134"/>
        <v>65152.1</v>
      </c>
      <c r="Y287" s="246">
        <f t="shared" si="135"/>
        <v>65718.64</v>
      </c>
      <c r="Z287" s="246">
        <f t="shared" si="136"/>
        <v>66285.179999999993</v>
      </c>
      <c r="AA287" s="246">
        <f t="shared" si="137"/>
        <v>66851.72</v>
      </c>
      <c r="AB287" s="246">
        <f t="shared" si="138"/>
        <v>67418.259999999995</v>
      </c>
      <c r="AC287" s="246">
        <f t="shared" si="139"/>
        <v>67984.800000000003</v>
      </c>
      <c r="AD287" s="246">
        <f t="shared" si="140"/>
        <v>68551.34</v>
      </c>
      <c r="AE287" s="246">
        <f t="shared" si="141"/>
        <v>69117.88</v>
      </c>
      <c r="AF287" s="246">
        <f t="shared" si="142"/>
        <v>69684.42</v>
      </c>
      <c r="AG287" s="246">
        <f t="shared" si="143"/>
        <v>70250.959999999992</v>
      </c>
      <c r="AH287" s="246">
        <f t="shared" si="144"/>
        <v>70817.5</v>
      </c>
      <c r="AI287" s="246">
        <f t="shared" si="145"/>
        <v>71384.040000000008</v>
      </c>
      <c r="AJ287" s="246">
        <f t="shared" si="146"/>
        <v>71950.58</v>
      </c>
      <c r="AK287" s="246">
        <f t="shared" si="147"/>
        <v>72517.119999999995</v>
      </c>
      <c r="AL287" s="246">
        <f t="shared" si="148"/>
        <v>73083.66</v>
      </c>
      <c r="AM287" s="246">
        <f t="shared" si="149"/>
        <v>73650.2</v>
      </c>
    </row>
    <row r="288" spans="1:39" ht="24" customHeight="1">
      <c r="A288" s="232">
        <v>2026</v>
      </c>
      <c r="B288" s="11" t="s">
        <v>32</v>
      </c>
      <c r="C288" s="12" t="s">
        <v>1741</v>
      </c>
      <c r="D288" s="12" t="s">
        <v>1584</v>
      </c>
      <c r="E288" s="12" t="s">
        <v>1585</v>
      </c>
      <c r="F288" s="255">
        <v>50495</v>
      </c>
      <c r="G288" s="255">
        <v>44380</v>
      </c>
      <c r="H288" s="255">
        <v>6115</v>
      </c>
      <c r="I288" s="265">
        <v>0.1211</v>
      </c>
      <c r="J288" s="241">
        <f t="shared" si="120"/>
        <v>44823.8</v>
      </c>
      <c r="K288" s="246">
        <f t="shared" si="121"/>
        <v>45267.6</v>
      </c>
      <c r="L288" s="246">
        <f t="shared" si="122"/>
        <v>45711.4</v>
      </c>
      <c r="M288" s="246">
        <f t="shared" si="123"/>
        <v>46155.199999999997</v>
      </c>
      <c r="N288" s="246">
        <f t="shared" si="124"/>
        <v>46599</v>
      </c>
      <c r="O288" s="246">
        <f t="shared" si="125"/>
        <v>47042.8</v>
      </c>
      <c r="P288" s="246">
        <f t="shared" si="126"/>
        <v>47486.6</v>
      </c>
      <c r="Q288" s="246">
        <f t="shared" si="127"/>
        <v>47930.400000000001</v>
      </c>
      <c r="R288" s="246">
        <f t="shared" si="128"/>
        <v>48374.2</v>
      </c>
      <c r="S288" s="246">
        <f t="shared" si="129"/>
        <v>48818</v>
      </c>
      <c r="T288" s="246">
        <f t="shared" si="130"/>
        <v>49261.8</v>
      </c>
      <c r="U288" s="246">
        <f t="shared" si="131"/>
        <v>49705.599999999999</v>
      </c>
      <c r="V288" s="246">
        <f t="shared" si="132"/>
        <v>50149.4</v>
      </c>
      <c r="W288" s="246">
        <f t="shared" si="133"/>
        <v>50593.2</v>
      </c>
      <c r="X288" s="246">
        <f t="shared" si="134"/>
        <v>51037</v>
      </c>
      <c r="Y288" s="246">
        <f t="shared" si="135"/>
        <v>51480.800000000003</v>
      </c>
      <c r="Z288" s="246">
        <f t="shared" si="136"/>
        <v>51924.6</v>
      </c>
      <c r="AA288" s="246">
        <f t="shared" si="137"/>
        <v>52368.4</v>
      </c>
      <c r="AB288" s="246">
        <f t="shared" si="138"/>
        <v>52812.2</v>
      </c>
      <c r="AC288" s="246">
        <f t="shared" si="139"/>
        <v>53256</v>
      </c>
      <c r="AD288" s="246">
        <f t="shared" si="140"/>
        <v>53699.8</v>
      </c>
      <c r="AE288" s="246">
        <f t="shared" si="141"/>
        <v>54143.6</v>
      </c>
      <c r="AF288" s="246">
        <f t="shared" si="142"/>
        <v>54587.4</v>
      </c>
      <c r="AG288" s="246">
        <f t="shared" si="143"/>
        <v>55031.199999999997</v>
      </c>
      <c r="AH288" s="246">
        <f t="shared" si="144"/>
        <v>55475</v>
      </c>
      <c r="AI288" s="246">
        <f t="shared" si="145"/>
        <v>55918.8</v>
      </c>
      <c r="AJ288" s="246">
        <f t="shared" si="146"/>
        <v>56362.6</v>
      </c>
      <c r="AK288" s="246">
        <f t="shared" si="147"/>
        <v>56806.400000000001</v>
      </c>
      <c r="AL288" s="246">
        <f t="shared" si="148"/>
        <v>57250.2</v>
      </c>
      <c r="AM288" s="246">
        <f t="shared" si="149"/>
        <v>57694</v>
      </c>
    </row>
    <row r="289" spans="1:39" ht="24" customHeight="1">
      <c r="A289" s="232">
        <v>2026</v>
      </c>
      <c r="B289" s="11" t="s">
        <v>32</v>
      </c>
      <c r="C289" s="12" t="s">
        <v>1741</v>
      </c>
      <c r="D289" s="12" t="s">
        <v>1586</v>
      </c>
      <c r="E289" s="12" t="s">
        <v>1587</v>
      </c>
      <c r="F289" s="255">
        <v>54395</v>
      </c>
      <c r="G289" s="255">
        <v>48085</v>
      </c>
      <c r="H289" s="255">
        <v>6310</v>
      </c>
      <c r="I289" s="265">
        <v>0.11600000000000001</v>
      </c>
      <c r="J289" s="241">
        <f t="shared" si="120"/>
        <v>48565.85</v>
      </c>
      <c r="K289" s="246">
        <f t="shared" si="121"/>
        <v>49046.7</v>
      </c>
      <c r="L289" s="246">
        <f t="shared" si="122"/>
        <v>49527.55</v>
      </c>
      <c r="M289" s="246">
        <f t="shared" si="123"/>
        <v>50008.4</v>
      </c>
      <c r="N289" s="246">
        <f t="shared" si="124"/>
        <v>50489.25</v>
      </c>
      <c r="O289" s="246">
        <f t="shared" si="125"/>
        <v>50970.1</v>
      </c>
      <c r="P289" s="246">
        <f t="shared" si="126"/>
        <v>51450.95</v>
      </c>
      <c r="Q289" s="246">
        <f t="shared" si="127"/>
        <v>51931.8</v>
      </c>
      <c r="R289" s="246">
        <f t="shared" si="128"/>
        <v>52412.65</v>
      </c>
      <c r="S289" s="246">
        <f t="shared" si="129"/>
        <v>52893.5</v>
      </c>
      <c r="T289" s="246">
        <f t="shared" si="130"/>
        <v>53374.35</v>
      </c>
      <c r="U289" s="246">
        <f t="shared" si="131"/>
        <v>53855.199999999997</v>
      </c>
      <c r="V289" s="246">
        <f t="shared" si="132"/>
        <v>54336.05</v>
      </c>
      <c r="W289" s="246">
        <f t="shared" si="133"/>
        <v>54816.9</v>
      </c>
      <c r="X289" s="246">
        <f t="shared" si="134"/>
        <v>55297.75</v>
      </c>
      <c r="Y289" s="246">
        <f t="shared" si="135"/>
        <v>55778.6</v>
      </c>
      <c r="Z289" s="246">
        <f t="shared" si="136"/>
        <v>56259.45</v>
      </c>
      <c r="AA289" s="246">
        <f t="shared" si="137"/>
        <v>56740.3</v>
      </c>
      <c r="AB289" s="246">
        <f t="shared" si="138"/>
        <v>57221.15</v>
      </c>
      <c r="AC289" s="246">
        <f t="shared" si="139"/>
        <v>57702</v>
      </c>
      <c r="AD289" s="246">
        <f t="shared" si="140"/>
        <v>58182.85</v>
      </c>
      <c r="AE289" s="246">
        <f t="shared" si="141"/>
        <v>58663.7</v>
      </c>
      <c r="AF289" s="246">
        <f t="shared" si="142"/>
        <v>59144.55</v>
      </c>
      <c r="AG289" s="246">
        <f t="shared" si="143"/>
        <v>59625.4</v>
      </c>
      <c r="AH289" s="246">
        <f t="shared" si="144"/>
        <v>60106.25</v>
      </c>
      <c r="AI289" s="246">
        <f t="shared" si="145"/>
        <v>60587.1</v>
      </c>
      <c r="AJ289" s="246">
        <f t="shared" si="146"/>
        <v>61067.95</v>
      </c>
      <c r="AK289" s="246">
        <f t="shared" si="147"/>
        <v>61548.800000000003</v>
      </c>
      <c r="AL289" s="246">
        <f t="shared" si="148"/>
        <v>62029.65</v>
      </c>
      <c r="AM289" s="246">
        <f t="shared" si="149"/>
        <v>62510.5</v>
      </c>
    </row>
    <row r="290" spans="1:39" ht="24" customHeight="1">
      <c r="A290" s="232">
        <v>2026</v>
      </c>
      <c r="B290" s="11" t="s">
        <v>32</v>
      </c>
      <c r="C290" s="12" t="s">
        <v>1741</v>
      </c>
      <c r="D290" s="12" t="s">
        <v>1584</v>
      </c>
      <c r="E290" s="12" t="s">
        <v>1588</v>
      </c>
      <c r="F290" s="255">
        <v>51895</v>
      </c>
      <c r="G290" s="255">
        <v>45710</v>
      </c>
      <c r="H290" s="255">
        <v>6185</v>
      </c>
      <c r="I290" s="265">
        <v>0.1192</v>
      </c>
      <c r="J290" s="241">
        <f t="shared" si="120"/>
        <v>46167.1</v>
      </c>
      <c r="K290" s="246">
        <f t="shared" si="121"/>
        <v>46624.2</v>
      </c>
      <c r="L290" s="246">
        <f t="shared" si="122"/>
        <v>47081.3</v>
      </c>
      <c r="M290" s="246">
        <f t="shared" si="123"/>
        <v>47538.400000000001</v>
      </c>
      <c r="N290" s="246">
        <f t="shared" si="124"/>
        <v>47995.5</v>
      </c>
      <c r="O290" s="246">
        <f t="shared" si="125"/>
        <v>48452.6</v>
      </c>
      <c r="P290" s="246">
        <f t="shared" si="126"/>
        <v>48909.7</v>
      </c>
      <c r="Q290" s="246">
        <f t="shared" si="127"/>
        <v>49366.8</v>
      </c>
      <c r="R290" s="246">
        <f t="shared" si="128"/>
        <v>49823.9</v>
      </c>
      <c r="S290" s="246">
        <f t="shared" si="129"/>
        <v>50281</v>
      </c>
      <c r="T290" s="246">
        <f t="shared" si="130"/>
        <v>50738.1</v>
      </c>
      <c r="U290" s="246">
        <f t="shared" si="131"/>
        <v>51195.199999999997</v>
      </c>
      <c r="V290" s="246">
        <f t="shared" si="132"/>
        <v>51652.3</v>
      </c>
      <c r="W290" s="246">
        <f t="shared" si="133"/>
        <v>52109.4</v>
      </c>
      <c r="X290" s="246">
        <f t="shared" si="134"/>
        <v>52566.5</v>
      </c>
      <c r="Y290" s="246">
        <f t="shared" si="135"/>
        <v>53023.6</v>
      </c>
      <c r="Z290" s="246">
        <f t="shared" si="136"/>
        <v>53480.7</v>
      </c>
      <c r="AA290" s="246">
        <f t="shared" si="137"/>
        <v>53937.8</v>
      </c>
      <c r="AB290" s="246">
        <f t="shared" si="138"/>
        <v>54394.9</v>
      </c>
      <c r="AC290" s="246">
        <f t="shared" si="139"/>
        <v>54852</v>
      </c>
      <c r="AD290" s="246">
        <f t="shared" si="140"/>
        <v>55309.1</v>
      </c>
      <c r="AE290" s="246">
        <f t="shared" si="141"/>
        <v>55766.2</v>
      </c>
      <c r="AF290" s="246">
        <f t="shared" si="142"/>
        <v>56223.3</v>
      </c>
      <c r="AG290" s="246">
        <f t="shared" si="143"/>
        <v>56680.4</v>
      </c>
      <c r="AH290" s="246">
        <f t="shared" si="144"/>
        <v>57137.5</v>
      </c>
      <c r="AI290" s="246">
        <f t="shared" si="145"/>
        <v>57594.6</v>
      </c>
      <c r="AJ290" s="246">
        <f t="shared" si="146"/>
        <v>58051.7</v>
      </c>
      <c r="AK290" s="246">
        <f t="shared" si="147"/>
        <v>58508.800000000003</v>
      </c>
      <c r="AL290" s="246">
        <f t="shared" si="148"/>
        <v>58965.9</v>
      </c>
      <c r="AM290" s="246">
        <f t="shared" si="149"/>
        <v>59423</v>
      </c>
    </row>
    <row r="291" spans="1:39" ht="24" customHeight="1">
      <c r="A291" s="232">
        <v>2026</v>
      </c>
      <c r="B291" s="11" t="s">
        <v>32</v>
      </c>
      <c r="C291" s="12" t="s">
        <v>1741</v>
      </c>
      <c r="D291" s="12" t="s">
        <v>1586</v>
      </c>
      <c r="E291" s="12" t="s">
        <v>1589</v>
      </c>
      <c r="F291" s="255">
        <v>55795</v>
      </c>
      <c r="G291" s="255">
        <v>49415</v>
      </c>
      <c r="H291" s="255">
        <v>6380</v>
      </c>
      <c r="I291" s="265">
        <v>0.1143</v>
      </c>
      <c r="J291" s="241">
        <f t="shared" si="120"/>
        <v>49909.15</v>
      </c>
      <c r="K291" s="246">
        <f t="shared" si="121"/>
        <v>50403.3</v>
      </c>
      <c r="L291" s="246">
        <f t="shared" si="122"/>
        <v>50897.45</v>
      </c>
      <c r="M291" s="246">
        <f t="shared" si="123"/>
        <v>51391.6</v>
      </c>
      <c r="N291" s="246">
        <f t="shared" si="124"/>
        <v>51885.75</v>
      </c>
      <c r="O291" s="246">
        <f t="shared" si="125"/>
        <v>52379.9</v>
      </c>
      <c r="P291" s="246">
        <f t="shared" si="126"/>
        <v>52874.05</v>
      </c>
      <c r="Q291" s="246">
        <f t="shared" si="127"/>
        <v>53368.2</v>
      </c>
      <c r="R291" s="246">
        <f t="shared" si="128"/>
        <v>53862.35</v>
      </c>
      <c r="S291" s="246">
        <f t="shared" si="129"/>
        <v>54356.5</v>
      </c>
      <c r="T291" s="246">
        <f t="shared" si="130"/>
        <v>54850.65</v>
      </c>
      <c r="U291" s="246">
        <f t="shared" si="131"/>
        <v>55344.800000000003</v>
      </c>
      <c r="V291" s="246">
        <f t="shared" si="132"/>
        <v>55838.95</v>
      </c>
      <c r="W291" s="246">
        <f t="shared" si="133"/>
        <v>56333.1</v>
      </c>
      <c r="X291" s="246">
        <f t="shared" si="134"/>
        <v>56827.25</v>
      </c>
      <c r="Y291" s="246">
        <f t="shared" si="135"/>
        <v>57321.4</v>
      </c>
      <c r="Z291" s="246">
        <f t="shared" si="136"/>
        <v>57815.55</v>
      </c>
      <c r="AA291" s="246">
        <f t="shared" si="137"/>
        <v>58309.7</v>
      </c>
      <c r="AB291" s="246">
        <f t="shared" si="138"/>
        <v>58803.85</v>
      </c>
      <c r="AC291" s="246">
        <f t="shared" si="139"/>
        <v>59298</v>
      </c>
      <c r="AD291" s="246">
        <f t="shared" si="140"/>
        <v>59792.15</v>
      </c>
      <c r="AE291" s="246">
        <f t="shared" si="141"/>
        <v>60286.3</v>
      </c>
      <c r="AF291" s="246">
        <f t="shared" si="142"/>
        <v>60780.45</v>
      </c>
      <c r="AG291" s="246">
        <f t="shared" si="143"/>
        <v>61274.6</v>
      </c>
      <c r="AH291" s="246">
        <f t="shared" si="144"/>
        <v>61768.75</v>
      </c>
      <c r="AI291" s="246">
        <f t="shared" si="145"/>
        <v>62262.9</v>
      </c>
      <c r="AJ291" s="246">
        <f t="shared" si="146"/>
        <v>62757.05</v>
      </c>
      <c r="AK291" s="246">
        <f t="shared" si="147"/>
        <v>63251.199999999997</v>
      </c>
      <c r="AL291" s="246">
        <f t="shared" si="148"/>
        <v>63745.35</v>
      </c>
      <c r="AM291" s="246">
        <f t="shared" si="149"/>
        <v>64239.5</v>
      </c>
    </row>
    <row r="292" spans="1:39" ht="24" customHeight="1">
      <c r="A292" s="232">
        <v>2026</v>
      </c>
      <c r="B292" s="11" t="s">
        <v>32</v>
      </c>
      <c r="C292" s="12" t="s">
        <v>1741</v>
      </c>
      <c r="D292" s="12" t="s">
        <v>1590</v>
      </c>
      <c r="E292" s="12" t="s">
        <v>1591</v>
      </c>
      <c r="F292" s="255">
        <v>51495</v>
      </c>
      <c r="G292" s="255">
        <v>45330</v>
      </c>
      <c r="H292" s="255">
        <v>6165</v>
      </c>
      <c r="I292" s="265">
        <v>0.1197</v>
      </c>
      <c r="J292" s="241">
        <f t="shared" si="120"/>
        <v>45783.3</v>
      </c>
      <c r="K292" s="246">
        <f t="shared" si="121"/>
        <v>46236.6</v>
      </c>
      <c r="L292" s="246">
        <f t="shared" si="122"/>
        <v>46689.9</v>
      </c>
      <c r="M292" s="246">
        <f t="shared" si="123"/>
        <v>47143.199999999997</v>
      </c>
      <c r="N292" s="246">
        <f t="shared" si="124"/>
        <v>47596.5</v>
      </c>
      <c r="O292" s="246">
        <f t="shared" si="125"/>
        <v>48049.8</v>
      </c>
      <c r="P292" s="246">
        <f t="shared" si="126"/>
        <v>48503.1</v>
      </c>
      <c r="Q292" s="246">
        <f t="shared" si="127"/>
        <v>48956.4</v>
      </c>
      <c r="R292" s="246">
        <f t="shared" si="128"/>
        <v>49409.7</v>
      </c>
      <c r="S292" s="246">
        <f t="shared" si="129"/>
        <v>49863</v>
      </c>
      <c r="T292" s="246">
        <f t="shared" si="130"/>
        <v>50316.3</v>
      </c>
      <c r="U292" s="246">
        <f t="shared" si="131"/>
        <v>50769.599999999999</v>
      </c>
      <c r="V292" s="246">
        <f t="shared" si="132"/>
        <v>51222.9</v>
      </c>
      <c r="W292" s="246">
        <f t="shared" si="133"/>
        <v>51676.2</v>
      </c>
      <c r="X292" s="246">
        <f t="shared" si="134"/>
        <v>52129.5</v>
      </c>
      <c r="Y292" s="246">
        <f t="shared" si="135"/>
        <v>52582.8</v>
      </c>
      <c r="Z292" s="246">
        <f t="shared" si="136"/>
        <v>53036.1</v>
      </c>
      <c r="AA292" s="246">
        <f t="shared" si="137"/>
        <v>53489.4</v>
      </c>
      <c r="AB292" s="246">
        <f t="shared" si="138"/>
        <v>53942.7</v>
      </c>
      <c r="AC292" s="246">
        <f t="shared" si="139"/>
        <v>54396</v>
      </c>
      <c r="AD292" s="246">
        <f t="shared" si="140"/>
        <v>54849.3</v>
      </c>
      <c r="AE292" s="246">
        <f t="shared" si="141"/>
        <v>55302.6</v>
      </c>
      <c r="AF292" s="246">
        <f t="shared" si="142"/>
        <v>55755.9</v>
      </c>
      <c r="AG292" s="246">
        <f t="shared" si="143"/>
        <v>56209.2</v>
      </c>
      <c r="AH292" s="246">
        <f t="shared" si="144"/>
        <v>56662.5</v>
      </c>
      <c r="AI292" s="246">
        <f t="shared" si="145"/>
        <v>57115.8</v>
      </c>
      <c r="AJ292" s="246">
        <f t="shared" si="146"/>
        <v>57569.1</v>
      </c>
      <c r="AK292" s="246">
        <f t="shared" si="147"/>
        <v>58022.400000000001</v>
      </c>
      <c r="AL292" s="246">
        <f t="shared" si="148"/>
        <v>58475.7</v>
      </c>
      <c r="AM292" s="246">
        <f t="shared" si="149"/>
        <v>58929</v>
      </c>
    </row>
    <row r="293" spans="1:39" ht="24" customHeight="1">
      <c r="A293" s="232">
        <v>2026</v>
      </c>
      <c r="B293" s="11" t="s">
        <v>32</v>
      </c>
      <c r="C293" s="12" t="s">
        <v>1741</v>
      </c>
      <c r="D293" s="12" t="s">
        <v>1592</v>
      </c>
      <c r="E293" s="12" t="s">
        <v>1593</v>
      </c>
      <c r="F293" s="255">
        <v>55395</v>
      </c>
      <c r="G293" s="255">
        <v>49035</v>
      </c>
      <c r="H293" s="255">
        <v>6360</v>
      </c>
      <c r="I293" s="265">
        <v>0.1148</v>
      </c>
      <c r="J293" s="241">
        <f t="shared" si="120"/>
        <v>49525.35</v>
      </c>
      <c r="K293" s="246">
        <f t="shared" si="121"/>
        <v>50015.7</v>
      </c>
      <c r="L293" s="246">
        <f t="shared" si="122"/>
        <v>50506.05</v>
      </c>
      <c r="M293" s="246">
        <f t="shared" si="123"/>
        <v>50996.4</v>
      </c>
      <c r="N293" s="246">
        <f t="shared" si="124"/>
        <v>51486.75</v>
      </c>
      <c r="O293" s="246">
        <f t="shared" si="125"/>
        <v>51977.1</v>
      </c>
      <c r="P293" s="246">
        <f t="shared" si="126"/>
        <v>52467.45</v>
      </c>
      <c r="Q293" s="246">
        <f t="shared" si="127"/>
        <v>52957.8</v>
      </c>
      <c r="R293" s="246">
        <f t="shared" si="128"/>
        <v>53448.15</v>
      </c>
      <c r="S293" s="246">
        <f t="shared" si="129"/>
        <v>53938.5</v>
      </c>
      <c r="T293" s="246">
        <f t="shared" si="130"/>
        <v>54428.85</v>
      </c>
      <c r="U293" s="246">
        <f t="shared" si="131"/>
        <v>54919.199999999997</v>
      </c>
      <c r="V293" s="246">
        <f t="shared" si="132"/>
        <v>55409.55</v>
      </c>
      <c r="W293" s="246">
        <f t="shared" si="133"/>
        <v>55899.9</v>
      </c>
      <c r="X293" s="246">
        <f t="shared" si="134"/>
        <v>56390.25</v>
      </c>
      <c r="Y293" s="246">
        <f t="shared" si="135"/>
        <v>56880.6</v>
      </c>
      <c r="Z293" s="246">
        <f t="shared" si="136"/>
        <v>57370.95</v>
      </c>
      <c r="AA293" s="246">
        <f t="shared" si="137"/>
        <v>57861.3</v>
      </c>
      <c r="AB293" s="246">
        <f t="shared" si="138"/>
        <v>58351.65</v>
      </c>
      <c r="AC293" s="246">
        <f t="shared" si="139"/>
        <v>58842</v>
      </c>
      <c r="AD293" s="246">
        <f t="shared" si="140"/>
        <v>59332.35</v>
      </c>
      <c r="AE293" s="246">
        <f t="shared" si="141"/>
        <v>59822.7</v>
      </c>
      <c r="AF293" s="246">
        <f t="shared" si="142"/>
        <v>60313.05</v>
      </c>
      <c r="AG293" s="246">
        <f t="shared" si="143"/>
        <v>60803.4</v>
      </c>
      <c r="AH293" s="246">
        <f t="shared" si="144"/>
        <v>61293.75</v>
      </c>
      <c r="AI293" s="246">
        <f t="shared" si="145"/>
        <v>61784.1</v>
      </c>
      <c r="AJ293" s="246">
        <f t="shared" si="146"/>
        <v>62274.45</v>
      </c>
      <c r="AK293" s="246">
        <f t="shared" si="147"/>
        <v>62764.800000000003</v>
      </c>
      <c r="AL293" s="246">
        <f t="shared" si="148"/>
        <v>63255.15</v>
      </c>
      <c r="AM293" s="246">
        <f t="shared" si="149"/>
        <v>63745.5</v>
      </c>
    </row>
    <row r="294" spans="1:39" ht="24" customHeight="1">
      <c r="A294" s="232">
        <v>2026</v>
      </c>
      <c r="B294" s="11" t="s">
        <v>32</v>
      </c>
      <c r="C294" s="12" t="s">
        <v>1741</v>
      </c>
      <c r="D294" s="12" t="s">
        <v>1590</v>
      </c>
      <c r="E294" s="12" t="s">
        <v>1594</v>
      </c>
      <c r="F294" s="255">
        <v>52895</v>
      </c>
      <c r="G294" s="255">
        <v>46660</v>
      </c>
      <c r="H294" s="255">
        <v>6235</v>
      </c>
      <c r="I294" s="265">
        <v>0.1179</v>
      </c>
      <c r="J294" s="241">
        <f t="shared" si="120"/>
        <v>47126.6</v>
      </c>
      <c r="K294" s="246">
        <f t="shared" si="121"/>
        <v>47593.2</v>
      </c>
      <c r="L294" s="246">
        <f t="shared" si="122"/>
        <v>48059.8</v>
      </c>
      <c r="M294" s="246">
        <f t="shared" si="123"/>
        <v>48526.400000000001</v>
      </c>
      <c r="N294" s="246">
        <f t="shared" si="124"/>
        <v>48993</v>
      </c>
      <c r="O294" s="246">
        <f t="shared" si="125"/>
        <v>49459.6</v>
      </c>
      <c r="P294" s="246">
        <f t="shared" si="126"/>
        <v>49926.2</v>
      </c>
      <c r="Q294" s="246">
        <f t="shared" si="127"/>
        <v>50392.800000000003</v>
      </c>
      <c r="R294" s="246">
        <f t="shared" si="128"/>
        <v>50859.4</v>
      </c>
      <c r="S294" s="246">
        <f t="shared" si="129"/>
        <v>51326</v>
      </c>
      <c r="T294" s="246">
        <f t="shared" si="130"/>
        <v>51792.6</v>
      </c>
      <c r="U294" s="246">
        <f t="shared" si="131"/>
        <v>52259.199999999997</v>
      </c>
      <c r="V294" s="246">
        <f t="shared" si="132"/>
        <v>52725.8</v>
      </c>
      <c r="W294" s="246">
        <f t="shared" si="133"/>
        <v>53192.4</v>
      </c>
      <c r="X294" s="246">
        <f t="shared" si="134"/>
        <v>53659</v>
      </c>
      <c r="Y294" s="246">
        <f t="shared" si="135"/>
        <v>54125.599999999999</v>
      </c>
      <c r="Z294" s="246">
        <f t="shared" si="136"/>
        <v>54592.2</v>
      </c>
      <c r="AA294" s="246">
        <f t="shared" si="137"/>
        <v>55058.8</v>
      </c>
      <c r="AB294" s="246">
        <f t="shared" si="138"/>
        <v>55525.4</v>
      </c>
      <c r="AC294" s="246">
        <f t="shared" si="139"/>
        <v>55992</v>
      </c>
      <c r="AD294" s="246">
        <f t="shared" si="140"/>
        <v>56458.6</v>
      </c>
      <c r="AE294" s="246">
        <f t="shared" si="141"/>
        <v>56925.2</v>
      </c>
      <c r="AF294" s="246">
        <f t="shared" si="142"/>
        <v>57391.8</v>
      </c>
      <c r="AG294" s="246">
        <f t="shared" si="143"/>
        <v>57858.400000000001</v>
      </c>
      <c r="AH294" s="246">
        <f t="shared" si="144"/>
        <v>58325</v>
      </c>
      <c r="AI294" s="246">
        <f t="shared" si="145"/>
        <v>58791.6</v>
      </c>
      <c r="AJ294" s="246">
        <f t="shared" si="146"/>
        <v>59258.2</v>
      </c>
      <c r="AK294" s="246">
        <f t="shared" si="147"/>
        <v>59724.800000000003</v>
      </c>
      <c r="AL294" s="246">
        <f t="shared" si="148"/>
        <v>60191.4</v>
      </c>
      <c r="AM294" s="246">
        <f t="shared" si="149"/>
        <v>60658</v>
      </c>
    </row>
    <row r="295" spans="1:39" ht="24" customHeight="1">
      <c r="A295" s="232">
        <v>2026</v>
      </c>
      <c r="B295" s="11" t="s">
        <v>32</v>
      </c>
      <c r="C295" s="12" t="s">
        <v>1741</v>
      </c>
      <c r="D295" s="12" t="s">
        <v>1592</v>
      </c>
      <c r="E295" s="12" t="s">
        <v>1595</v>
      </c>
      <c r="F295" s="255">
        <v>56795</v>
      </c>
      <c r="G295" s="255">
        <v>50365</v>
      </c>
      <c r="H295" s="255">
        <v>6430</v>
      </c>
      <c r="I295" s="265">
        <v>0.1132</v>
      </c>
      <c r="J295" s="241">
        <f t="shared" si="120"/>
        <v>50868.65</v>
      </c>
      <c r="K295" s="246">
        <f t="shared" si="121"/>
        <v>51372.3</v>
      </c>
      <c r="L295" s="246">
        <f t="shared" si="122"/>
        <v>51875.95</v>
      </c>
      <c r="M295" s="246">
        <f t="shared" si="123"/>
        <v>52379.6</v>
      </c>
      <c r="N295" s="246">
        <f t="shared" si="124"/>
        <v>52883.25</v>
      </c>
      <c r="O295" s="246">
        <f t="shared" si="125"/>
        <v>53386.9</v>
      </c>
      <c r="P295" s="246">
        <f t="shared" si="126"/>
        <v>53890.55</v>
      </c>
      <c r="Q295" s="246">
        <f t="shared" si="127"/>
        <v>54394.2</v>
      </c>
      <c r="R295" s="246">
        <f t="shared" si="128"/>
        <v>54897.85</v>
      </c>
      <c r="S295" s="246">
        <f t="shared" si="129"/>
        <v>55401.5</v>
      </c>
      <c r="T295" s="246">
        <f t="shared" si="130"/>
        <v>55905.15</v>
      </c>
      <c r="U295" s="246">
        <f t="shared" si="131"/>
        <v>56408.800000000003</v>
      </c>
      <c r="V295" s="246">
        <f t="shared" si="132"/>
        <v>56912.45</v>
      </c>
      <c r="W295" s="246">
        <f t="shared" si="133"/>
        <v>57416.1</v>
      </c>
      <c r="X295" s="246">
        <f t="shared" si="134"/>
        <v>57919.75</v>
      </c>
      <c r="Y295" s="246">
        <f t="shared" si="135"/>
        <v>58423.4</v>
      </c>
      <c r="Z295" s="246">
        <f t="shared" si="136"/>
        <v>58927.05</v>
      </c>
      <c r="AA295" s="246">
        <f t="shared" si="137"/>
        <v>59430.7</v>
      </c>
      <c r="AB295" s="246">
        <f t="shared" si="138"/>
        <v>59934.35</v>
      </c>
      <c r="AC295" s="246">
        <f t="shared" si="139"/>
        <v>60438</v>
      </c>
      <c r="AD295" s="246">
        <f t="shared" si="140"/>
        <v>60941.65</v>
      </c>
      <c r="AE295" s="246">
        <f t="shared" si="141"/>
        <v>61445.3</v>
      </c>
      <c r="AF295" s="246">
        <f t="shared" si="142"/>
        <v>61948.95</v>
      </c>
      <c r="AG295" s="246">
        <f t="shared" si="143"/>
        <v>62452.6</v>
      </c>
      <c r="AH295" s="246">
        <f t="shared" si="144"/>
        <v>62956.25</v>
      </c>
      <c r="AI295" s="246">
        <f t="shared" si="145"/>
        <v>63459.9</v>
      </c>
      <c r="AJ295" s="246">
        <f t="shared" si="146"/>
        <v>63963.55</v>
      </c>
      <c r="AK295" s="246">
        <f t="shared" si="147"/>
        <v>64467.199999999997</v>
      </c>
      <c r="AL295" s="246">
        <f t="shared" si="148"/>
        <v>64970.85</v>
      </c>
      <c r="AM295" s="246">
        <f t="shared" si="149"/>
        <v>65474.5</v>
      </c>
    </row>
    <row r="296" spans="1:39" ht="24" customHeight="1">
      <c r="A296" s="232">
        <v>2026</v>
      </c>
      <c r="B296" s="11" t="s">
        <v>32</v>
      </c>
      <c r="C296" s="12" t="s">
        <v>1741</v>
      </c>
      <c r="D296" s="12" t="s">
        <v>1596</v>
      </c>
      <c r="E296" s="12" t="s">
        <v>1597</v>
      </c>
      <c r="F296" s="255">
        <v>52795</v>
      </c>
      <c r="G296" s="255">
        <v>46470</v>
      </c>
      <c r="H296" s="255">
        <v>6325</v>
      </c>
      <c r="I296" s="265">
        <v>0.1198</v>
      </c>
      <c r="J296" s="241">
        <f t="shared" si="120"/>
        <v>46934.7</v>
      </c>
      <c r="K296" s="246">
        <f t="shared" si="121"/>
        <v>47399.4</v>
      </c>
      <c r="L296" s="246">
        <f t="shared" si="122"/>
        <v>47864.1</v>
      </c>
      <c r="M296" s="246">
        <f t="shared" si="123"/>
        <v>48328.800000000003</v>
      </c>
      <c r="N296" s="246">
        <f t="shared" si="124"/>
        <v>48793.5</v>
      </c>
      <c r="O296" s="246">
        <f t="shared" si="125"/>
        <v>49258.2</v>
      </c>
      <c r="P296" s="246">
        <f t="shared" si="126"/>
        <v>49722.9</v>
      </c>
      <c r="Q296" s="246">
        <f t="shared" si="127"/>
        <v>50187.6</v>
      </c>
      <c r="R296" s="246">
        <f t="shared" si="128"/>
        <v>50652.3</v>
      </c>
      <c r="S296" s="246">
        <f t="shared" si="129"/>
        <v>51117</v>
      </c>
      <c r="T296" s="246">
        <f t="shared" si="130"/>
        <v>51581.7</v>
      </c>
      <c r="U296" s="246">
        <f t="shared" si="131"/>
        <v>52046.400000000001</v>
      </c>
      <c r="V296" s="246">
        <f t="shared" si="132"/>
        <v>52511.1</v>
      </c>
      <c r="W296" s="246">
        <f t="shared" si="133"/>
        <v>52975.8</v>
      </c>
      <c r="X296" s="246">
        <f t="shared" si="134"/>
        <v>53440.5</v>
      </c>
      <c r="Y296" s="246">
        <f t="shared" si="135"/>
        <v>53905.2</v>
      </c>
      <c r="Z296" s="246">
        <f t="shared" si="136"/>
        <v>54369.9</v>
      </c>
      <c r="AA296" s="246">
        <f t="shared" si="137"/>
        <v>54834.6</v>
      </c>
      <c r="AB296" s="246">
        <f t="shared" si="138"/>
        <v>55299.3</v>
      </c>
      <c r="AC296" s="246">
        <f t="shared" si="139"/>
        <v>55764</v>
      </c>
      <c r="AD296" s="246">
        <f t="shared" si="140"/>
        <v>56228.7</v>
      </c>
      <c r="AE296" s="246">
        <f t="shared" si="141"/>
        <v>56693.4</v>
      </c>
      <c r="AF296" s="246">
        <f t="shared" si="142"/>
        <v>57158.1</v>
      </c>
      <c r="AG296" s="246">
        <f t="shared" si="143"/>
        <v>57622.8</v>
      </c>
      <c r="AH296" s="246">
        <f t="shared" si="144"/>
        <v>58087.5</v>
      </c>
      <c r="AI296" s="246">
        <f t="shared" si="145"/>
        <v>58552.2</v>
      </c>
      <c r="AJ296" s="246">
        <f t="shared" si="146"/>
        <v>59016.9</v>
      </c>
      <c r="AK296" s="246">
        <f t="shared" si="147"/>
        <v>59481.599999999999</v>
      </c>
      <c r="AL296" s="246">
        <f t="shared" si="148"/>
        <v>59946.3</v>
      </c>
      <c r="AM296" s="246">
        <f t="shared" si="149"/>
        <v>60411</v>
      </c>
    </row>
    <row r="297" spans="1:39" ht="24" customHeight="1">
      <c r="A297" s="232">
        <v>2026</v>
      </c>
      <c r="B297" s="11" t="s">
        <v>32</v>
      </c>
      <c r="C297" s="12" t="s">
        <v>1741</v>
      </c>
      <c r="D297" s="12" t="s">
        <v>1598</v>
      </c>
      <c r="E297" s="12" t="s">
        <v>1599</v>
      </c>
      <c r="F297" s="255">
        <v>56595</v>
      </c>
      <c r="G297" s="255">
        <v>50175</v>
      </c>
      <c r="H297" s="255">
        <v>6420</v>
      </c>
      <c r="I297" s="265">
        <v>0.1134</v>
      </c>
      <c r="J297" s="241">
        <f t="shared" si="120"/>
        <v>50676.75</v>
      </c>
      <c r="K297" s="246">
        <f t="shared" si="121"/>
        <v>51178.5</v>
      </c>
      <c r="L297" s="246">
        <f t="shared" si="122"/>
        <v>51680.25</v>
      </c>
      <c r="M297" s="246">
        <f t="shared" si="123"/>
        <v>52182</v>
      </c>
      <c r="N297" s="246">
        <f t="shared" si="124"/>
        <v>52683.75</v>
      </c>
      <c r="O297" s="246">
        <f t="shared" si="125"/>
        <v>53185.5</v>
      </c>
      <c r="P297" s="246">
        <f t="shared" si="126"/>
        <v>53687.25</v>
      </c>
      <c r="Q297" s="246">
        <f t="shared" si="127"/>
        <v>54189</v>
      </c>
      <c r="R297" s="246">
        <f t="shared" si="128"/>
        <v>54690.75</v>
      </c>
      <c r="S297" s="246">
        <f t="shared" si="129"/>
        <v>55192.5</v>
      </c>
      <c r="T297" s="246">
        <f t="shared" si="130"/>
        <v>55694.25</v>
      </c>
      <c r="U297" s="246">
        <f t="shared" si="131"/>
        <v>56196</v>
      </c>
      <c r="V297" s="246">
        <f t="shared" si="132"/>
        <v>56697.75</v>
      </c>
      <c r="W297" s="246">
        <f t="shared" si="133"/>
        <v>57199.5</v>
      </c>
      <c r="X297" s="246">
        <f t="shared" si="134"/>
        <v>57701.25</v>
      </c>
      <c r="Y297" s="246">
        <f t="shared" si="135"/>
        <v>58203</v>
      </c>
      <c r="Z297" s="246">
        <f t="shared" si="136"/>
        <v>58704.75</v>
      </c>
      <c r="AA297" s="246">
        <f t="shared" si="137"/>
        <v>59206.5</v>
      </c>
      <c r="AB297" s="246">
        <f t="shared" si="138"/>
        <v>59708.25</v>
      </c>
      <c r="AC297" s="246">
        <f t="shared" si="139"/>
        <v>60210</v>
      </c>
      <c r="AD297" s="246">
        <f t="shared" si="140"/>
        <v>60711.75</v>
      </c>
      <c r="AE297" s="246">
        <f t="shared" si="141"/>
        <v>61213.5</v>
      </c>
      <c r="AF297" s="246">
        <f t="shared" si="142"/>
        <v>61715.25</v>
      </c>
      <c r="AG297" s="246">
        <f t="shared" si="143"/>
        <v>62217</v>
      </c>
      <c r="AH297" s="246">
        <f t="shared" si="144"/>
        <v>62718.75</v>
      </c>
      <c r="AI297" s="246">
        <f t="shared" si="145"/>
        <v>63220.5</v>
      </c>
      <c r="AJ297" s="246">
        <f t="shared" si="146"/>
        <v>63722.25</v>
      </c>
      <c r="AK297" s="246">
        <f t="shared" si="147"/>
        <v>64224</v>
      </c>
      <c r="AL297" s="246">
        <f t="shared" si="148"/>
        <v>64725.75</v>
      </c>
      <c r="AM297" s="246">
        <f t="shared" si="149"/>
        <v>65227.5</v>
      </c>
    </row>
    <row r="298" spans="1:39" ht="24" customHeight="1">
      <c r="A298" s="232">
        <v>2026</v>
      </c>
      <c r="B298" s="11" t="s">
        <v>32</v>
      </c>
      <c r="C298" s="12" t="s">
        <v>1741</v>
      </c>
      <c r="D298" s="12" t="s">
        <v>1596</v>
      </c>
      <c r="E298" s="12" t="s">
        <v>1600</v>
      </c>
      <c r="F298" s="255">
        <v>54095</v>
      </c>
      <c r="G298" s="255">
        <v>47800</v>
      </c>
      <c r="H298" s="255">
        <v>6295</v>
      </c>
      <c r="I298" s="265">
        <v>0.1164</v>
      </c>
      <c r="J298" s="241">
        <f t="shared" si="120"/>
        <v>48278</v>
      </c>
      <c r="K298" s="246">
        <f t="shared" si="121"/>
        <v>48756</v>
      </c>
      <c r="L298" s="246">
        <f t="shared" si="122"/>
        <v>49234</v>
      </c>
      <c r="M298" s="246">
        <f t="shared" si="123"/>
        <v>49712</v>
      </c>
      <c r="N298" s="246">
        <f t="shared" si="124"/>
        <v>50190</v>
      </c>
      <c r="O298" s="246">
        <f t="shared" si="125"/>
        <v>50668</v>
      </c>
      <c r="P298" s="246">
        <f t="shared" si="126"/>
        <v>51146</v>
      </c>
      <c r="Q298" s="246">
        <f t="shared" si="127"/>
        <v>51624</v>
      </c>
      <c r="R298" s="246">
        <f t="shared" si="128"/>
        <v>52102</v>
      </c>
      <c r="S298" s="246">
        <f t="shared" si="129"/>
        <v>52580</v>
      </c>
      <c r="T298" s="246">
        <f t="shared" si="130"/>
        <v>53058</v>
      </c>
      <c r="U298" s="246">
        <f t="shared" si="131"/>
        <v>53536</v>
      </c>
      <c r="V298" s="246">
        <f t="shared" si="132"/>
        <v>54014</v>
      </c>
      <c r="W298" s="246">
        <f t="shared" si="133"/>
        <v>54492</v>
      </c>
      <c r="X298" s="246">
        <f t="shared" si="134"/>
        <v>54970</v>
      </c>
      <c r="Y298" s="246">
        <f t="shared" si="135"/>
        <v>55448</v>
      </c>
      <c r="Z298" s="246">
        <f t="shared" si="136"/>
        <v>55926</v>
      </c>
      <c r="AA298" s="246">
        <f t="shared" si="137"/>
        <v>56404</v>
      </c>
      <c r="AB298" s="246">
        <f t="shared" si="138"/>
        <v>56882</v>
      </c>
      <c r="AC298" s="246">
        <f t="shared" si="139"/>
        <v>57360</v>
      </c>
      <c r="AD298" s="246">
        <f t="shared" si="140"/>
        <v>57838</v>
      </c>
      <c r="AE298" s="246">
        <f t="shared" si="141"/>
        <v>58316</v>
      </c>
      <c r="AF298" s="246">
        <f t="shared" si="142"/>
        <v>58794</v>
      </c>
      <c r="AG298" s="246">
        <f t="shared" si="143"/>
        <v>59272</v>
      </c>
      <c r="AH298" s="246">
        <f t="shared" si="144"/>
        <v>59750</v>
      </c>
      <c r="AI298" s="246">
        <f t="shared" si="145"/>
        <v>60228</v>
      </c>
      <c r="AJ298" s="246">
        <f t="shared" si="146"/>
        <v>60706</v>
      </c>
      <c r="AK298" s="246">
        <f t="shared" si="147"/>
        <v>61184</v>
      </c>
      <c r="AL298" s="246">
        <f t="shared" si="148"/>
        <v>61662</v>
      </c>
      <c r="AM298" s="246">
        <f t="shared" si="149"/>
        <v>62140</v>
      </c>
    </row>
    <row r="299" spans="1:39" ht="24" customHeight="1">
      <c r="A299" s="232">
        <v>2026</v>
      </c>
      <c r="B299" s="11" t="s">
        <v>32</v>
      </c>
      <c r="C299" s="12" t="s">
        <v>1741</v>
      </c>
      <c r="D299" s="12" t="s">
        <v>1598</v>
      </c>
      <c r="E299" s="12" t="s">
        <v>1601</v>
      </c>
      <c r="F299" s="255">
        <v>57995</v>
      </c>
      <c r="G299" s="255">
        <v>51505</v>
      </c>
      <c r="H299" s="255">
        <v>6490</v>
      </c>
      <c r="I299" s="265">
        <v>0.1119</v>
      </c>
      <c r="J299" s="241">
        <f t="shared" si="120"/>
        <v>52020.05</v>
      </c>
      <c r="K299" s="246">
        <f t="shared" si="121"/>
        <v>52535.1</v>
      </c>
      <c r="L299" s="246">
        <f t="shared" si="122"/>
        <v>53050.15</v>
      </c>
      <c r="M299" s="246">
        <f t="shared" si="123"/>
        <v>53565.2</v>
      </c>
      <c r="N299" s="246">
        <f t="shared" si="124"/>
        <v>54080.25</v>
      </c>
      <c r="O299" s="246">
        <f t="shared" si="125"/>
        <v>54595.3</v>
      </c>
      <c r="P299" s="246">
        <f t="shared" si="126"/>
        <v>55110.35</v>
      </c>
      <c r="Q299" s="246">
        <f t="shared" si="127"/>
        <v>55625.4</v>
      </c>
      <c r="R299" s="246">
        <f t="shared" si="128"/>
        <v>56140.45</v>
      </c>
      <c r="S299" s="246">
        <f t="shared" si="129"/>
        <v>56655.5</v>
      </c>
      <c r="T299" s="246">
        <f t="shared" si="130"/>
        <v>57170.55</v>
      </c>
      <c r="U299" s="246">
        <f t="shared" si="131"/>
        <v>57685.599999999999</v>
      </c>
      <c r="V299" s="246">
        <f t="shared" si="132"/>
        <v>58200.65</v>
      </c>
      <c r="W299" s="246">
        <f t="shared" si="133"/>
        <v>58715.7</v>
      </c>
      <c r="X299" s="246">
        <f t="shared" si="134"/>
        <v>59230.75</v>
      </c>
      <c r="Y299" s="246">
        <f t="shared" si="135"/>
        <v>59745.8</v>
      </c>
      <c r="Z299" s="246">
        <f t="shared" si="136"/>
        <v>60260.85</v>
      </c>
      <c r="AA299" s="246">
        <f t="shared" si="137"/>
        <v>60775.9</v>
      </c>
      <c r="AB299" s="246">
        <f t="shared" si="138"/>
        <v>61290.95</v>
      </c>
      <c r="AC299" s="246">
        <f t="shared" si="139"/>
        <v>61806</v>
      </c>
      <c r="AD299" s="246">
        <f t="shared" si="140"/>
        <v>62321.05</v>
      </c>
      <c r="AE299" s="246">
        <f t="shared" si="141"/>
        <v>62836.1</v>
      </c>
      <c r="AF299" s="246">
        <f t="shared" si="142"/>
        <v>63351.15</v>
      </c>
      <c r="AG299" s="246">
        <f t="shared" si="143"/>
        <v>63866.2</v>
      </c>
      <c r="AH299" s="246">
        <f t="shared" si="144"/>
        <v>64381.25</v>
      </c>
      <c r="AI299" s="246">
        <f t="shared" si="145"/>
        <v>64896.3</v>
      </c>
      <c r="AJ299" s="246">
        <f t="shared" si="146"/>
        <v>65411.35</v>
      </c>
      <c r="AK299" s="246">
        <f t="shared" si="147"/>
        <v>65926.399999999994</v>
      </c>
      <c r="AL299" s="246">
        <f t="shared" si="148"/>
        <v>66441.45</v>
      </c>
      <c r="AM299" s="246">
        <f t="shared" si="149"/>
        <v>66956.5</v>
      </c>
    </row>
    <row r="300" spans="1:39" ht="24" customHeight="1">
      <c r="A300" s="232">
        <v>2026</v>
      </c>
      <c r="B300" s="11" t="s">
        <v>32</v>
      </c>
      <c r="C300" s="12" t="s">
        <v>1741</v>
      </c>
      <c r="D300" s="12" t="s">
        <v>1602</v>
      </c>
      <c r="E300" s="12" t="s">
        <v>1603</v>
      </c>
      <c r="F300" s="255">
        <v>54095</v>
      </c>
      <c r="G300" s="255">
        <v>47800</v>
      </c>
      <c r="H300" s="255">
        <v>6295</v>
      </c>
      <c r="I300" s="265">
        <v>0.1164</v>
      </c>
      <c r="J300" s="241">
        <f t="shared" si="120"/>
        <v>48278</v>
      </c>
      <c r="K300" s="246">
        <f t="shared" si="121"/>
        <v>48756</v>
      </c>
      <c r="L300" s="246">
        <f t="shared" si="122"/>
        <v>49234</v>
      </c>
      <c r="M300" s="246">
        <f t="shared" si="123"/>
        <v>49712</v>
      </c>
      <c r="N300" s="246">
        <f t="shared" si="124"/>
        <v>50190</v>
      </c>
      <c r="O300" s="246">
        <f t="shared" si="125"/>
        <v>50668</v>
      </c>
      <c r="P300" s="246">
        <f t="shared" si="126"/>
        <v>51146</v>
      </c>
      <c r="Q300" s="246">
        <f t="shared" si="127"/>
        <v>51624</v>
      </c>
      <c r="R300" s="246">
        <f t="shared" si="128"/>
        <v>52102</v>
      </c>
      <c r="S300" s="246">
        <f t="shared" si="129"/>
        <v>52580</v>
      </c>
      <c r="T300" s="246">
        <f t="shared" si="130"/>
        <v>53058</v>
      </c>
      <c r="U300" s="246">
        <f t="shared" si="131"/>
        <v>53536</v>
      </c>
      <c r="V300" s="246">
        <f t="shared" si="132"/>
        <v>54014</v>
      </c>
      <c r="W300" s="246">
        <f t="shared" si="133"/>
        <v>54492</v>
      </c>
      <c r="X300" s="246">
        <f t="shared" si="134"/>
        <v>54970</v>
      </c>
      <c r="Y300" s="246">
        <f t="shared" si="135"/>
        <v>55448</v>
      </c>
      <c r="Z300" s="246">
        <f t="shared" si="136"/>
        <v>55926</v>
      </c>
      <c r="AA300" s="246">
        <f t="shared" si="137"/>
        <v>56404</v>
      </c>
      <c r="AB300" s="246">
        <f t="shared" si="138"/>
        <v>56882</v>
      </c>
      <c r="AC300" s="246">
        <f t="shared" si="139"/>
        <v>57360</v>
      </c>
      <c r="AD300" s="246">
        <f t="shared" si="140"/>
        <v>57838</v>
      </c>
      <c r="AE300" s="246">
        <f t="shared" si="141"/>
        <v>58316</v>
      </c>
      <c r="AF300" s="246">
        <f t="shared" si="142"/>
        <v>58794</v>
      </c>
      <c r="AG300" s="246">
        <f t="shared" si="143"/>
        <v>59272</v>
      </c>
      <c r="AH300" s="246">
        <f t="shared" si="144"/>
        <v>59750</v>
      </c>
      <c r="AI300" s="246">
        <f t="shared" si="145"/>
        <v>60228</v>
      </c>
      <c r="AJ300" s="246">
        <f t="shared" si="146"/>
        <v>60706</v>
      </c>
      <c r="AK300" s="246">
        <f t="shared" si="147"/>
        <v>61184</v>
      </c>
      <c r="AL300" s="246">
        <f t="shared" si="148"/>
        <v>61662</v>
      </c>
      <c r="AM300" s="246">
        <f t="shared" si="149"/>
        <v>62140</v>
      </c>
    </row>
    <row r="301" spans="1:39" ht="24" customHeight="1">
      <c r="A301" s="232">
        <v>2026</v>
      </c>
      <c r="B301" s="11" t="s">
        <v>32</v>
      </c>
      <c r="C301" s="12" t="s">
        <v>1741</v>
      </c>
      <c r="D301" s="12" t="s">
        <v>1604</v>
      </c>
      <c r="E301" s="12" t="s">
        <v>1605</v>
      </c>
      <c r="F301" s="255">
        <v>57995</v>
      </c>
      <c r="G301" s="255">
        <v>51505</v>
      </c>
      <c r="H301" s="255">
        <v>6490</v>
      </c>
      <c r="I301" s="265">
        <v>0.1119</v>
      </c>
      <c r="J301" s="241">
        <f t="shared" si="120"/>
        <v>52020.05</v>
      </c>
      <c r="K301" s="246">
        <f t="shared" si="121"/>
        <v>52535.1</v>
      </c>
      <c r="L301" s="246">
        <f t="shared" si="122"/>
        <v>53050.15</v>
      </c>
      <c r="M301" s="246">
        <f t="shared" si="123"/>
        <v>53565.2</v>
      </c>
      <c r="N301" s="246">
        <f t="shared" si="124"/>
        <v>54080.25</v>
      </c>
      <c r="O301" s="246">
        <f t="shared" si="125"/>
        <v>54595.3</v>
      </c>
      <c r="P301" s="246">
        <f t="shared" si="126"/>
        <v>55110.35</v>
      </c>
      <c r="Q301" s="246">
        <f t="shared" si="127"/>
        <v>55625.4</v>
      </c>
      <c r="R301" s="246">
        <f t="shared" si="128"/>
        <v>56140.45</v>
      </c>
      <c r="S301" s="246">
        <f t="shared" si="129"/>
        <v>56655.5</v>
      </c>
      <c r="T301" s="246">
        <f t="shared" si="130"/>
        <v>57170.55</v>
      </c>
      <c r="U301" s="246">
        <f t="shared" si="131"/>
        <v>57685.599999999999</v>
      </c>
      <c r="V301" s="246">
        <f t="shared" si="132"/>
        <v>58200.65</v>
      </c>
      <c r="W301" s="246">
        <f t="shared" si="133"/>
        <v>58715.7</v>
      </c>
      <c r="X301" s="246">
        <f t="shared" si="134"/>
        <v>59230.75</v>
      </c>
      <c r="Y301" s="246">
        <f t="shared" si="135"/>
        <v>59745.8</v>
      </c>
      <c r="Z301" s="246">
        <f t="shared" si="136"/>
        <v>60260.85</v>
      </c>
      <c r="AA301" s="246">
        <f t="shared" si="137"/>
        <v>60775.9</v>
      </c>
      <c r="AB301" s="246">
        <f t="shared" si="138"/>
        <v>61290.95</v>
      </c>
      <c r="AC301" s="246">
        <f t="shared" si="139"/>
        <v>61806</v>
      </c>
      <c r="AD301" s="246">
        <f t="shared" si="140"/>
        <v>62321.05</v>
      </c>
      <c r="AE301" s="246">
        <f t="shared" si="141"/>
        <v>62836.1</v>
      </c>
      <c r="AF301" s="246">
        <f t="shared" si="142"/>
        <v>63351.15</v>
      </c>
      <c r="AG301" s="246">
        <f t="shared" si="143"/>
        <v>63866.2</v>
      </c>
      <c r="AH301" s="246">
        <f t="shared" si="144"/>
        <v>64381.25</v>
      </c>
      <c r="AI301" s="246">
        <f t="shared" si="145"/>
        <v>64896.3</v>
      </c>
      <c r="AJ301" s="246">
        <f t="shared" si="146"/>
        <v>65411.35</v>
      </c>
      <c r="AK301" s="246">
        <f t="shared" si="147"/>
        <v>65926.399999999994</v>
      </c>
      <c r="AL301" s="246">
        <f t="shared" si="148"/>
        <v>66441.45</v>
      </c>
      <c r="AM301" s="246">
        <f t="shared" si="149"/>
        <v>66956.5</v>
      </c>
    </row>
    <row r="302" spans="1:39" ht="24" customHeight="1">
      <c r="A302" s="232">
        <v>2026</v>
      </c>
      <c r="B302" s="11" t="s">
        <v>32</v>
      </c>
      <c r="C302" s="12" t="s">
        <v>1741</v>
      </c>
      <c r="D302" s="12" t="s">
        <v>1606</v>
      </c>
      <c r="E302" s="12" t="s">
        <v>1607</v>
      </c>
      <c r="F302" s="255">
        <v>52995</v>
      </c>
      <c r="G302" s="255">
        <v>46660</v>
      </c>
      <c r="H302" s="255">
        <v>6335</v>
      </c>
      <c r="I302" s="265">
        <v>0.1195</v>
      </c>
      <c r="J302" s="241">
        <f t="shared" si="120"/>
        <v>47126.6</v>
      </c>
      <c r="K302" s="246">
        <f t="shared" si="121"/>
        <v>47593.2</v>
      </c>
      <c r="L302" s="246">
        <f t="shared" si="122"/>
        <v>48059.8</v>
      </c>
      <c r="M302" s="246">
        <f t="shared" si="123"/>
        <v>48526.400000000001</v>
      </c>
      <c r="N302" s="246">
        <f t="shared" si="124"/>
        <v>48993</v>
      </c>
      <c r="O302" s="246">
        <f t="shared" si="125"/>
        <v>49459.6</v>
      </c>
      <c r="P302" s="246">
        <f t="shared" si="126"/>
        <v>49926.2</v>
      </c>
      <c r="Q302" s="246">
        <f t="shared" si="127"/>
        <v>50392.800000000003</v>
      </c>
      <c r="R302" s="246">
        <f t="shared" si="128"/>
        <v>50859.4</v>
      </c>
      <c r="S302" s="246">
        <f t="shared" si="129"/>
        <v>51326</v>
      </c>
      <c r="T302" s="246">
        <f t="shared" si="130"/>
        <v>51792.6</v>
      </c>
      <c r="U302" s="246">
        <f t="shared" si="131"/>
        <v>52259.199999999997</v>
      </c>
      <c r="V302" s="246">
        <f t="shared" si="132"/>
        <v>52725.8</v>
      </c>
      <c r="W302" s="246">
        <f t="shared" si="133"/>
        <v>53192.4</v>
      </c>
      <c r="X302" s="246">
        <f t="shared" si="134"/>
        <v>53659</v>
      </c>
      <c r="Y302" s="246">
        <f t="shared" si="135"/>
        <v>54125.599999999999</v>
      </c>
      <c r="Z302" s="246">
        <f t="shared" si="136"/>
        <v>54592.2</v>
      </c>
      <c r="AA302" s="246">
        <f t="shared" si="137"/>
        <v>55058.8</v>
      </c>
      <c r="AB302" s="246">
        <f t="shared" si="138"/>
        <v>55525.4</v>
      </c>
      <c r="AC302" s="246">
        <f t="shared" si="139"/>
        <v>55992</v>
      </c>
      <c r="AD302" s="246">
        <f t="shared" si="140"/>
        <v>56458.6</v>
      </c>
      <c r="AE302" s="246">
        <f t="shared" si="141"/>
        <v>56925.2</v>
      </c>
      <c r="AF302" s="246">
        <f t="shared" si="142"/>
        <v>57391.8</v>
      </c>
      <c r="AG302" s="246">
        <f t="shared" si="143"/>
        <v>57858.400000000001</v>
      </c>
      <c r="AH302" s="246">
        <f t="shared" si="144"/>
        <v>58325</v>
      </c>
      <c r="AI302" s="246">
        <f t="shared" si="145"/>
        <v>58791.6</v>
      </c>
      <c r="AJ302" s="246">
        <f t="shared" si="146"/>
        <v>59258.2</v>
      </c>
      <c r="AK302" s="246">
        <f t="shared" si="147"/>
        <v>59724.800000000003</v>
      </c>
      <c r="AL302" s="246">
        <f t="shared" si="148"/>
        <v>60191.4</v>
      </c>
      <c r="AM302" s="246">
        <f t="shared" si="149"/>
        <v>60658</v>
      </c>
    </row>
    <row r="303" spans="1:39" ht="24" customHeight="1">
      <c r="A303" s="232">
        <v>2026</v>
      </c>
      <c r="B303" s="11" t="s">
        <v>32</v>
      </c>
      <c r="C303" s="12" t="s">
        <v>1741</v>
      </c>
      <c r="D303" s="12" t="s">
        <v>1608</v>
      </c>
      <c r="E303" s="12" t="s">
        <v>1609</v>
      </c>
      <c r="F303" s="255">
        <v>56795</v>
      </c>
      <c r="G303" s="255">
        <v>50365</v>
      </c>
      <c r="H303" s="255">
        <v>6430</v>
      </c>
      <c r="I303" s="265">
        <v>0.1132</v>
      </c>
      <c r="J303" s="241">
        <f t="shared" si="120"/>
        <v>50868.65</v>
      </c>
      <c r="K303" s="246">
        <f t="shared" si="121"/>
        <v>51372.3</v>
      </c>
      <c r="L303" s="246">
        <f t="shared" si="122"/>
        <v>51875.95</v>
      </c>
      <c r="M303" s="246">
        <f t="shared" si="123"/>
        <v>52379.6</v>
      </c>
      <c r="N303" s="246">
        <f t="shared" si="124"/>
        <v>52883.25</v>
      </c>
      <c r="O303" s="246">
        <f t="shared" si="125"/>
        <v>53386.9</v>
      </c>
      <c r="P303" s="246">
        <f t="shared" si="126"/>
        <v>53890.55</v>
      </c>
      <c r="Q303" s="246">
        <f t="shared" si="127"/>
        <v>54394.2</v>
      </c>
      <c r="R303" s="246">
        <f t="shared" si="128"/>
        <v>54897.85</v>
      </c>
      <c r="S303" s="246">
        <f t="shared" si="129"/>
        <v>55401.5</v>
      </c>
      <c r="T303" s="246">
        <f t="shared" si="130"/>
        <v>55905.15</v>
      </c>
      <c r="U303" s="246">
        <f t="shared" si="131"/>
        <v>56408.800000000003</v>
      </c>
      <c r="V303" s="246">
        <f t="shared" si="132"/>
        <v>56912.45</v>
      </c>
      <c r="W303" s="246">
        <f t="shared" si="133"/>
        <v>57416.1</v>
      </c>
      <c r="X303" s="246">
        <f t="shared" si="134"/>
        <v>57919.75</v>
      </c>
      <c r="Y303" s="246">
        <f t="shared" si="135"/>
        <v>58423.4</v>
      </c>
      <c r="Z303" s="246">
        <f t="shared" si="136"/>
        <v>58927.05</v>
      </c>
      <c r="AA303" s="246">
        <f t="shared" si="137"/>
        <v>59430.7</v>
      </c>
      <c r="AB303" s="246">
        <f t="shared" si="138"/>
        <v>59934.35</v>
      </c>
      <c r="AC303" s="246">
        <f t="shared" si="139"/>
        <v>60438</v>
      </c>
      <c r="AD303" s="246">
        <f t="shared" si="140"/>
        <v>60941.65</v>
      </c>
      <c r="AE303" s="246">
        <f t="shared" si="141"/>
        <v>61445.3</v>
      </c>
      <c r="AF303" s="246">
        <f t="shared" si="142"/>
        <v>61948.95</v>
      </c>
      <c r="AG303" s="246">
        <f t="shared" si="143"/>
        <v>62452.6</v>
      </c>
      <c r="AH303" s="246">
        <f t="shared" si="144"/>
        <v>62956.25</v>
      </c>
      <c r="AI303" s="246">
        <f t="shared" si="145"/>
        <v>63459.9</v>
      </c>
      <c r="AJ303" s="246">
        <f t="shared" si="146"/>
        <v>63963.55</v>
      </c>
      <c r="AK303" s="246">
        <f t="shared" si="147"/>
        <v>64467.199999999997</v>
      </c>
      <c r="AL303" s="246">
        <f t="shared" si="148"/>
        <v>64970.85</v>
      </c>
      <c r="AM303" s="246">
        <f t="shared" si="149"/>
        <v>65474.5</v>
      </c>
    </row>
    <row r="304" spans="1:39" ht="24" customHeight="1">
      <c r="A304" s="232">
        <v>2026</v>
      </c>
      <c r="B304" s="11" t="s">
        <v>32</v>
      </c>
      <c r="C304" s="12" t="s">
        <v>1741</v>
      </c>
      <c r="D304" s="12" t="s">
        <v>1610</v>
      </c>
      <c r="E304" s="12" t="s">
        <v>1611</v>
      </c>
      <c r="F304" s="255">
        <v>53895</v>
      </c>
      <c r="G304" s="255">
        <v>47610</v>
      </c>
      <c r="H304" s="255">
        <v>6285</v>
      </c>
      <c r="I304" s="265">
        <v>0.1166</v>
      </c>
      <c r="J304" s="241">
        <f t="shared" si="120"/>
        <v>48086.1</v>
      </c>
      <c r="K304" s="246">
        <f t="shared" si="121"/>
        <v>48562.2</v>
      </c>
      <c r="L304" s="246">
        <f t="shared" si="122"/>
        <v>49038.3</v>
      </c>
      <c r="M304" s="246">
        <f t="shared" si="123"/>
        <v>49514.400000000001</v>
      </c>
      <c r="N304" s="246">
        <f t="shared" si="124"/>
        <v>49990.5</v>
      </c>
      <c r="O304" s="246">
        <f t="shared" si="125"/>
        <v>50466.6</v>
      </c>
      <c r="P304" s="246">
        <f t="shared" si="126"/>
        <v>50942.7</v>
      </c>
      <c r="Q304" s="246">
        <f t="shared" si="127"/>
        <v>51418.8</v>
      </c>
      <c r="R304" s="246">
        <f t="shared" si="128"/>
        <v>51894.9</v>
      </c>
      <c r="S304" s="246">
        <f t="shared" si="129"/>
        <v>52371</v>
      </c>
      <c r="T304" s="246">
        <f t="shared" si="130"/>
        <v>52847.1</v>
      </c>
      <c r="U304" s="246">
        <f t="shared" si="131"/>
        <v>53323.199999999997</v>
      </c>
      <c r="V304" s="246">
        <f t="shared" si="132"/>
        <v>53799.3</v>
      </c>
      <c r="W304" s="246">
        <f t="shared" si="133"/>
        <v>54275.4</v>
      </c>
      <c r="X304" s="246">
        <f t="shared" si="134"/>
        <v>54751.5</v>
      </c>
      <c r="Y304" s="246">
        <f t="shared" si="135"/>
        <v>55227.6</v>
      </c>
      <c r="Z304" s="246">
        <f t="shared" si="136"/>
        <v>55703.7</v>
      </c>
      <c r="AA304" s="246">
        <f t="shared" si="137"/>
        <v>56179.8</v>
      </c>
      <c r="AB304" s="246">
        <f t="shared" si="138"/>
        <v>56655.9</v>
      </c>
      <c r="AC304" s="246">
        <f t="shared" si="139"/>
        <v>57132</v>
      </c>
      <c r="AD304" s="246">
        <f t="shared" si="140"/>
        <v>57608.1</v>
      </c>
      <c r="AE304" s="246">
        <f t="shared" si="141"/>
        <v>58084.2</v>
      </c>
      <c r="AF304" s="246">
        <f t="shared" si="142"/>
        <v>58560.3</v>
      </c>
      <c r="AG304" s="246">
        <f t="shared" si="143"/>
        <v>59036.4</v>
      </c>
      <c r="AH304" s="246">
        <f t="shared" si="144"/>
        <v>59512.5</v>
      </c>
      <c r="AI304" s="246">
        <f t="shared" si="145"/>
        <v>59988.6</v>
      </c>
      <c r="AJ304" s="246">
        <f t="shared" si="146"/>
        <v>60464.7</v>
      </c>
      <c r="AK304" s="246">
        <f t="shared" si="147"/>
        <v>60940.800000000003</v>
      </c>
      <c r="AL304" s="246">
        <f t="shared" si="148"/>
        <v>61416.9</v>
      </c>
      <c r="AM304" s="246">
        <f t="shared" si="149"/>
        <v>61893</v>
      </c>
    </row>
    <row r="305" spans="1:39" ht="24" customHeight="1">
      <c r="A305" s="232">
        <v>2026</v>
      </c>
      <c r="B305" s="11" t="s">
        <v>32</v>
      </c>
      <c r="C305" s="12" t="s">
        <v>1741</v>
      </c>
      <c r="D305" s="12" t="s">
        <v>1612</v>
      </c>
      <c r="E305" s="12" t="s">
        <v>1613</v>
      </c>
      <c r="F305" s="255">
        <v>57795</v>
      </c>
      <c r="G305" s="255">
        <v>51315</v>
      </c>
      <c r="H305" s="255">
        <v>6480</v>
      </c>
      <c r="I305" s="265">
        <v>0.11210000000000001</v>
      </c>
      <c r="J305" s="241">
        <f t="shared" si="120"/>
        <v>51828.15</v>
      </c>
      <c r="K305" s="246">
        <f t="shared" si="121"/>
        <v>52341.3</v>
      </c>
      <c r="L305" s="246">
        <f t="shared" si="122"/>
        <v>52854.45</v>
      </c>
      <c r="M305" s="246">
        <f t="shared" si="123"/>
        <v>53367.6</v>
      </c>
      <c r="N305" s="246">
        <f t="shared" si="124"/>
        <v>53880.75</v>
      </c>
      <c r="O305" s="246">
        <f t="shared" si="125"/>
        <v>54393.9</v>
      </c>
      <c r="P305" s="246">
        <f t="shared" si="126"/>
        <v>54907.05</v>
      </c>
      <c r="Q305" s="246">
        <f t="shared" si="127"/>
        <v>55420.2</v>
      </c>
      <c r="R305" s="246">
        <f t="shared" si="128"/>
        <v>55933.35</v>
      </c>
      <c r="S305" s="246">
        <f t="shared" si="129"/>
        <v>56446.5</v>
      </c>
      <c r="T305" s="246">
        <f t="shared" si="130"/>
        <v>56959.65</v>
      </c>
      <c r="U305" s="246">
        <f t="shared" si="131"/>
        <v>57472.800000000003</v>
      </c>
      <c r="V305" s="246">
        <f t="shared" si="132"/>
        <v>57985.95</v>
      </c>
      <c r="W305" s="246">
        <f t="shared" si="133"/>
        <v>58499.1</v>
      </c>
      <c r="X305" s="246">
        <f t="shared" si="134"/>
        <v>59012.25</v>
      </c>
      <c r="Y305" s="246">
        <f t="shared" si="135"/>
        <v>59525.4</v>
      </c>
      <c r="Z305" s="246">
        <f t="shared" si="136"/>
        <v>60038.55</v>
      </c>
      <c r="AA305" s="246">
        <f t="shared" si="137"/>
        <v>60551.7</v>
      </c>
      <c r="AB305" s="246">
        <f t="shared" si="138"/>
        <v>61064.85</v>
      </c>
      <c r="AC305" s="246">
        <f t="shared" si="139"/>
        <v>61578</v>
      </c>
      <c r="AD305" s="246">
        <f t="shared" si="140"/>
        <v>62091.15</v>
      </c>
      <c r="AE305" s="246">
        <f t="shared" si="141"/>
        <v>62604.3</v>
      </c>
      <c r="AF305" s="246">
        <f t="shared" si="142"/>
        <v>63117.45</v>
      </c>
      <c r="AG305" s="246">
        <f t="shared" si="143"/>
        <v>63630.6</v>
      </c>
      <c r="AH305" s="246">
        <f t="shared" si="144"/>
        <v>64143.75</v>
      </c>
      <c r="AI305" s="246">
        <f t="shared" si="145"/>
        <v>64656.9</v>
      </c>
      <c r="AJ305" s="246">
        <f t="shared" si="146"/>
        <v>65170.05</v>
      </c>
      <c r="AK305" s="246">
        <f t="shared" si="147"/>
        <v>65683.199999999997</v>
      </c>
      <c r="AL305" s="246">
        <f t="shared" si="148"/>
        <v>66196.350000000006</v>
      </c>
      <c r="AM305" s="246">
        <f t="shared" si="149"/>
        <v>66709.5</v>
      </c>
    </row>
    <row r="306" spans="1:39" ht="24" customHeight="1">
      <c r="A306" s="232">
        <v>2026</v>
      </c>
      <c r="B306" s="11" t="s">
        <v>32</v>
      </c>
      <c r="C306" s="12" t="s">
        <v>1741</v>
      </c>
      <c r="D306" s="12" t="s">
        <v>1614</v>
      </c>
      <c r="E306" s="12" t="s">
        <v>1615</v>
      </c>
      <c r="F306" s="255">
        <v>55095</v>
      </c>
      <c r="G306" s="255">
        <v>48750</v>
      </c>
      <c r="H306" s="255">
        <v>6345</v>
      </c>
      <c r="I306" s="265">
        <v>0.1152</v>
      </c>
      <c r="J306" s="241">
        <f t="shared" si="120"/>
        <v>49237.5</v>
      </c>
      <c r="K306" s="246">
        <f t="shared" si="121"/>
        <v>49725</v>
      </c>
      <c r="L306" s="246">
        <f t="shared" si="122"/>
        <v>50212.5</v>
      </c>
      <c r="M306" s="246">
        <f t="shared" si="123"/>
        <v>50700</v>
      </c>
      <c r="N306" s="246">
        <f t="shared" si="124"/>
        <v>51187.5</v>
      </c>
      <c r="O306" s="246">
        <f t="shared" si="125"/>
        <v>51675</v>
      </c>
      <c r="P306" s="246">
        <f t="shared" si="126"/>
        <v>52162.5</v>
      </c>
      <c r="Q306" s="246">
        <f t="shared" si="127"/>
        <v>52650</v>
      </c>
      <c r="R306" s="246">
        <f t="shared" si="128"/>
        <v>53137.5</v>
      </c>
      <c r="S306" s="246">
        <f t="shared" si="129"/>
        <v>53625</v>
      </c>
      <c r="T306" s="246">
        <f t="shared" si="130"/>
        <v>54112.5</v>
      </c>
      <c r="U306" s="246">
        <f t="shared" si="131"/>
        <v>54600</v>
      </c>
      <c r="V306" s="246">
        <f t="shared" si="132"/>
        <v>55087.5</v>
      </c>
      <c r="W306" s="246">
        <f t="shared" si="133"/>
        <v>55575</v>
      </c>
      <c r="X306" s="246">
        <f t="shared" si="134"/>
        <v>56062.5</v>
      </c>
      <c r="Y306" s="246">
        <f t="shared" si="135"/>
        <v>56550</v>
      </c>
      <c r="Z306" s="246">
        <f t="shared" si="136"/>
        <v>57037.5</v>
      </c>
      <c r="AA306" s="246">
        <f t="shared" si="137"/>
        <v>57525</v>
      </c>
      <c r="AB306" s="246">
        <f t="shared" si="138"/>
        <v>58012.5</v>
      </c>
      <c r="AC306" s="246">
        <f t="shared" si="139"/>
        <v>58500</v>
      </c>
      <c r="AD306" s="246">
        <f t="shared" si="140"/>
        <v>58987.5</v>
      </c>
      <c r="AE306" s="246">
        <f t="shared" si="141"/>
        <v>59475</v>
      </c>
      <c r="AF306" s="246">
        <f t="shared" si="142"/>
        <v>59962.5</v>
      </c>
      <c r="AG306" s="246">
        <f t="shared" si="143"/>
        <v>60450</v>
      </c>
      <c r="AH306" s="246">
        <f t="shared" si="144"/>
        <v>60937.5</v>
      </c>
      <c r="AI306" s="246">
        <f t="shared" si="145"/>
        <v>61425</v>
      </c>
      <c r="AJ306" s="246">
        <f t="shared" si="146"/>
        <v>61912.5</v>
      </c>
      <c r="AK306" s="246">
        <f t="shared" si="147"/>
        <v>62400</v>
      </c>
      <c r="AL306" s="246">
        <f t="shared" si="148"/>
        <v>62887.5</v>
      </c>
      <c r="AM306" s="246">
        <f t="shared" si="149"/>
        <v>63375</v>
      </c>
    </row>
    <row r="307" spans="1:39" ht="24" customHeight="1">
      <c r="A307" s="232">
        <v>2026</v>
      </c>
      <c r="B307" s="11" t="s">
        <v>32</v>
      </c>
      <c r="C307" s="12" t="s">
        <v>1741</v>
      </c>
      <c r="D307" s="12" t="s">
        <v>1616</v>
      </c>
      <c r="E307" s="12" t="s">
        <v>1617</v>
      </c>
      <c r="F307" s="255">
        <v>58995</v>
      </c>
      <c r="G307" s="255">
        <v>52455</v>
      </c>
      <c r="H307" s="255">
        <v>6540</v>
      </c>
      <c r="I307" s="265">
        <v>0.1109</v>
      </c>
      <c r="J307" s="241">
        <f t="shared" si="120"/>
        <v>52979.55</v>
      </c>
      <c r="K307" s="246">
        <f t="shared" si="121"/>
        <v>53504.1</v>
      </c>
      <c r="L307" s="246">
        <f t="shared" si="122"/>
        <v>54028.65</v>
      </c>
      <c r="M307" s="246">
        <f t="shared" si="123"/>
        <v>54553.2</v>
      </c>
      <c r="N307" s="246">
        <f t="shared" si="124"/>
        <v>55077.75</v>
      </c>
      <c r="O307" s="246">
        <f t="shared" si="125"/>
        <v>55602.3</v>
      </c>
      <c r="P307" s="246">
        <f t="shared" si="126"/>
        <v>56126.85</v>
      </c>
      <c r="Q307" s="246">
        <f t="shared" si="127"/>
        <v>56651.4</v>
      </c>
      <c r="R307" s="246">
        <f t="shared" si="128"/>
        <v>57175.95</v>
      </c>
      <c r="S307" s="246">
        <f t="shared" si="129"/>
        <v>57700.5</v>
      </c>
      <c r="T307" s="246">
        <f t="shared" si="130"/>
        <v>58225.05</v>
      </c>
      <c r="U307" s="246">
        <f t="shared" si="131"/>
        <v>58749.599999999999</v>
      </c>
      <c r="V307" s="246">
        <f t="shared" si="132"/>
        <v>59274.15</v>
      </c>
      <c r="W307" s="246">
        <f t="shared" si="133"/>
        <v>59798.7</v>
      </c>
      <c r="X307" s="246">
        <f t="shared" si="134"/>
        <v>60323.25</v>
      </c>
      <c r="Y307" s="246">
        <f t="shared" si="135"/>
        <v>60847.8</v>
      </c>
      <c r="Z307" s="246">
        <f t="shared" si="136"/>
        <v>61372.35</v>
      </c>
      <c r="AA307" s="246">
        <f t="shared" si="137"/>
        <v>61896.9</v>
      </c>
      <c r="AB307" s="246">
        <f t="shared" si="138"/>
        <v>62421.45</v>
      </c>
      <c r="AC307" s="246">
        <f t="shared" si="139"/>
        <v>62946</v>
      </c>
      <c r="AD307" s="246">
        <f t="shared" si="140"/>
        <v>63470.55</v>
      </c>
      <c r="AE307" s="246">
        <f t="shared" si="141"/>
        <v>63995.1</v>
      </c>
      <c r="AF307" s="246">
        <f t="shared" si="142"/>
        <v>64519.65</v>
      </c>
      <c r="AG307" s="246">
        <f t="shared" si="143"/>
        <v>65044.2</v>
      </c>
      <c r="AH307" s="246">
        <f t="shared" si="144"/>
        <v>65568.75</v>
      </c>
      <c r="AI307" s="246">
        <f t="shared" si="145"/>
        <v>66093.3</v>
      </c>
      <c r="AJ307" s="246">
        <f t="shared" si="146"/>
        <v>66617.850000000006</v>
      </c>
      <c r="AK307" s="246">
        <f t="shared" si="147"/>
        <v>67142.399999999994</v>
      </c>
      <c r="AL307" s="246">
        <f t="shared" si="148"/>
        <v>67666.95</v>
      </c>
      <c r="AM307" s="246">
        <f t="shared" si="149"/>
        <v>68191.5</v>
      </c>
    </row>
    <row r="308" spans="1:39" ht="24" customHeight="1">
      <c r="A308" s="232">
        <v>2026</v>
      </c>
      <c r="B308" s="11" t="s">
        <v>32</v>
      </c>
      <c r="C308" s="12" t="s">
        <v>1741</v>
      </c>
      <c r="D308" s="12" t="s">
        <v>1618</v>
      </c>
      <c r="E308" s="12" t="s">
        <v>1619</v>
      </c>
      <c r="F308" s="255">
        <v>55095</v>
      </c>
      <c r="G308" s="255">
        <v>48750</v>
      </c>
      <c r="H308" s="255">
        <v>6345</v>
      </c>
      <c r="I308" s="265">
        <v>0.1152</v>
      </c>
      <c r="J308" s="241">
        <f t="shared" si="120"/>
        <v>49237.5</v>
      </c>
      <c r="K308" s="246">
        <f t="shared" si="121"/>
        <v>49725</v>
      </c>
      <c r="L308" s="246">
        <f t="shared" si="122"/>
        <v>50212.5</v>
      </c>
      <c r="M308" s="246">
        <f t="shared" si="123"/>
        <v>50700</v>
      </c>
      <c r="N308" s="246">
        <f t="shared" si="124"/>
        <v>51187.5</v>
      </c>
      <c r="O308" s="246">
        <f t="shared" si="125"/>
        <v>51675</v>
      </c>
      <c r="P308" s="246">
        <f t="shared" si="126"/>
        <v>52162.5</v>
      </c>
      <c r="Q308" s="246">
        <f t="shared" si="127"/>
        <v>52650</v>
      </c>
      <c r="R308" s="246">
        <f t="shared" si="128"/>
        <v>53137.5</v>
      </c>
      <c r="S308" s="246">
        <f t="shared" si="129"/>
        <v>53625</v>
      </c>
      <c r="T308" s="246">
        <f t="shared" si="130"/>
        <v>54112.5</v>
      </c>
      <c r="U308" s="246">
        <f t="shared" si="131"/>
        <v>54600</v>
      </c>
      <c r="V308" s="246">
        <f t="shared" si="132"/>
        <v>55087.5</v>
      </c>
      <c r="W308" s="246">
        <f t="shared" si="133"/>
        <v>55575</v>
      </c>
      <c r="X308" s="246">
        <f t="shared" si="134"/>
        <v>56062.5</v>
      </c>
      <c r="Y308" s="246">
        <f t="shared" si="135"/>
        <v>56550</v>
      </c>
      <c r="Z308" s="246">
        <f t="shared" si="136"/>
        <v>57037.5</v>
      </c>
      <c r="AA308" s="246">
        <f t="shared" si="137"/>
        <v>57525</v>
      </c>
      <c r="AB308" s="246">
        <f t="shared" si="138"/>
        <v>58012.5</v>
      </c>
      <c r="AC308" s="246">
        <f t="shared" si="139"/>
        <v>58500</v>
      </c>
      <c r="AD308" s="246">
        <f t="shared" si="140"/>
        <v>58987.5</v>
      </c>
      <c r="AE308" s="246">
        <f t="shared" si="141"/>
        <v>59475</v>
      </c>
      <c r="AF308" s="246">
        <f t="shared" si="142"/>
        <v>59962.5</v>
      </c>
      <c r="AG308" s="246">
        <f t="shared" si="143"/>
        <v>60450</v>
      </c>
      <c r="AH308" s="246">
        <f t="shared" si="144"/>
        <v>60937.5</v>
      </c>
      <c r="AI308" s="246">
        <f t="shared" si="145"/>
        <v>61425</v>
      </c>
      <c r="AJ308" s="246">
        <f t="shared" si="146"/>
        <v>61912.5</v>
      </c>
      <c r="AK308" s="246">
        <f t="shared" si="147"/>
        <v>62400</v>
      </c>
      <c r="AL308" s="246">
        <f t="shared" si="148"/>
        <v>62887.5</v>
      </c>
      <c r="AM308" s="246">
        <f t="shared" si="149"/>
        <v>63375</v>
      </c>
    </row>
    <row r="309" spans="1:39" ht="24" customHeight="1">
      <c r="A309" s="232">
        <v>2026</v>
      </c>
      <c r="B309" s="11" t="s">
        <v>32</v>
      </c>
      <c r="C309" s="12" t="s">
        <v>1741</v>
      </c>
      <c r="D309" s="12" t="s">
        <v>1620</v>
      </c>
      <c r="E309" s="12" t="s">
        <v>1621</v>
      </c>
      <c r="F309" s="255">
        <v>58995</v>
      </c>
      <c r="G309" s="255">
        <v>52455</v>
      </c>
      <c r="H309" s="255">
        <v>6540</v>
      </c>
      <c r="I309" s="265">
        <v>0.1109</v>
      </c>
      <c r="J309" s="241">
        <f t="shared" si="120"/>
        <v>52979.55</v>
      </c>
      <c r="K309" s="246">
        <f t="shared" si="121"/>
        <v>53504.1</v>
      </c>
      <c r="L309" s="246">
        <f t="shared" si="122"/>
        <v>54028.65</v>
      </c>
      <c r="M309" s="246">
        <f t="shared" si="123"/>
        <v>54553.2</v>
      </c>
      <c r="N309" s="246">
        <f t="shared" si="124"/>
        <v>55077.75</v>
      </c>
      <c r="O309" s="246">
        <f t="shared" si="125"/>
        <v>55602.3</v>
      </c>
      <c r="P309" s="246">
        <f t="shared" si="126"/>
        <v>56126.85</v>
      </c>
      <c r="Q309" s="246">
        <f t="shared" si="127"/>
        <v>56651.4</v>
      </c>
      <c r="R309" s="246">
        <f t="shared" si="128"/>
        <v>57175.95</v>
      </c>
      <c r="S309" s="246">
        <f t="shared" si="129"/>
        <v>57700.5</v>
      </c>
      <c r="T309" s="246">
        <f t="shared" si="130"/>
        <v>58225.05</v>
      </c>
      <c r="U309" s="246">
        <f t="shared" si="131"/>
        <v>58749.599999999999</v>
      </c>
      <c r="V309" s="246">
        <f t="shared" si="132"/>
        <v>59274.15</v>
      </c>
      <c r="W309" s="246">
        <f t="shared" si="133"/>
        <v>59798.7</v>
      </c>
      <c r="X309" s="246">
        <f t="shared" si="134"/>
        <v>60323.25</v>
      </c>
      <c r="Y309" s="246">
        <f t="shared" si="135"/>
        <v>60847.8</v>
      </c>
      <c r="Z309" s="246">
        <f t="shared" si="136"/>
        <v>61372.35</v>
      </c>
      <c r="AA309" s="246">
        <f t="shared" si="137"/>
        <v>61896.9</v>
      </c>
      <c r="AB309" s="246">
        <f t="shared" si="138"/>
        <v>62421.45</v>
      </c>
      <c r="AC309" s="246">
        <f t="shared" si="139"/>
        <v>62946</v>
      </c>
      <c r="AD309" s="246">
        <f t="shared" si="140"/>
        <v>63470.55</v>
      </c>
      <c r="AE309" s="246">
        <f t="shared" si="141"/>
        <v>63995.1</v>
      </c>
      <c r="AF309" s="246">
        <f t="shared" si="142"/>
        <v>64519.65</v>
      </c>
      <c r="AG309" s="246">
        <f t="shared" si="143"/>
        <v>65044.2</v>
      </c>
      <c r="AH309" s="246">
        <f t="shared" si="144"/>
        <v>65568.75</v>
      </c>
      <c r="AI309" s="246">
        <f t="shared" si="145"/>
        <v>66093.3</v>
      </c>
      <c r="AJ309" s="246">
        <f t="shared" si="146"/>
        <v>66617.850000000006</v>
      </c>
      <c r="AK309" s="246">
        <f t="shared" si="147"/>
        <v>67142.399999999994</v>
      </c>
      <c r="AL309" s="246">
        <f t="shared" si="148"/>
        <v>67666.95</v>
      </c>
      <c r="AM309" s="246">
        <f t="shared" si="149"/>
        <v>68191.5</v>
      </c>
    </row>
    <row r="310" spans="1:39" ht="24" customHeight="1">
      <c r="A310" s="232">
        <v>2026</v>
      </c>
      <c r="B310" s="11" t="s">
        <v>32</v>
      </c>
      <c r="C310" s="12" t="s">
        <v>1741</v>
      </c>
      <c r="D310" s="12" t="s">
        <v>1622</v>
      </c>
      <c r="E310" s="12" t="s">
        <v>1623</v>
      </c>
      <c r="F310" s="255">
        <v>54895</v>
      </c>
      <c r="G310" s="255">
        <v>48560</v>
      </c>
      <c r="H310" s="255">
        <v>6335</v>
      </c>
      <c r="I310" s="265">
        <v>0.1154</v>
      </c>
      <c r="J310" s="241">
        <f t="shared" si="120"/>
        <v>49045.599999999999</v>
      </c>
      <c r="K310" s="246">
        <f t="shared" si="121"/>
        <v>49531.199999999997</v>
      </c>
      <c r="L310" s="246">
        <f t="shared" si="122"/>
        <v>50016.800000000003</v>
      </c>
      <c r="M310" s="246">
        <f t="shared" si="123"/>
        <v>50502.400000000001</v>
      </c>
      <c r="N310" s="246">
        <f t="shared" si="124"/>
        <v>50988</v>
      </c>
      <c r="O310" s="246">
        <f t="shared" si="125"/>
        <v>51473.599999999999</v>
      </c>
      <c r="P310" s="246">
        <f t="shared" si="126"/>
        <v>51959.199999999997</v>
      </c>
      <c r="Q310" s="246">
        <f t="shared" si="127"/>
        <v>52444.800000000003</v>
      </c>
      <c r="R310" s="246">
        <f t="shared" si="128"/>
        <v>52930.400000000001</v>
      </c>
      <c r="S310" s="246">
        <f t="shared" si="129"/>
        <v>53416</v>
      </c>
      <c r="T310" s="246">
        <f t="shared" si="130"/>
        <v>53901.599999999999</v>
      </c>
      <c r="U310" s="246">
        <f t="shared" si="131"/>
        <v>54387.199999999997</v>
      </c>
      <c r="V310" s="246">
        <f t="shared" si="132"/>
        <v>54872.800000000003</v>
      </c>
      <c r="W310" s="246">
        <f t="shared" si="133"/>
        <v>55358.400000000001</v>
      </c>
      <c r="X310" s="246">
        <f t="shared" si="134"/>
        <v>55844</v>
      </c>
      <c r="Y310" s="246">
        <f t="shared" si="135"/>
        <v>56329.599999999999</v>
      </c>
      <c r="Z310" s="246">
        <f t="shared" si="136"/>
        <v>56815.199999999997</v>
      </c>
      <c r="AA310" s="246">
        <f t="shared" si="137"/>
        <v>57300.800000000003</v>
      </c>
      <c r="AB310" s="246">
        <f t="shared" si="138"/>
        <v>57786.400000000001</v>
      </c>
      <c r="AC310" s="246">
        <f t="shared" si="139"/>
        <v>58272</v>
      </c>
      <c r="AD310" s="246">
        <f t="shared" si="140"/>
        <v>58757.599999999999</v>
      </c>
      <c r="AE310" s="246">
        <f t="shared" si="141"/>
        <v>59243.199999999997</v>
      </c>
      <c r="AF310" s="246">
        <f t="shared" si="142"/>
        <v>59728.800000000003</v>
      </c>
      <c r="AG310" s="246">
        <f t="shared" si="143"/>
        <v>60214.400000000001</v>
      </c>
      <c r="AH310" s="246">
        <f t="shared" si="144"/>
        <v>60700</v>
      </c>
      <c r="AI310" s="246">
        <f t="shared" si="145"/>
        <v>61185.599999999999</v>
      </c>
      <c r="AJ310" s="246">
        <f t="shared" si="146"/>
        <v>61671.199999999997</v>
      </c>
      <c r="AK310" s="246">
        <f t="shared" si="147"/>
        <v>62156.800000000003</v>
      </c>
      <c r="AL310" s="246">
        <f t="shared" si="148"/>
        <v>62642.400000000001</v>
      </c>
      <c r="AM310" s="246">
        <f t="shared" si="149"/>
        <v>63128</v>
      </c>
    </row>
    <row r="311" spans="1:39" ht="24" customHeight="1">
      <c r="A311" s="232">
        <v>2026</v>
      </c>
      <c r="B311" s="11" t="s">
        <v>32</v>
      </c>
      <c r="C311" s="12" t="s">
        <v>1741</v>
      </c>
      <c r="D311" s="12" t="s">
        <v>1624</v>
      </c>
      <c r="E311" s="12" t="s">
        <v>1625</v>
      </c>
      <c r="F311" s="255">
        <v>58795</v>
      </c>
      <c r="G311" s="255">
        <v>52265</v>
      </c>
      <c r="H311" s="255">
        <v>6530</v>
      </c>
      <c r="I311" s="265">
        <v>0.1111</v>
      </c>
      <c r="J311" s="241">
        <f t="shared" si="120"/>
        <v>52787.65</v>
      </c>
      <c r="K311" s="246">
        <f t="shared" si="121"/>
        <v>53310.3</v>
      </c>
      <c r="L311" s="246">
        <f t="shared" si="122"/>
        <v>53832.95</v>
      </c>
      <c r="M311" s="246">
        <f t="shared" si="123"/>
        <v>54355.6</v>
      </c>
      <c r="N311" s="246">
        <f t="shared" si="124"/>
        <v>54878.25</v>
      </c>
      <c r="O311" s="246">
        <f t="shared" si="125"/>
        <v>55400.9</v>
      </c>
      <c r="P311" s="246">
        <f t="shared" si="126"/>
        <v>55923.55</v>
      </c>
      <c r="Q311" s="246">
        <f t="shared" si="127"/>
        <v>56446.2</v>
      </c>
      <c r="R311" s="246">
        <f t="shared" si="128"/>
        <v>56968.85</v>
      </c>
      <c r="S311" s="246">
        <f t="shared" si="129"/>
        <v>57491.5</v>
      </c>
      <c r="T311" s="246">
        <f t="shared" si="130"/>
        <v>58014.15</v>
      </c>
      <c r="U311" s="246">
        <f t="shared" si="131"/>
        <v>58536.800000000003</v>
      </c>
      <c r="V311" s="246">
        <f t="shared" si="132"/>
        <v>59059.45</v>
      </c>
      <c r="W311" s="246">
        <f t="shared" si="133"/>
        <v>59582.1</v>
      </c>
      <c r="X311" s="246">
        <f t="shared" si="134"/>
        <v>60104.75</v>
      </c>
      <c r="Y311" s="246">
        <f t="shared" si="135"/>
        <v>60627.4</v>
      </c>
      <c r="Z311" s="246">
        <f t="shared" si="136"/>
        <v>61150.05</v>
      </c>
      <c r="AA311" s="246">
        <f t="shared" si="137"/>
        <v>61672.7</v>
      </c>
      <c r="AB311" s="246">
        <f t="shared" si="138"/>
        <v>62195.35</v>
      </c>
      <c r="AC311" s="246">
        <f t="shared" si="139"/>
        <v>62718</v>
      </c>
      <c r="AD311" s="246">
        <f t="shared" si="140"/>
        <v>63240.65</v>
      </c>
      <c r="AE311" s="246">
        <f t="shared" si="141"/>
        <v>63763.3</v>
      </c>
      <c r="AF311" s="246">
        <f t="shared" si="142"/>
        <v>64285.95</v>
      </c>
      <c r="AG311" s="246">
        <f t="shared" si="143"/>
        <v>64808.6</v>
      </c>
      <c r="AH311" s="246">
        <f t="shared" si="144"/>
        <v>65331.25</v>
      </c>
      <c r="AI311" s="246">
        <f t="shared" si="145"/>
        <v>65853.899999999994</v>
      </c>
      <c r="AJ311" s="246">
        <f t="shared" si="146"/>
        <v>66376.55</v>
      </c>
      <c r="AK311" s="246">
        <f t="shared" si="147"/>
        <v>66899.199999999997</v>
      </c>
      <c r="AL311" s="246">
        <f t="shared" si="148"/>
        <v>67421.850000000006</v>
      </c>
      <c r="AM311" s="246">
        <f t="shared" si="149"/>
        <v>67944.5</v>
      </c>
    </row>
    <row r="312" spans="1:39" ht="24" customHeight="1">
      <c r="A312" s="232">
        <v>2026</v>
      </c>
      <c r="B312" s="11" t="s">
        <v>32</v>
      </c>
      <c r="C312" s="12" t="s">
        <v>1741</v>
      </c>
      <c r="D312" s="12" t="s">
        <v>1626</v>
      </c>
      <c r="E312" s="12" t="s">
        <v>1627</v>
      </c>
      <c r="F312" s="255">
        <v>56095</v>
      </c>
      <c r="G312" s="255">
        <v>49700</v>
      </c>
      <c r="H312" s="255">
        <v>6395</v>
      </c>
      <c r="I312" s="265">
        <v>0.114</v>
      </c>
      <c r="J312" s="241">
        <f t="shared" si="120"/>
        <v>50197</v>
      </c>
      <c r="K312" s="246">
        <f t="shared" si="121"/>
        <v>50694</v>
      </c>
      <c r="L312" s="246">
        <f t="shared" si="122"/>
        <v>51191</v>
      </c>
      <c r="M312" s="246">
        <f t="shared" si="123"/>
        <v>51688</v>
      </c>
      <c r="N312" s="246">
        <f t="shared" si="124"/>
        <v>52185</v>
      </c>
      <c r="O312" s="246">
        <f t="shared" si="125"/>
        <v>52682</v>
      </c>
      <c r="P312" s="246">
        <f t="shared" si="126"/>
        <v>53179</v>
      </c>
      <c r="Q312" s="246">
        <f t="shared" si="127"/>
        <v>53676</v>
      </c>
      <c r="R312" s="246">
        <f t="shared" si="128"/>
        <v>54173</v>
      </c>
      <c r="S312" s="246">
        <f t="shared" si="129"/>
        <v>54670</v>
      </c>
      <c r="T312" s="246">
        <f t="shared" si="130"/>
        <v>55167</v>
      </c>
      <c r="U312" s="246">
        <f t="shared" si="131"/>
        <v>55664</v>
      </c>
      <c r="V312" s="246">
        <f t="shared" si="132"/>
        <v>56161</v>
      </c>
      <c r="W312" s="246">
        <f t="shared" si="133"/>
        <v>56658</v>
      </c>
      <c r="X312" s="246">
        <f t="shared" si="134"/>
        <v>57155</v>
      </c>
      <c r="Y312" s="246">
        <f t="shared" si="135"/>
        <v>57652</v>
      </c>
      <c r="Z312" s="246">
        <f t="shared" si="136"/>
        <v>58149</v>
      </c>
      <c r="AA312" s="246">
        <f t="shared" si="137"/>
        <v>58646</v>
      </c>
      <c r="AB312" s="246">
        <f t="shared" si="138"/>
        <v>59143</v>
      </c>
      <c r="AC312" s="246">
        <f t="shared" si="139"/>
        <v>59640</v>
      </c>
      <c r="AD312" s="246">
        <f t="shared" si="140"/>
        <v>60137</v>
      </c>
      <c r="AE312" s="246">
        <f t="shared" si="141"/>
        <v>60634</v>
      </c>
      <c r="AF312" s="246">
        <f t="shared" si="142"/>
        <v>61131</v>
      </c>
      <c r="AG312" s="246">
        <f t="shared" si="143"/>
        <v>61628</v>
      </c>
      <c r="AH312" s="246">
        <f t="shared" si="144"/>
        <v>62125</v>
      </c>
      <c r="AI312" s="246">
        <f t="shared" si="145"/>
        <v>62622</v>
      </c>
      <c r="AJ312" s="246">
        <f t="shared" si="146"/>
        <v>63119</v>
      </c>
      <c r="AK312" s="246">
        <f t="shared" si="147"/>
        <v>63616</v>
      </c>
      <c r="AL312" s="246">
        <f t="shared" si="148"/>
        <v>64113</v>
      </c>
      <c r="AM312" s="246">
        <f t="shared" si="149"/>
        <v>64610</v>
      </c>
    </row>
    <row r="313" spans="1:39" ht="24" customHeight="1">
      <c r="A313" s="232">
        <v>2026</v>
      </c>
      <c r="B313" s="11" t="s">
        <v>32</v>
      </c>
      <c r="C313" s="12" t="s">
        <v>1741</v>
      </c>
      <c r="D313" s="12" t="s">
        <v>1628</v>
      </c>
      <c r="E313" s="12" t="s">
        <v>1629</v>
      </c>
      <c r="F313" s="255">
        <v>59995</v>
      </c>
      <c r="G313" s="255">
        <v>53405</v>
      </c>
      <c r="H313" s="255">
        <v>6590</v>
      </c>
      <c r="I313" s="265">
        <v>0.10979999999999999</v>
      </c>
      <c r="J313" s="241">
        <f t="shared" si="120"/>
        <v>53939.05</v>
      </c>
      <c r="K313" s="246">
        <f t="shared" si="121"/>
        <v>54473.1</v>
      </c>
      <c r="L313" s="246">
        <f t="shared" si="122"/>
        <v>55007.15</v>
      </c>
      <c r="M313" s="246">
        <f t="shared" si="123"/>
        <v>55541.2</v>
      </c>
      <c r="N313" s="246">
        <f t="shared" si="124"/>
        <v>56075.25</v>
      </c>
      <c r="O313" s="246">
        <f t="shared" si="125"/>
        <v>56609.3</v>
      </c>
      <c r="P313" s="246">
        <f t="shared" si="126"/>
        <v>57143.35</v>
      </c>
      <c r="Q313" s="246">
        <f t="shared" si="127"/>
        <v>57677.4</v>
      </c>
      <c r="R313" s="246">
        <f t="shared" si="128"/>
        <v>58211.45</v>
      </c>
      <c r="S313" s="246">
        <f t="shared" si="129"/>
        <v>58745.5</v>
      </c>
      <c r="T313" s="246">
        <f t="shared" si="130"/>
        <v>59279.55</v>
      </c>
      <c r="U313" s="246">
        <f t="shared" si="131"/>
        <v>59813.599999999999</v>
      </c>
      <c r="V313" s="246">
        <f t="shared" si="132"/>
        <v>60347.65</v>
      </c>
      <c r="W313" s="246">
        <f t="shared" si="133"/>
        <v>60881.7</v>
      </c>
      <c r="X313" s="246">
        <f t="shared" si="134"/>
        <v>61415.75</v>
      </c>
      <c r="Y313" s="246">
        <f t="shared" si="135"/>
        <v>61949.8</v>
      </c>
      <c r="Z313" s="246">
        <f t="shared" si="136"/>
        <v>62483.85</v>
      </c>
      <c r="AA313" s="246">
        <f t="shared" si="137"/>
        <v>63017.9</v>
      </c>
      <c r="AB313" s="246">
        <f t="shared" si="138"/>
        <v>63551.95</v>
      </c>
      <c r="AC313" s="246">
        <f t="shared" si="139"/>
        <v>64086</v>
      </c>
      <c r="AD313" s="246">
        <f t="shared" si="140"/>
        <v>64620.05</v>
      </c>
      <c r="AE313" s="246">
        <f t="shared" si="141"/>
        <v>65154.1</v>
      </c>
      <c r="AF313" s="246">
        <f t="shared" si="142"/>
        <v>65688.149999999994</v>
      </c>
      <c r="AG313" s="246">
        <f t="shared" si="143"/>
        <v>66222.2</v>
      </c>
      <c r="AH313" s="246">
        <f t="shared" si="144"/>
        <v>66756.25</v>
      </c>
      <c r="AI313" s="246">
        <f t="shared" si="145"/>
        <v>67290.3</v>
      </c>
      <c r="AJ313" s="246">
        <f t="shared" si="146"/>
        <v>67824.350000000006</v>
      </c>
      <c r="AK313" s="246">
        <f t="shared" si="147"/>
        <v>68358.399999999994</v>
      </c>
      <c r="AL313" s="246">
        <f t="shared" si="148"/>
        <v>68892.45</v>
      </c>
      <c r="AM313" s="246">
        <f t="shared" si="149"/>
        <v>69426.5</v>
      </c>
    </row>
    <row r="314" spans="1:39" ht="24" customHeight="1">
      <c r="A314" s="232">
        <v>2026</v>
      </c>
      <c r="B314" s="11" t="s">
        <v>32</v>
      </c>
      <c r="C314" s="12" t="s">
        <v>1741</v>
      </c>
      <c r="D314" s="12" t="s">
        <v>1630</v>
      </c>
      <c r="E314" s="12" t="s">
        <v>1631</v>
      </c>
      <c r="F314" s="255">
        <v>56095</v>
      </c>
      <c r="G314" s="255">
        <v>49700</v>
      </c>
      <c r="H314" s="255">
        <v>6395</v>
      </c>
      <c r="I314" s="265">
        <v>0.114</v>
      </c>
      <c r="J314" s="241">
        <f t="shared" si="120"/>
        <v>50197</v>
      </c>
      <c r="K314" s="246">
        <f t="shared" si="121"/>
        <v>50694</v>
      </c>
      <c r="L314" s="246">
        <f t="shared" si="122"/>
        <v>51191</v>
      </c>
      <c r="M314" s="246">
        <f t="shared" si="123"/>
        <v>51688</v>
      </c>
      <c r="N314" s="246">
        <f t="shared" si="124"/>
        <v>52185</v>
      </c>
      <c r="O314" s="246">
        <f t="shared" si="125"/>
        <v>52682</v>
      </c>
      <c r="P314" s="246">
        <f t="shared" si="126"/>
        <v>53179</v>
      </c>
      <c r="Q314" s="246">
        <f t="shared" si="127"/>
        <v>53676</v>
      </c>
      <c r="R314" s="246">
        <f t="shared" si="128"/>
        <v>54173</v>
      </c>
      <c r="S314" s="246">
        <f t="shared" si="129"/>
        <v>54670</v>
      </c>
      <c r="T314" s="246">
        <f t="shared" si="130"/>
        <v>55167</v>
      </c>
      <c r="U314" s="246">
        <f t="shared" si="131"/>
        <v>55664</v>
      </c>
      <c r="V314" s="246">
        <f t="shared" si="132"/>
        <v>56161</v>
      </c>
      <c r="W314" s="246">
        <f t="shared" si="133"/>
        <v>56658</v>
      </c>
      <c r="X314" s="246">
        <f t="shared" si="134"/>
        <v>57155</v>
      </c>
      <c r="Y314" s="246">
        <f t="shared" si="135"/>
        <v>57652</v>
      </c>
      <c r="Z314" s="246">
        <f t="shared" si="136"/>
        <v>58149</v>
      </c>
      <c r="AA314" s="246">
        <f t="shared" si="137"/>
        <v>58646</v>
      </c>
      <c r="AB314" s="246">
        <f t="shared" si="138"/>
        <v>59143</v>
      </c>
      <c r="AC314" s="246">
        <f t="shared" si="139"/>
        <v>59640</v>
      </c>
      <c r="AD314" s="246">
        <f t="shared" si="140"/>
        <v>60137</v>
      </c>
      <c r="AE314" s="246">
        <f t="shared" si="141"/>
        <v>60634</v>
      </c>
      <c r="AF314" s="246">
        <f t="shared" si="142"/>
        <v>61131</v>
      </c>
      <c r="AG314" s="246">
        <f t="shared" si="143"/>
        <v>61628</v>
      </c>
      <c r="AH314" s="246">
        <f t="shared" si="144"/>
        <v>62125</v>
      </c>
      <c r="AI314" s="246">
        <f t="shared" si="145"/>
        <v>62622</v>
      </c>
      <c r="AJ314" s="246">
        <f t="shared" si="146"/>
        <v>63119</v>
      </c>
      <c r="AK314" s="246">
        <f t="shared" si="147"/>
        <v>63616</v>
      </c>
      <c r="AL314" s="246">
        <f t="shared" si="148"/>
        <v>64113</v>
      </c>
      <c r="AM314" s="246">
        <f t="shared" si="149"/>
        <v>64610</v>
      </c>
    </row>
    <row r="315" spans="1:39" ht="24" customHeight="1">
      <c r="A315" s="232">
        <v>2026</v>
      </c>
      <c r="B315" s="11" t="s">
        <v>32</v>
      </c>
      <c r="C315" s="12" t="s">
        <v>1741</v>
      </c>
      <c r="D315" s="12" t="s">
        <v>1632</v>
      </c>
      <c r="E315" s="12" t="s">
        <v>1633</v>
      </c>
      <c r="F315" s="255">
        <v>59995</v>
      </c>
      <c r="G315" s="255">
        <v>53405</v>
      </c>
      <c r="H315" s="255">
        <v>6590</v>
      </c>
      <c r="I315" s="265">
        <v>0.10979999999999999</v>
      </c>
      <c r="J315" s="241">
        <f t="shared" si="120"/>
        <v>53939.05</v>
      </c>
      <c r="K315" s="246">
        <f t="shared" si="121"/>
        <v>54473.1</v>
      </c>
      <c r="L315" s="246">
        <f t="shared" si="122"/>
        <v>55007.15</v>
      </c>
      <c r="M315" s="246">
        <f t="shared" si="123"/>
        <v>55541.2</v>
      </c>
      <c r="N315" s="246">
        <f t="shared" si="124"/>
        <v>56075.25</v>
      </c>
      <c r="O315" s="246">
        <f t="shared" si="125"/>
        <v>56609.3</v>
      </c>
      <c r="P315" s="246">
        <f t="shared" si="126"/>
        <v>57143.35</v>
      </c>
      <c r="Q315" s="246">
        <f t="shared" si="127"/>
        <v>57677.4</v>
      </c>
      <c r="R315" s="246">
        <f t="shared" si="128"/>
        <v>58211.45</v>
      </c>
      <c r="S315" s="246">
        <f t="shared" si="129"/>
        <v>58745.5</v>
      </c>
      <c r="T315" s="246">
        <f t="shared" si="130"/>
        <v>59279.55</v>
      </c>
      <c r="U315" s="246">
        <f t="shared" si="131"/>
        <v>59813.599999999999</v>
      </c>
      <c r="V315" s="246">
        <f t="shared" si="132"/>
        <v>60347.65</v>
      </c>
      <c r="W315" s="246">
        <f t="shared" si="133"/>
        <v>60881.7</v>
      </c>
      <c r="X315" s="246">
        <f t="shared" si="134"/>
        <v>61415.75</v>
      </c>
      <c r="Y315" s="246">
        <f t="shared" si="135"/>
        <v>61949.8</v>
      </c>
      <c r="Z315" s="246">
        <f t="shared" si="136"/>
        <v>62483.85</v>
      </c>
      <c r="AA315" s="246">
        <f t="shared" si="137"/>
        <v>63017.9</v>
      </c>
      <c r="AB315" s="246">
        <f t="shared" si="138"/>
        <v>63551.95</v>
      </c>
      <c r="AC315" s="246">
        <f t="shared" si="139"/>
        <v>64086</v>
      </c>
      <c r="AD315" s="246">
        <f t="shared" si="140"/>
        <v>64620.05</v>
      </c>
      <c r="AE315" s="246">
        <f t="shared" si="141"/>
        <v>65154.1</v>
      </c>
      <c r="AF315" s="246">
        <f t="shared" si="142"/>
        <v>65688.149999999994</v>
      </c>
      <c r="AG315" s="246">
        <f t="shared" si="143"/>
        <v>66222.2</v>
      </c>
      <c r="AH315" s="246">
        <f t="shared" si="144"/>
        <v>66756.25</v>
      </c>
      <c r="AI315" s="246">
        <f t="shared" si="145"/>
        <v>67290.3</v>
      </c>
      <c r="AJ315" s="246">
        <f t="shared" si="146"/>
        <v>67824.350000000006</v>
      </c>
      <c r="AK315" s="246">
        <f t="shared" si="147"/>
        <v>68358.399999999994</v>
      </c>
      <c r="AL315" s="246">
        <f t="shared" si="148"/>
        <v>68892.45</v>
      </c>
      <c r="AM315" s="246">
        <f t="shared" si="149"/>
        <v>69426.5</v>
      </c>
    </row>
    <row r="316" spans="1:39" ht="24" customHeight="1">
      <c r="A316" s="232">
        <v>2026</v>
      </c>
      <c r="B316" s="11" t="s">
        <v>32</v>
      </c>
      <c r="C316" s="12" t="s">
        <v>1741</v>
      </c>
      <c r="D316" s="12" t="s">
        <v>1634</v>
      </c>
      <c r="E316" s="12" t="s">
        <v>1635</v>
      </c>
      <c r="F316" s="255">
        <v>56095</v>
      </c>
      <c r="G316" s="255">
        <v>49700</v>
      </c>
      <c r="H316" s="255">
        <v>6395</v>
      </c>
      <c r="I316" s="265">
        <v>0.114</v>
      </c>
      <c r="J316" s="241">
        <f t="shared" si="120"/>
        <v>50197</v>
      </c>
      <c r="K316" s="246">
        <f t="shared" si="121"/>
        <v>50694</v>
      </c>
      <c r="L316" s="246">
        <f t="shared" si="122"/>
        <v>51191</v>
      </c>
      <c r="M316" s="246">
        <f t="shared" si="123"/>
        <v>51688</v>
      </c>
      <c r="N316" s="246">
        <f t="shared" si="124"/>
        <v>52185</v>
      </c>
      <c r="O316" s="246">
        <f t="shared" si="125"/>
        <v>52682</v>
      </c>
      <c r="P316" s="246">
        <f t="shared" si="126"/>
        <v>53179</v>
      </c>
      <c r="Q316" s="246">
        <f t="shared" si="127"/>
        <v>53676</v>
      </c>
      <c r="R316" s="246">
        <f t="shared" si="128"/>
        <v>54173</v>
      </c>
      <c r="S316" s="246">
        <f t="shared" si="129"/>
        <v>54670</v>
      </c>
      <c r="T316" s="246">
        <f t="shared" si="130"/>
        <v>55167</v>
      </c>
      <c r="U316" s="246">
        <f t="shared" si="131"/>
        <v>55664</v>
      </c>
      <c r="V316" s="246">
        <f t="shared" si="132"/>
        <v>56161</v>
      </c>
      <c r="W316" s="246">
        <f t="shared" si="133"/>
        <v>56658</v>
      </c>
      <c r="X316" s="246">
        <f t="shared" si="134"/>
        <v>57155</v>
      </c>
      <c r="Y316" s="246">
        <f t="shared" si="135"/>
        <v>57652</v>
      </c>
      <c r="Z316" s="246">
        <f t="shared" si="136"/>
        <v>58149</v>
      </c>
      <c r="AA316" s="246">
        <f t="shared" si="137"/>
        <v>58646</v>
      </c>
      <c r="AB316" s="246">
        <f t="shared" si="138"/>
        <v>59143</v>
      </c>
      <c r="AC316" s="246">
        <f t="shared" si="139"/>
        <v>59640</v>
      </c>
      <c r="AD316" s="246">
        <f t="shared" si="140"/>
        <v>60137</v>
      </c>
      <c r="AE316" s="246">
        <f t="shared" si="141"/>
        <v>60634</v>
      </c>
      <c r="AF316" s="246">
        <f t="shared" si="142"/>
        <v>61131</v>
      </c>
      <c r="AG316" s="246">
        <f t="shared" si="143"/>
        <v>61628</v>
      </c>
      <c r="AH316" s="246">
        <f t="shared" si="144"/>
        <v>62125</v>
      </c>
      <c r="AI316" s="246">
        <f t="shared" si="145"/>
        <v>62622</v>
      </c>
      <c r="AJ316" s="246">
        <f t="shared" si="146"/>
        <v>63119</v>
      </c>
      <c r="AK316" s="246">
        <f t="shared" si="147"/>
        <v>63616</v>
      </c>
      <c r="AL316" s="246">
        <f t="shared" si="148"/>
        <v>64113</v>
      </c>
      <c r="AM316" s="246">
        <f t="shared" si="149"/>
        <v>64610</v>
      </c>
    </row>
    <row r="317" spans="1:39" ht="24" customHeight="1">
      <c r="A317" s="232">
        <v>2026</v>
      </c>
      <c r="B317" s="11" t="s">
        <v>32</v>
      </c>
      <c r="C317" s="12" t="s">
        <v>1741</v>
      </c>
      <c r="D317" s="12" t="s">
        <v>1636</v>
      </c>
      <c r="E317" s="12" t="s">
        <v>1637</v>
      </c>
      <c r="F317" s="255">
        <v>59995</v>
      </c>
      <c r="G317" s="255">
        <v>53405</v>
      </c>
      <c r="H317" s="255">
        <v>6590</v>
      </c>
      <c r="I317" s="265">
        <v>0.10979999999999999</v>
      </c>
      <c r="J317" s="241">
        <f t="shared" si="120"/>
        <v>53939.05</v>
      </c>
      <c r="K317" s="246">
        <f t="shared" si="121"/>
        <v>54473.1</v>
      </c>
      <c r="L317" s="246">
        <f t="shared" si="122"/>
        <v>55007.15</v>
      </c>
      <c r="M317" s="246">
        <f t="shared" si="123"/>
        <v>55541.2</v>
      </c>
      <c r="N317" s="246">
        <f t="shared" si="124"/>
        <v>56075.25</v>
      </c>
      <c r="O317" s="246">
        <f t="shared" si="125"/>
        <v>56609.3</v>
      </c>
      <c r="P317" s="246">
        <f t="shared" si="126"/>
        <v>57143.35</v>
      </c>
      <c r="Q317" s="246">
        <f t="shared" si="127"/>
        <v>57677.4</v>
      </c>
      <c r="R317" s="246">
        <f t="shared" si="128"/>
        <v>58211.45</v>
      </c>
      <c r="S317" s="246">
        <f t="shared" si="129"/>
        <v>58745.5</v>
      </c>
      <c r="T317" s="246">
        <f t="shared" si="130"/>
        <v>59279.55</v>
      </c>
      <c r="U317" s="246">
        <f t="shared" si="131"/>
        <v>59813.599999999999</v>
      </c>
      <c r="V317" s="246">
        <f t="shared" si="132"/>
        <v>60347.65</v>
      </c>
      <c r="W317" s="246">
        <f t="shared" si="133"/>
        <v>60881.7</v>
      </c>
      <c r="X317" s="246">
        <f t="shared" si="134"/>
        <v>61415.75</v>
      </c>
      <c r="Y317" s="246">
        <f t="shared" si="135"/>
        <v>61949.8</v>
      </c>
      <c r="Z317" s="246">
        <f t="shared" si="136"/>
        <v>62483.85</v>
      </c>
      <c r="AA317" s="246">
        <f t="shared" si="137"/>
        <v>63017.9</v>
      </c>
      <c r="AB317" s="246">
        <f t="shared" si="138"/>
        <v>63551.95</v>
      </c>
      <c r="AC317" s="246">
        <f t="shared" si="139"/>
        <v>64086</v>
      </c>
      <c r="AD317" s="246">
        <f t="shared" si="140"/>
        <v>64620.05</v>
      </c>
      <c r="AE317" s="246">
        <f t="shared" si="141"/>
        <v>65154.1</v>
      </c>
      <c r="AF317" s="246">
        <f t="shared" si="142"/>
        <v>65688.149999999994</v>
      </c>
      <c r="AG317" s="246">
        <f t="shared" si="143"/>
        <v>66222.2</v>
      </c>
      <c r="AH317" s="246">
        <f t="shared" si="144"/>
        <v>66756.25</v>
      </c>
      <c r="AI317" s="246">
        <f t="shared" si="145"/>
        <v>67290.3</v>
      </c>
      <c r="AJ317" s="246">
        <f t="shared" si="146"/>
        <v>67824.350000000006</v>
      </c>
      <c r="AK317" s="246">
        <f t="shared" si="147"/>
        <v>68358.399999999994</v>
      </c>
      <c r="AL317" s="246">
        <f t="shared" si="148"/>
        <v>68892.45</v>
      </c>
      <c r="AM317" s="246">
        <f t="shared" si="149"/>
        <v>69426.5</v>
      </c>
    </row>
    <row r="318" spans="1:39" ht="24" customHeight="1">
      <c r="A318" s="232">
        <v>2026</v>
      </c>
      <c r="B318" s="11" t="s">
        <v>32</v>
      </c>
      <c r="C318" s="12" t="s">
        <v>1741</v>
      </c>
      <c r="D318" s="12" t="s">
        <v>1638</v>
      </c>
      <c r="E318" s="12" t="s">
        <v>1639</v>
      </c>
      <c r="F318" s="255">
        <v>57295</v>
      </c>
      <c r="G318" s="255">
        <v>50840</v>
      </c>
      <c r="H318" s="255">
        <v>6455</v>
      </c>
      <c r="I318" s="265">
        <v>0.11269999999999999</v>
      </c>
      <c r="J318" s="241">
        <f t="shared" si="120"/>
        <v>51348.4</v>
      </c>
      <c r="K318" s="246">
        <f t="shared" si="121"/>
        <v>51856.800000000003</v>
      </c>
      <c r="L318" s="246">
        <f t="shared" si="122"/>
        <v>52365.2</v>
      </c>
      <c r="M318" s="246">
        <f t="shared" si="123"/>
        <v>52873.599999999999</v>
      </c>
      <c r="N318" s="246">
        <f t="shared" si="124"/>
        <v>53382</v>
      </c>
      <c r="O318" s="246">
        <f t="shared" si="125"/>
        <v>53890.400000000001</v>
      </c>
      <c r="P318" s="246">
        <f t="shared" si="126"/>
        <v>54398.8</v>
      </c>
      <c r="Q318" s="246">
        <f t="shared" si="127"/>
        <v>54907.199999999997</v>
      </c>
      <c r="R318" s="246">
        <f t="shared" si="128"/>
        <v>55415.6</v>
      </c>
      <c r="S318" s="246">
        <f t="shared" si="129"/>
        <v>55924</v>
      </c>
      <c r="T318" s="246">
        <f t="shared" si="130"/>
        <v>56432.4</v>
      </c>
      <c r="U318" s="246">
        <f t="shared" si="131"/>
        <v>56940.800000000003</v>
      </c>
      <c r="V318" s="246">
        <f t="shared" si="132"/>
        <v>57449.2</v>
      </c>
      <c r="W318" s="246">
        <f t="shared" si="133"/>
        <v>57957.599999999999</v>
      </c>
      <c r="X318" s="246">
        <f t="shared" si="134"/>
        <v>58466</v>
      </c>
      <c r="Y318" s="246">
        <f t="shared" si="135"/>
        <v>58974.400000000001</v>
      </c>
      <c r="Z318" s="246">
        <f t="shared" si="136"/>
        <v>59482.8</v>
      </c>
      <c r="AA318" s="246">
        <f t="shared" si="137"/>
        <v>59991.199999999997</v>
      </c>
      <c r="AB318" s="246">
        <f t="shared" si="138"/>
        <v>60499.6</v>
      </c>
      <c r="AC318" s="246">
        <f t="shared" si="139"/>
        <v>61008</v>
      </c>
      <c r="AD318" s="246">
        <f t="shared" si="140"/>
        <v>61516.4</v>
      </c>
      <c r="AE318" s="246">
        <f t="shared" si="141"/>
        <v>62024.800000000003</v>
      </c>
      <c r="AF318" s="246">
        <f t="shared" si="142"/>
        <v>62533.2</v>
      </c>
      <c r="AG318" s="246">
        <f t="shared" si="143"/>
        <v>63041.599999999999</v>
      </c>
      <c r="AH318" s="246">
        <f t="shared" si="144"/>
        <v>63550</v>
      </c>
      <c r="AI318" s="246">
        <f t="shared" si="145"/>
        <v>64058.400000000001</v>
      </c>
      <c r="AJ318" s="246">
        <f t="shared" si="146"/>
        <v>64566.8</v>
      </c>
      <c r="AK318" s="246">
        <f t="shared" si="147"/>
        <v>65075.199999999997</v>
      </c>
      <c r="AL318" s="246">
        <f t="shared" si="148"/>
        <v>65583.600000000006</v>
      </c>
      <c r="AM318" s="246">
        <f t="shared" si="149"/>
        <v>66092</v>
      </c>
    </row>
    <row r="319" spans="1:39" ht="24" customHeight="1">
      <c r="A319" s="232">
        <v>2026</v>
      </c>
      <c r="B319" s="11" t="s">
        <v>32</v>
      </c>
      <c r="C319" s="12" t="s">
        <v>1741</v>
      </c>
      <c r="D319" s="12" t="s">
        <v>1640</v>
      </c>
      <c r="E319" s="12" t="s">
        <v>1641</v>
      </c>
      <c r="F319" s="255">
        <v>61195</v>
      </c>
      <c r="G319" s="255">
        <v>54545</v>
      </c>
      <c r="H319" s="255">
        <v>6650</v>
      </c>
      <c r="I319" s="265">
        <v>0.1087</v>
      </c>
      <c r="J319" s="241">
        <f t="shared" si="120"/>
        <v>55090.45</v>
      </c>
      <c r="K319" s="246">
        <f t="shared" si="121"/>
        <v>55635.9</v>
      </c>
      <c r="L319" s="246">
        <f t="shared" si="122"/>
        <v>56181.35</v>
      </c>
      <c r="M319" s="246">
        <f t="shared" si="123"/>
        <v>56726.8</v>
      </c>
      <c r="N319" s="246">
        <f t="shared" si="124"/>
        <v>57272.25</v>
      </c>
      <c r="O319" s="246">
        <f t="shared" si="125"/>
        <v>57817.7</v>
      </c>
      <c r="P319" s="246">
        <f t="shared" si="126"/>
        <v>58363.15</v>
      </c>
      <c r="Q319" s="246">
        <f t="shared" si="127"/>
        <v>58908.6</v>
      </c>
      <c r="R319" s="246">
        <f t="shared" si="128"/>
        <v>59454.05</v>
      </c>
      <c r="S319" s="246">
        <f t="shared" si="129"/>
        <v>59999.5</v>
      </c>
      <c r="T319" s="246">
        <f t="shared" si="130"/>
        <v>60544.95</v>
      </c>
      <c r="U319" s="246">
        <f t="shared" si="131"/>
        <v>61090.400000000001</v>
      </c>
      <c r="V319" s="246">
        <f t="shared" si="132"/>
        <v>61635.85</v>
      </c>
      <c r="W319" s="246">
        <f t="shared" si="133"/>
        <v>62181.3</v>
      </c>
      <c r="X319" s="246">
        <f t="shared" si="134"/>
        <v>62726.75</v>
      </c>
      <c r="Y319" s="246">
        <f t="shared" si="135"/>
        <v>63272.2</v>
      </c>
      <c r="Z319" s="246">
        <f t="shared" si="136"/>
        <v>63817.65</v>
      </c>
      <c r="AA319" s="246">
        <f t="shared" si="137"/>
        <v>64363.1</v>
      </c>
      <c r="AB319" s="246">
        <f t="shared" si="138"/>
        <v>64908.55</v>
      </c>
      <c r="AC319" s="246">
        <f t="shared" si="139"/>
        <v>65454</v>
      </c>
      <c r="AD319" s="246">
        <f t="shared" si="140"/>
        <v>65999.45</v>
      </c>
      <c r="AE319" s="246">
        <f t="shared" si="141"/>
        <v>66544.899999999994</v>
      </c>
      <c r="AF319" s="246">
        <f t="shared" si="142"/>
        <v>67090.350000000006</v>
      </c>
      <c r="AG319" s="246">
        <f t="shared" si="143"/>
        <v>67635.8</v>
      </c>
      <c r="AH319" s="246">
        <f t="shared" si="144"/>
        <v>68181.25</v>
      </c>
      <c r="AI319" s="246">
        <f t="shared" si="145"/>
        <v>68726.7</v>
      </c>
      <c r="AJ319" s="246">
        <f t="shared" si="146"/>
        <v>69272.149999999994</v>
      </c>
      <c r="AK319" s="246">
        <f t="shared" si="147"/>
        <v>69817.600000000006</v>
      </c>
      <c r="AL319" s="246">
        <f t="shared" si="148"/>
        <v>70363.05</v>
      </c>
      <c r="AM319" s="246">
        <f t="shared" si="149"/>
        <v>70908.5</v>
      </c>
    </row>
    <row r="320" spans="1:39" ht="24" customHeight="1">
      <c r="A320" s="232">
        <v>2026</v>
      </c>
      <c r="B320" s="11" t="s">
        <v>32</v>
      </c>
      <c r="C320" s="12" t="s">
        <v>1741</v>
      </c>
      <c r="D320" s="12" t="s">
        <v>1642</v>
      </c>
      <c r="E320" s="12" t="s">
        <v>1643</v>
      </c>
      <c r="F320" s="255">
        <v>57295</v>
      </c>
      <c r="G320" s="255">
        <v>50840</v>
      </c>
      <c r="H320" s="255">
        <v>6455</v>
      </c>
      <c r="I320" s="265">
        <v>0.11269999999999999</v>
      </c>
      <c r="J320" s="241">
        <f t="shared" si="120"/>
        <v>51348.4</v>
      </c>
      <c r="K320" s="246">
        <f t="shared" si="121"/>
        <v>51856.800000000003</v>
      </c>
      <c r="L320" s="246">
        <f t="shared" si="122"/>
        <v>52365.2</v>
      </c>
      <c r="M320" s="246">
        <f t="shared" si="123"/>
        <v>52873.599999999999</v>
      </c>
      <c r="N320" s="246">
        <f t="shared" si="124"/>
        <v>53382</v>
      </c>
      <c r="O320" s="246">
        <f t="shared" si="125"/>
        <v>53890.400000000001</v>
      </c>
      <c r="P320" s="246">
        <f t="shared" si="126"/>
        <v>54398.8</v>
      </c>
      <c r="Q320" s="246">
        <f t="shared" si="127"/>
        <v>54907.199999999997</v>
      </c>
      <c r="R320" s="246">
        <f t="shared" si="128"/>
        <v>55415.6</v>
      </c>
      <c r="S320" s="246">
        <f t="shared" si="129"/>
        <v>55924</v>
      </c>
      <c r="T320" s="246">
        <f t="shared" si="130"/>
        <v>56432.4</v>
      </c>
      <c r="U320" s="246">
        <f t="shared" si="131"/>
        <v>56940.800000000003</v>
      </c>
      <c r="V320" s="246">
        <f t="shared" si="132"/>
        <v>57449.2</v>
      </c>
      <c r="W320" s="246">
        <f t="shared" si="133"/>
        <v>57957.599999999999</v>
      </c>
      <c r="X320" s="246">
        <f t="shared" si="134"/>
        <v>58466</v>
      </c>
      <c r="Y320" s="246">
        <f t="shared" si="135"/>
        <v>58974.400000000001</v>
      </c>
      <c r="Z320" s="246">
        <f t="shared" si="136"/>
        <v>59482.8</v>
      </c>
      <c r="AA320" s="246">
        <f t="shared" si="137"/>
        <v>59991.199999999997</v>
      </c>
      <c r="AB320" s="246">
        <f t="shared" si="138"/>
        <v>60499.6</v>
      </c>
      <c r="AC320" s="246">
        <f t="shared" si="139"/>
        <v>61008</v>
      </c>
      <c r="AD320" s="246">
        <f t="shared" si="140"/>
        <v>61516.4</v>
      </c>
      <c r="AE320" s="246">
        <f t="shared" si="141"/>
        <v>62024.800000000003</v>
      </c>
      <c r="AF320" s="246">
        <f t="shared" si="142"/>
        <v>62533.2</v>
      </c>
      <c r="AG320" s="246">
        <f t="shared" si="143"/>
        <v>63041.599999999999</v>
      </c>
      <c r="AH320" s="246">
        <f t="shared" si="144"/>
        <v>63550</v>
      </c>
      <c r="AI320" s="246">
        <f t="shared" si="145"/>
        <v>64058.400000000001</v>
      </c>
      <c r="AJ320" s="246">
        <f t="shared" si="146"/>
        <v>64566.8</v>
      </c>
      <c r="AK320" s="246">
        <f t="shared" si="147"/>
        <v>65075.199999999997</v>
      </c>
      <c r="AL320" s="246">
        <f t="shared" si="148"/>
        <v>65583.600000000006</v>
      </c>
      <c r="AM320" s="246">
        <f t="shared" si="149"/>
        <v>66092</v>
      </c>
    </row>
    <row r="321" spans="1:39" ht="24" customHeight="1">
      <c r="A321" s="232">
        <v>2026</v>
      </c>
      <c r="B321" s="11" t="s">
        <v>32</v>
      </c>
      <c r="C321" s="12" t="s">
        <v>1741</v>
      </c>
      <c r="D321" s="12" t="s">
        <v>1644</v>
      </c>
      <c r="E321" s="12" t="s">
        <v>1645</v>
      </c>
      <c r="F321" s="255">
        <v>61195</v>
      </c>
      <c r="G321" s="255">
        <v>54545</v>
      </c>
      <c r="H321" s="255">
        <v>6650</v>
      </c>
      <c r="I321" s="265">
        <v>0.1087</v>
      </c>
      <c r="J321" s="241">
        <f t="shared" si="120"/>
        <v>55090.45</v>
      </c>
      <c r="K321" s="246">
        <f t="shared" si="121"/>
        <v>55635.9</v>
      </c>
      <c r="L321" s="246">
        <f t="shared" si="122"/>
        <v>56181.35</v>
      </c>
      <c r="M321" s="246">
        <f t="shared" si="123"/>
        <v>56726.8</v>
      </c>
      <c r="N321" s="246">
        <f t="shared" si="124"/>
        <v>57272.25</v>
      </c>
      <c r="O321" s="246">
        <f t="shared" si="125"/>
        <v>57817.7</v>
      </c>
      <c r="P321" s="246">
        <f t="shared" si="126"/>
        <v>58363.15</v>
      </c>
      <c r="Q321" s="246">
        <f t="shared" si="127"/>
        <v>58908.6</v>
      </c>
      <c r="R321" s="246">
        <f t="shared" si="128"/>
        <v>59454.05</v>
      </c>
      <c r="S321" s="246">
        <f t="shared" si="129"/>
        <v>59999.5</v>
      </c>
      <c r="T321" s="246">
        <f t="shared" si="130"/>
        <v>60544.95</v>
      </c>
      <c r="U321" s="246">
        <f t="shared" si="131"/>
        <v>61090.400000000001</v>
      </c>
      <c r="V321" s="246">
        <f t="shared" si="132"/>
        <v>61635.85</v>
      </c>
      <c r="W321" s="246">
        <f t="shared" si="133"/>
        <v>62181.3</v>
      </c>
      <c r="X321" s="246">
        <f t="shared" si="134"/>
        <v>62726.75</v>
      </c>
      <c r="Y321" s="246">
        <f t="shared" si="135"/>
        <v>63272.2</v>
      </c>
      <c r="Z321" s="246">
        <f t="shared" si="136"/>
        <v>63817.65</v>
      </c>
      <c r="AA321" s="246">
        <f t="shared" si="137"/>
        <v>64363.1</v>
      </c>
      <c r="AB321" s="246">
        <f t="shared" si="138"/>
        <v>64908.55</v>
      </c>
      <c r="AC321" s="246">
        <f t="shared" si="139"/>
        <v>65454</v>
      </c>
      <c r="AD321" s="246">
        <f t="shared" si="140"/>
        <v>65999.45</v>
      </c>
      <c r="AE321" s="246">
        <f t="shared" si="141"/>
        <v>66544.899999999994</v>
      </c>
      <c r="AF321" s="246">
        <f t="shared" si="142"/>
        <v>67090.350000000006</v>
      </c>
      <c r="AG321" s="246">
        <f t="shared" si="143"/>
        <v>67635.8</v>
      </c>
      <c r="AH321" s="246">
        <f t="shared" si="144"/>
        <v>68181.25</v>
      </c>
      <c r="AI321" s="246">
        <f t="shared" si="145"/>
        <v>68726.7</v>
      </c>
      <c r="AJ321" s="246">
        <f t="shared" si="146"/>
        <v>69272.149999999994</v>
      </c>
      <c r="AK321" s="246">
        <f t="shared" si="147"/>
        <v>69817.600000000006</v>
      </c>
      <c r="AL321" s="246">
        <f t="shared" si="148"/>
        <v>70363.05</v>
      </c>
      <c r="AM321" s="246">
        <f t="shared" si="149"/>
        <v>70908.5</v>
      </c>
    </row>
    <row r="322" spans="1:39" ht="24" customHeight="1">
      <c r="A322" s="232">
        <v>2026</v>
      </c>
      <c r="B322" s="11" t="s">
        <v>32</v>
      </c>
      <c r="C322" s="12" t="s">
        <v>1741</v>
      </c>
      <c r="D322" s="12" t="s">
        <v>1646</v>
      </c>
      <c r="E322" s="12" t="s">
        <v>1647</v>
      </c>
      <c r="F322" s="255">
        <v>57895</v>
      </c>
      <c r="G322" s="255">
        <v>51410</v>
      </c>
      <c r="H322" s="255">
        <v>6485</v>
      </c>
      <c r="I322" s="265">
        <v>0.112</v>
      </c>
      <c r="J322" s="241">
        <f t="shared" si="120"/>
        <v>51924.1</v>
      </c>
      <c r="K322" s="246">
        <f t="shared" si="121"/>
        <v>52438.2</v>
      </c>
      <c r="L322" s="246">
        <f t="shared" si="122"/>
        <v>52952.3</v>
      </c>
      <c r="M322" s="246">
        <f t="shared" si="123"/>
        <v>53466.400000000001</v>
      </c>
      <c r="N322" s="246">
        <f t="shared" si="124"/>
        <v>53980.5</v>
      </c>
      <c r="O322" s="246">
        <f t="shared" si="125"/>
        <v>54494.6</v>
      </c>
      <c r="P322" s="246">
        <f t="shared" si="126"/>
        <v>55008.7</v>
      </c>
      <c r="Q322" s="246">
        <f t="shared" si="127"/>
        <v>55522.8</v>
      </c>
      <c r="R322" s="246">
        <f t="shared" si="128"/>
        <v>56036.9</v>
      </c>
      <c r="S322" s="246">
        <f t="shared" si="129"/>
        <v>56551</v>
      </c>
      <c r="T322" s="246">
        <f t="shared" si="130"/>
        <v>57065.1</v>
      </c>
      <c r="U322" s="246">
        <f t="shared" si="131"/>
        <v>57579.199999999997</v>
      </c>
      <c r="V322" s="246">
        <f t="shared" si="132"/>
        <v>58093.3</v>
      </c>
      <c r="W322" s="246">
        <f t="shared" si="133"/>
        <v>58607.4</v>
      </c>
      <c r="X322" s="246">
        <f t="shared" si="134"/>
        <v>59121.5</v>
      </c>
      <c r="Y322" s="246">
        <f t="shared" si="135"/>
        <v>59635.6</v>
      </c>
      <c r="Z322" s="246">
        <f t="shared" si="136"/>
        <v>60149.7</v>
      </c>
      <c r="AA322" s="246">
        <f t="shared" si="137"/>
        <v>60663.8</v>
      </c>
      <c r="AB322" s="246">
        <f t="shared" si="138"/>
        <v>61177.9</v>
      </c>
      <c r="AC322" s="246">
        <f t="shared" si="139"/>
        <v>61692</v>
      </c>
      <c r="AD322" s="246">
        <f t="shared" si="140"/>
        <v>62206.1</v>
      </c>
      <c r="AE322" s="246">
        <f t="shared" si="141"/>
        <v>62720.2</v>
      </c>
      <c r="AF322" s="246">
        <f t="shared" si="142"/>
        <v>63234.3</v>
      </c>
      <c r="AG322" s="246">
        <f t="shared" si="143"/>
        <v>63748.4</v>
      </c>
      <c r="AH322" s="246">
        <f t="shared" si="144"/>
        <v>64262.5</v>
      </c>
      <c r="AI322" s="246">
        <f t="shared" si="145"/>
        <v>64776.6</v>
      </c>
      <c r="AJ322" s="246">
        <f t="shared" si="146"/>
        <v>65290.7</v>
      </c>
      <c r="AK322" s="246">
        <f t="shared" si="147"/>
        <v>65804.800000000003</v>
      </c>
      <c r="AL322" s="246">
        <f t="shared" si="148"/>
        <v>66318.899999999994</v>
      </c>
      <c r="AM322" s="246">
        <f t="shared" si="149"/>
        <v>66833</v>
      </c>
    </row>
    <row r="323" spans="1:39" ht="24" customHeight="1">
      <c r="A323" s="232">
        <v>2026</v>
      </c>
      <c r="B323" s="11" t="s">
        <v>32</v>
      </c>
      <c r="C323" s="12" t="s">
        <v>1741</v>
      </c>
      <c r="D323" s="12" t="s">
        <v>1648</v>
      </c>
      <c r="E323" s="12" t="s">
        <v>1649</v>
      </c>
      <c r="F323" s="255">
        <v>62195</v>
      </c>
      <c r="G323" s="255">
        <v>55495</v>
      </c>
      <c r="H323" s="255">
        <v>6700</v>
      </c>
      <c r="I323" s="265">
        <v>0.1077</v>
      </c>
      <c r="J323" s="241">
        <f t="shared" si="120"/>
        <v>56049.95</v>
      </c>
      <c r="K323" s="246">
        <f t="shared" si="121"/>
        <v>56604.9</v>
      </c>
      <c r="L323" s="246">
        <f t="shared" si="122"/>
        <v>57159.85</v>
      </c>
      <c r="M323" s="246">
        <f t="shared" si="123"/>
        <v>57714.8</v>
      </c>
      <c r="N323" s="246">
        <f t="shared" si="124"/>
        <v>58269.75</v>
      </c>
      <c r="O323" s="246">
        <f t="shared" si="125"/>
        <v>58824.7</v>
      </c>
      <c r="P323" s="246">
        <f t="shared" si="126"/>
        <v>59379.65</v>
      </c>
      <c r="Q323" s="246">
        <f t="shared" si="127"/>
        <v>59934.6</v>
      </c>
      <c r="R323" s="246">
        <f t="shared" si="128"/>
        <v>60489.55</v>
      </c>
      <c r="S323" s="246">
        <f t="shared" si="129"/>
        <v>61044.5</v>
      </c>
      <c r="T323" s="246">
        <f t="shared" si="130"/>
        <v>61599.45</v>
      </c>
      <c r="U323" s="246">
        <f t="shared" si="131"/>
        <v>62154.400000000001</v>
      </c>
      <c r="V323" s="246">
        <f t="shared" si="132"/>
        <v>62709.35</v>
      </c>
      <c r="W323" s="246">
        <f t="shared" si="133"/>
        <v>63264.3</v>
      </c>
      <c r="X323" s="246">
        <f t="shared" si="134"/>
        <v>63819.25</v>
      </c>
      <c r="Y323" s="246">
        <f t="shared" si="135"/>
        <v>64374.2</v>
      </c>
      <c r="Z323" s="246">
        <f t="shared" si="136"/>
        <v>64929.15</v>
      </c>
      <c r="AA323" s="246">
        <f t="shared" si="137"/>
        <v>65484.1</v>
      </c>
      <c r="AB323" s="246">
        <f t="shared" si="138"/>
        <v>66039.05</v>
      </c>
      <c r="AC323" s="246">
        <f t="shared" si="139"/>
        <v>66594</v>
      </c>
      <c r="AD323" s="246">
        <f t="shared" si="140"/>
        <v>67148.95</v>
      </c>
      <c r="AE323" s="246">
        <f t="shared" si="141"/>
        <v>67703.899999999994</v>
      </c>
      <c r="AF323" s="246">
        <f t="shared" si="142"/>
        <v>68258.850000000006</v>
      </c>
      <c r="AG323" s="246">
        <f t="shared" si="143"/>
        <v>68813.8</v>
      </c>
      <c r="AH323" s="246">
        <f t="shared" si="144"/>
        <v>69368.75</v>
      </c>
      <c r="AI323" s="246">
        <f t="shared" si="145"/>
        <v>69923.7</v>
      </c>
      <c r="AJ323" s="246">
        <f t="shared" si="146"/>
        <v>70478.649999999994</v>
      </c>
      <c r="AK323" s="246">
        <f t="shared" si="147"/>
        <v>71033.600000000006</v>
      </c>
      <c r="AL323" s="246">
        <f t="shared" si="148"/>
        <v>71588.55</v>
      </c>
      <c r="AM323" s="246">
        <f t="shared" si="149"/>
        <v>72143.5</v>
      </c>
    </row>
    <row r="324" spans="1:39" ht="24" customHeight="1">
      <c r="A324" s="232">
        <v>2026</v>
      </c>
      <c r="B324" s="11" t="s">
        <v>32</v>
      </c>
      <c r="C324" s="12" t="s">
        <v>1741</v>
      </c>
      <c r="D324" s="12" t="s">
        <v>1650</v>
      </c>
      <c r="E324" s="12" t="s">
        <v>1647</v>
      </c>
      <c r="F324" s="255">
        <v>60195</v>
      </c>
      <c r="G324" s="255">
        <v>53595</v>
      </c>
      <c r="H324" s="255">
        <v>6600</v>
      </c>
      <c r="I324" s="265">
        <v>0.1096</v>
      </c>
      <c r="J324" s="241">
        <f t="shared" si="120"/>
        <v>54130.95</v>
      </c>
      <c r="K324" s="246">
        <f t="shared" si="121"/>
        <v>54666.9</v>
      </c>
      <c r="L324" s="246">
        <f t="shared" si="122"/>
        <v>55202.85</v>
      </c>
      <c r="M324" s="246">
        <f t="shared" si="123"/>
        <v>55738.8</v>
      </c>
      <c r="N324" s="246">
        <f t="shared" si="124"/>
        <v>56274.75</v>
      </c>
      <c r="O324" s="246">
        <f t="shared" si="125"/>
        <v>56810.7</v>
      </c>
      <c r="P324" s="246">
        <f t="shared" si="126"/>
        <v>57346.65</v>
      </c>
      <c r="Q324" s="246">
        <f t="shared" si="127"/>
        <v>57882.6</v>
      </c>
      <c r="R324" s="246">
        <f t="shared" si="128"/>
        <v>58418.55</v>
      </c>
      <c r="S324" s="246">
        <f t="shared" si="129"/>
        <v>58954.5</v>
      </c>
      <c r="T324" s="246">
        <f t="shared" si="130"/>
        <v>59490.45</v>
      </c>
      <c r="U324" s="246">
        <f t="shared" si="131"/>
        <v>60026.400000000001</v>
      </c>
      <c r="V324" s="246">
        <f t="shared" si="132"/>
        <v>60562.35</v>
      </c>
      <c r="W324" s="246">
        <f t="shared" si="133"/>
        <v>61098.3</v>
      </c>
      <c r="X324" s="246">
        <f t="shared" si="134"/>
        <v>61634.25</v>
      </c>
      <c r="Y324" s="246">
        <f t="shared" si="135"/>
        <v>62170.2</v>
      </c>
      <c r="Z324" s="246">
        <f t="shared" si="136"/>
        <v>62706.15</v>
      </c>
      <c r="AA324" s="246">
        <f t="shared" si="137"/>
        <v>63242.1</v>
      </c>
      <c r="AB324" s="246">
        <f t="shared" si="138"/>
        <v>63778.05</v>
      </c>
      <c r="AC324" s="246">
        <f t="shared" si="139"/>
        <v>64314</v>
      </c>
      <c r="AD324" s="246">
        <f t="shared" si="140"/>
        <v>64849.95</v>
      </c>
      <c r="AE324" s="246">
        <f t="shared" si="141"/>
        <v>65385.9</v>
      </c>
      <c r="AF324" s="246">
        <f t="shared" si="142"/>
        <v>65921.850000000006</v>
      </c>
      <c r="AG324" s="246">
        <f t="shared" si="143"/>
        <v>66457.8</v>
      </c>
      <c r="AH324" s="246">
        <f t="shared" si="144"/>
        <v>66993.75</v>
      </c>
      <c r="AI324" s="246">
        <f t="shared" si="145"/>
        <v>67529.7</v>
      </c>
      <c r="AJ324" s="246">
        <f t="shared" si="146"/>
        <v>68065.649999999994</v>
      </c>
      <c r="AK324" s="246">
        <f t="shared" si="147"/>
        <v>68601.600000000006</v>
      </c>
      <c r="AL324" s="246">
        <f t="shared" si="148"/>
        <v>69137.55</v>
      </c>
      <c r="AM324" s="246">
        <f t="shared" si="149"/>
        <v>69673.5</v>
      </c>
    </row>
    <row r="325" spans="1:39" ht="24" customHeight="1">
      <c r="A325" s="232">
        <v>2026</v>
      </c>
      <c r="B325" s="11" t="s">
        <v>32</v>
      </c>
      <c r="C325" s="12" t="s">
        <v>1741</v>
      </c>
      <c r="D325" s="12" t="s">
        <v>1651</v>
      </c>
      <c r="E325" s="12" t="s">
        <v>1652</v>
      </c>
      <c r="F325" s="255">
        <v>64995</v>
      </c>
      <c r="G325" s="255">
        <v>58155</v>
      </c>
      <c r="H325" s="255">
        <v>6840</v>
      </c>
      <c r="I325" s="265">
        <v>0.1052</v>
      </c>
      <c r="J325" s="241">
        <f t="shared" si="120"/>
        <v>58736.55</v>
      </c>
      <c r="K325" s="246">
        <f t="shared" si="121"/>
        <v>59318.1</v>
      </c>
      <c r="L325" s="246">
        <f t="shared" si="122"/>
        <v>59899.65</v>
      </c>
      <c r="M325" s="246">
        <f t="shared" si="123"/>
        <v>60481.2</v>
      </c>
      <c r="N325" s="246">
        <f t="shared" si="124"/>
        <v>61062.75</v>
      </c>
      <c r="O325" s="246">
        <f t="shared" si="125"/>
        <v>61644.3</v>
      </c>
      <c r="P325" s="246">
        <f t="shared" si="126"/>
        <v>62225.85</v>
      </c>
      <c r="Q325" s="246">
        <f t="shared" si="127"/>
        <v>62807.4</v>
      </c>
      <c r="R325" s="246">
        <f t="shared" si="128"/>
        <v>63388.95</v>
      </c>
      <c r="S325" s="246">
        <f t="shared" si="129"/>
        <v>63970.5</v>
      </c>
      <c r="T325" s="246">
        <f t="shared" si="130"/>
        <v>64552.05</v>
      </c>
      <c r="U325" s="246">
        <f t="shared" si="131"/>
        <v>65133.599999999999</v>
      </c>
      <c r="V325" s="246">
        <f t="shared" si="132"/>
        <v>65715.149999999994</v>
      </c>
      <c r="W325" s="246">
        <f t="shared" si="133"/>
        <v>66296.7</v>
      </c>
      <c r="X325" s="246">
        <f t="shared" si="134"/>
        <v>66878.25</v>
      </c>
      <c r="Y325" s="246">
        <f t="shared" si="135"/>
        <v>67459.8</v>
      </c>
      <c r="Z325" s="246">
        <f t="shared" si="136"/>
        <v>68041.350000000006</v>
      </c>
      <c r="AA325" s="246">
        <f t="shared" si="137"/>
        <v>68622.899999999994</v>
      </c>
      <c r="AB325" s="246">
        <f t="shared" si="138"/>
        <v>69204.45</v>
      </c>
      <c r="AC325" s="246">
        <f t="shared" si="139"/>
        <v>69786</v>
      </c>
      <c r="AD325" s="246">
        <f t="shared" si="140"/>
        <v>70367.55</v>
      </c>
      <c r="AE325" s="246">
        <f t="shared" si="141"/>
        <v>70949.100000000006</v>
      </c>
      <c r="AF325" s="246">
        <f t="shared" si="142"/>
        <v>71530.649999999994</v>
      </c>
      <c r="AG325" s="246">
        <f t="shared" si="143"/>
        <v>72112.2</v>
      </c>
      <c r="AH325" s="246">
        <f t="shared" si="144"/>
        <v>72693.75</v>
      </c>
      <c r="AI325" s="246">
        <f t="shared" si="145"/>
        <v>73275.3</v>
      </c>
      <c r="AJ325" s="246">
        <f t="shared" si="146"/>
        <v>73856.850000000006</v>
      </c>
      <c r="AK325" s="246">
        <f t="shared" si="147"/>
        <v>74438.399999999994</v>
      </c>
      <c r="AL325" s="246">
        <f t="shared" si="148"/>
        <v>75019.95</v>
      </c>
      <c r="AM325" s="246">
        <f t="shared" si="149"/>
        <v>75601.5</v>
      </c>
    </row>
    <row r="326" spans="1:39" ht="24" customHeight="1">
      <c r="A326" s="232">
        <v>2026</v>
      </c>
      <c r="B326" s="11" t="s">
        <v>32</v>
      </c>
      <c r="C326" s="12" t="s">
        <v>1742</v>
      </c>
      <c r="D326" s="12" t="s">
        <v>1743</v>
      </c>
      <c r="E326" s="12" t="s">
        <v>1744</v>
      </c>
      <c r="F326" s="255">
        <v>46985</v>
      </c>
      <c r="G326" s="258">
        <v>42546</v>
      </c>
      <c r="H326" s="255">
        <v>4439</v>
      </c>
      <c r="I326" s="265">
        <v>9.4500000000000001E-2</v>
      </c>
      <c r="J326" s="241">
        <f t="shared" si="120"/>
        <v>42971.46</v>
      </c>
      <c r="K326" s="246">
        <f t="shared" si="121"/>
        <v>43396.92</v>
      </c>
      <c r="L326" s="246">
        <f t="shared" si="122"/>
        <v>43822.38</v>
      </c>
      <c r="M326" s="246">
        <f t="shared" si="123"/>
        <v>44247.839999999997</v>
      </c>
      <c r="N326" s="246">
        <f t="shared" si="124"/>
        <v>44673.3</v>
      </c>
      <c r="O326" s="246">
        <f t="shared" si="125"/>
        <v>45098.76</v>
      </c>
      <c r="P326" s="246">
        <f t="shared" si="126"/>
        <v>45524.22</v>
      </c>
      <c r="Q326" s="246">
        <f t="shared" si="127"/>
        <v>45949.68</v>
      </c>
      <c r="R326" s="246">
        <f t="shared" si="128"/>
        <v>46375.14</v>
      </c>
      <c r="S326" s="246">
        <f t="shared" si="129"/>
        <v>46800.6</v>
      </c>
      <c r="T326" s="246">
        <f t="shared" si="130"/>
        <v>47226.06</v>
      </c>
      <c r="U326" s="246">
        <f t="shared" si="131"/>
        <v>47651.519999999997</v>
      </c>
      <c r="V326" s="246">
        <f t="shared" si="132"/>
        <v>48076.98</v>
      </c>
      <c r="W326" s="246">
        <f t="shared" si="133"/>
        <v>48502.44</v>
      </c>
      <c r="X326" s="246">
        <f t="shared" si="134"/>
        <v>48927.9</v>
      </c>
      <c r="Y326" s="246">
        <f t="shared" si="135"/>
        <v>49353.36</v>
      </c>
      <c r="Z326" s="246">
        <f t="shared" si="136"/>
        <v>49778.82</v>
      </c>
      <c r="AA326" s="246">
        <f t="shared" si="137"/>
        <v>50204.28</v>
      </c>
      <c r="AB326" s="246">
        <f t="shared" si="138"/>
        <v>50629.74</v>
      </c>
      <c r="AC326" s="246">
        <f t="shared" si="139"/>
        <v>51055.199999999997</v>
      </c>
      <c r="AD326" s="246">
        <f t="shared" si="140"/>
        <v>51480.66</v>
      </c>
      <c r="AE326" s="246">
        <f t="shared" si="141"/>
        <v>51906.12</v>
      </c>
      <c r="AF326" s="246">
        <f t="shared" si="142"/>
        <v>52331.58</v>
      </c>
      <c r="AG326" s="246">
        <f t="shared" si="143"/>
        <v>52757.04</v>
      </c>
      <c r="AH326" s="246">
        <f t="shared" si="144"/>
        <v>53182.5</v>
      </c>
      <c r="AI326" s="246">
        <f t="shared" si="145"/>
        <v>53607.96</v>
      </c>
      <c r="AJ326" s="246">
        <f t="shared" si="146"/>
        <v>54033.42</v>
      </c>
      <c r="AK326" s="246">
        <f t="shared" si="147"/>
        <v>54458.880000000005</v>
      </c>
      <c r="AL326" s="246">
        <f t="shared" si="148"/>
        <v>54884.34</v>
      </c>
      <c r="AM326" s="246">
        <f t="shared" si="149"/>
        <v>55309.8</v>
      </c>
    </row>
    <row r="327" spans="1:39" ht="24" customHeight="1">
      <c r="A327" s="232">
        <v>2026</v>
      </c>
      <c r="B327" s="11" t="s">
        <v>32</v>
      </c>
      <c r="C327" s="12" t="s">
        <v>1742</v>
      </c>
      <c r="D327" s="12" t="s">
        <v>1745</v>
      </c>
      <c r="E327" s="12" t="s">
        <v>1746</v>
      </c>
      <c r="F327" s="255">
        <v>51185</v>
      </c>
      <c r="G327" s="255">
        <v>46536</v>
      </c>
      <c r="H327" s="255">
        <v>4649</v>
      </c>
      <c r="I327" s="265">
        <v>9.0800000000000006E-2</v>
      </c>
      <c r="J327" s="241">
        <f t="shared" si="120"/>
        <v>47001.36</v>
      </c>
      <c r="K327" s="246">
        <f t="shared" si="121"/>
        <v>47466.720000000001</v>
      </c>
      <c r="L327" s="246">
        <f t="shared" si="122"/>
        <v>47932.08</v>
      </c>
      <c r="M327" s="246">
        <f t="shared" si="123"/>
        <v>48397.440000000002</v>
      </c>
      <c r="N327" s="246">
        <f t="shared" si="124"/>
        <v>48862.8</v>
      </c>
      <c r="O327" s="246">
        <f t="shared" si="125"/>
        <v>49328.160000000003</v>
      </c>
      <c r="P327" s="246">
        <f t="shared" si="126"/>
        <v>49793.520000000004</v>
      </c>
      <c r="Q327" s="246">
        <f t="shared" si="127"/>
        <v>50258.879999999997</v>
      </c>
      <c r="R327" s="246">
        <f t="shared" si="128"/>
        <v>50724.24</v>
      </c>
      <c r="S327" s="246">
        <f t="shared" si="129"/>
        <v>51189.599999999999</v>
      </c>
      <c r="T327" s="246">
        <f t="shared" si="130"/>
        <v>51654.96</v>
      </c>
      <c r="U327" s="246">
        <f t="shared" si="131"/>
        <v>52120.32</v>
      </c>
      <c r="V327" s="246">
        <f t="shared" si="132"/>
        <v>52585.68</v>
      </c>
      <c r="W327" s="246">
        <f t="shared" si="133"/>
        <v>53051.040000000001</v>
      </c>
      <c r="X327" s="246">
        <f t="shared" si="134"/>
        <v>53516.4</v>
      </c>
      <c r="Y327" s="246">
        <f t="shared" si="135"/>
        <v>53981.760000000002</v>
      </c>
      <c r="Z327" s="246">
        <f t="shared" si="136"/>
        <v>54447.12</v>
      </c>
      <c r="AA327" s="246">
        <f t="shared" si="137"/>
        <v>54912.479999999996</v>
      </c>
      <c r="AB327" s="246">
        <f t="shared" si="138"/>
        <v>55377.84</v>
      </c>
      <c r="AC327" s="246">
        <f t="shared" si="139"/>
        <v>55843.199999999997</v>
      </c>
      <c r="AD327" s="246">
        <f t="shared" si="140"/>
        <v>56308.56</v>
      </c>
      <c r="AE327" s="246">
        <f t="shared" si="141"/>
        <v>56773.919999999998</v>
      </c>
      <c r="AF327" s="246">
        <f t="shared" si="142"/>
        <v>57239.28</v>
      </c>
      <c r="AG327" s="246">
        <f t="shared" si="143"/>
        <v>57704.639999999999</v>
      </c>
      <c r="AH327" s="246">
        <f t="shared" si="144"/>
        <v>58170</v>
      </c>
      <c r="AI327" s="246">
        <f t="shared" si="145"/>
        <v>58635.360000000001</v>
      </c>
      <c r="AJ327" s="246">
        <f t="shared" si="146"/>
        <v>59100.72</v>
      </c>
      <c r="AK327" s="246">
        <f t="shared" si="147"/>
        <v>59566.080000000002</v>
      </c>
      <c r="AL327" s="246">
        <f t="shared" si="148"/>
        <v>60031.44</v>
      </c>
      <c r="AM327" s="246">
        <f t="shared" si="149"/>
        <v>60496.800000000003</v>
      </c>
    </row>
    <row r="328" spans="1:39" ht="24" customHeight="1">
      <c r="A328" s="232">
        <v>2026</v>
      </c>
      <c r="B328" s="11" t="s">
        <v>32</v>
      </c>
      <c r="C328" s="12" t="s">
        <v>1742</v>
      </c>
      <c r="D328" s="12" t="s">
        <v>1743</v>
      </c>
      <c r="E328" s="12" t="s">
        <v>1747</v>
      </c>
      <c r="F328" s="255">
        <v>47485</v>
      </c>
      <c r="G328" s="255">
        <v>43020</v>
      </c>
      <c r="H328" s="255">
        <v>4465</v>
      </c>
      <c r="I328" s="265">
        <v>9.4E-2</v>
      </c>
      <c r="J328" s="241">
        <f t="shared" si="120"/>
        <v>43450.2</v>
      </c>
      <c r="K328" s="246">
        <f t="shared" si="121"/>
        <v>43880.4</v>
      </c>
      <c r="L328" s="246">
        <f t="shared" si="122"/>
        <v>44310.6</v>
      </c>
      <c r="M328" s="246">
        <f t="shared" si="123"/>
        <v>44740.800000000003</v>
      </c>
      <c r="N328" s="246">
        <f t="shared" si="124"/>
        <v>45171</v>
      </c>
      <c r="O328" s="246">
        <f t="shared" si="125"/>
        <v>45601.2</v>
      </c>
      <c r="P328" s="246">
        <f t="shared" si="126"/>
        <v>46031.4</v>
      </c>
      <c r="Q328" s="246">
        <f t="shared" si="127"/>
        <v>46461.599999999999</v>
      </c>
      <c r="R328" s="246">
        <f t="shared" si="128"/>
        <v>46891.8</v>
      </c>
      <c r="S328" s="246">
        <f t="shared" si="129"/>
        <v>47322</v>
      </c>
      <c r="T328" s="246">
        <f t="shared" si="130"/>
        <v>47752.2</v>
      </c>
      <c r="U328" s="246">
        <f t="shared" si="131"/>
        <v>48182.400000000001</v>
      </c>
      <c r="V328" s="246">
        <f t="shared" si="132"/>
        <v>48612.6</v>
      </c>
      <c r="W328" s="246">
        <f t="shared" si="133"/>
        <v>49042.8</v>
      </c>
      <c r="X328" s="246">
        <f t="shared" si="134"/>
        <v>49473</v>
      </c>
      <c r="Y328" s="246">
        <f t="shared" si="135"/>
        <v>49903.199999999997</v>
      </c>
      <c r="Z328" s="246">
        <f t="shared" si="136"/>
        <v>50333.4</v>
      </c>
      <c r="AA328" s="246">
        <f t="shared" si="137"/>
        <v>50763.6</v>
      </c>
      <c r="AB328" s="246">
        <f t="shared" si="138"/>
        <v>51193.8</v>
      </c>
      <c r="AC328" s="246">
        <f t="shared" si="139"/>
        <v>51624</v>
      </c>
      <c r="AD328" s="246">
        <f t="shared" si="140"/>
        <v>52054.2</v>
      </c>
      <c r="AE328" s="246">
        <f t="shared" si="141"/>
        <v>52484.4</v>
      </c>
      <c r="AF328" s="246">
        <f t="shared" si="142"/>
        <v>52914.6</v>
      </c>
      <c r="AG328" s="246">
        <f t="shared" si="143"/>
        <v>53344.800000000003</v>
      </c>
      <c r="AH328" s="246">
        <f t="shared" si="144"/>
        <v>53775</v>
      </c>
      <c r="AI328" s="246">
        <f t="shared" si="145"/>
        <v>54205.2</v>
      </c>
      <c r="AJ328" s="246">
        <f t="shared" si="146"/>
        <v>54635.4</v>
      </c>
      <c r="AK328" s="246">
        <f t="shared" si="147"/>
        <v>55065.599999999999</v>
      </c>
      <c r="AL328" s="246">
        <f t="shared" si="148"/>
        <v>55495.8</v>
      </c>
      <c r="AM328" s="246">
        <f t="shared" si="149"/>
        <v>55926</v>
      </c>
    </row>
    <row r="329" spans="1:39" ht="24" customHeight="1">
      <c r="A329" s="232">
        <v>2026</v>
      </c>
      <c r="B329" s="11" t="s">
        <v>32</v>
      </c>
      <c r="C329" s="12" t="s">
        <v>1742</v>
      </c>
      <c r="D329" s="12" t="s">
        <v>1745</v>
      </c>
      <c r="E329" s="12" t="s">
        <v>1748</v>
      </c>
      <c r="F329" s="255">
        <v>51685</v>
      </c>
      <c r="G329" s="255">
        <v>47011</v>
      </c>
      <c r="H329" s="255">
        <v>4674</v>
      </c>
      <c r="I329" s="265">
        <v>9.0399999999999994E-2</v>
      </c>
      <c r="J329" s="241">
        <f t="shared" si="120"/>
        <v>47481.11</v>
      </c>
      <c r="K329" s="246">
        <f t="shared" si="121"/>
        <v>47951.22</v>
      </c>
      <c r="L329" s="246">
        <f t="shared" si="122"/>
        <v>48421.33</v>
      </c>
      <c r="M329" s="246">
        <f t="shared" si="123"/>
        <v>48891.44</v>
      </c>
      <c r="N329" s="246">
        <f t="shared" si="124"/>
        <v>49361.55</v>
      </c>
      <c r="O329" s="246">
        <f t="shared" si="125"/>
        <v>49831.66</v>
      </c>
      <c r="P329" s="246">
        <f t="shared" si="126"/>
        <v>50301.770000000004</v>
      </c>
      <c r="Q329" s="246">
        <f t="shared" si="127"/>
        <v>50771.88</v>
      </c>
      <c r="R329" s="246">
        <f t="shared" si="128"/>
        <v>51241.99</v>
      </c>
      <c r="S329" s="246">
        <f t="shared" si="129"/>
        <v>51712.1</v>
      </c>
      <c r="T329" s="246">
        <f t="shared" si="130"/>
        <v>52182.21</v>
      </c>
      <c r="U329" s="246">
        <f t="shared" si="131"/>
        <v>52652.32</v>
      </c>
      <c r="V329" s="246">
        <f t="shared" si="132"/>
        <v>53122.43</v>
      </c>
      <c r="W329" s="246">
        <f t="shared" si="133"/>
        <v>53592.54</v>
      </c>
      <c r="X329" s="246">
        <f t="shared" si="134"/>
        <v>54062.65</v>
      </c>
      <c r="Y329" s="246">
        <f t="shared" si="135"/>
        <v>54532.76</v>
      </c>
      <c r="Z329" s="246">
        <f t="shared" si="136"/>
        <v>55002.87</v>
      </c>
      <c r="AA329" s="246">
        <f t="shared" si="137"/>
        <v>55472.979999999996</v>
      </c>
      <c r="AB329" s="246">
        <f t="shared" si="138"/>
        <v>55943.09</v>
      </c>
      <c r="AC329" s="246">
        <f t="shared" si="139"/>
        <v>56413.2</v>
      </c>
      <c r="AD329" s="246">
        <f t="shared" si="140"/>
        <v>56883.31</v>
      </c>
      <c r="AE329" s="246">
        <f t="shared" si="141"/>
        <v>57353.42</v>
      </c>
      <c r="AF329" s="246">
        <f t="shared" si="142"/>
        <v>57823.53</v>
      </c>
      <c r="AG329" s="246">
        <f t="shared" si="143"/>
        <v>58293.64</v>
      </c>
      <c r="AH329" s="246">
        <f t="shared" si="144"/>
        <v>58763.75</v>
      </c>
      <c r="AI329" s="246">
        <f t="shared" si="145"/>
        <v>59233.86</v>
      </c>
      <c r="AJ329" s="246">
        <f t="shared" si="146"/>
        <v>59703.97</v>
      </c>
      <c r="AK329" s="246">
        <f t="shared" si="147"/>
        <v>60174.080000000002</v>
      </c>
      <c r="AL329" s="246">
        <f t="shared" si="148"/>
        <v>60644.19</v>
      </c>
      <c r="AM329" s="246">
        <f t="shared" si="149"/>
        <v>61114.3</v>
      </c>
    </row>
    <row r="330" spans="1:39" ht="24" customHeight="1">
      <c r="A330" s="232">
        <v>2026</v>
      </c>
      <c r="B330" s="11" t="s">
        <v>32</v>
      </c>
      <c r="C330" s="12" t="s">
        <v>1742</v>
      </c>
      <c r="D330" s="12" t="s">
        <v>1749</v>
      </c>
      <c r="E330" s="12" t="s">
        <v>1750</v>
      </c>
      <c r="F330" s="255">
        <v>47785</v>
      </c>
      <c r="G330" s="255">
        <v>43306</v>
      </c>
      <c r="H330" s="255">
        <v>4479</v>
      </c>
      <c r="I330" s="265">
        <v>9.3700000000000006E-2</v>
      </c>
      <c r="J330" s="241">
        <f t="shared" ref="J330:J393" si="150">(G330*0.01)+G330</f>
        <v>43739.06</v>
      </c>
      <c r="K330" s="246">
        <f t="shared" ref="K330:K393" si="151">(G330*0.02)+G330</f>
        <v>44172.12</v>
      </c>
      <c r="L330" s="246">
        <f t="shared" ref="L330:L393" si="152">(G330*0.03)+G330</f>
        <v>44605.18</v>
      </c>
      <c r="M330" s="246">
        <f t="shared" ref="M330:M393" si="153">(G330*0.04)+G330</f>
        <v>45038.239999999998</v>
      </c>
      <c r="N330" s="246">
        <f t="shared" ref="N330:N393" si="154">(G330*0.05)+G330</f>
        <v>45471.3</v>
      </c>
      <c r="O330" s="246">
        <f t="shared" ref="O330:O393" si="155">(G330*0.06)+G330</f>
        <v>45904.36</v>
      </c>
      <c r="P330" s="246">
        <f t="shared" ref="P330:P393" si="156">(G330*0.07)+G330</f>
        <v>46337.42</v>
      </c>
      <c r="Q330" s="246">
        <f t="shared" ref="Q330:Q393" si="157">(G330*0.08)+G330</f>
        <v>46770.48</v>
      </c>
      <c r="R330" s="246">
        <f t="shared" ref="R330:R393" si="158">(G330*0.09)+G330</f>
        <v>47203.54</v>
      </c>
      <c r="S330" s="246">
        <f t="shared" ref="S330:S393" si="159">(G330*0.1)+G330</f>
        <v>47636.6</v>
      </c>
      <c r="T330" s="246">
        <f t="shared" ref="T330:T393" si="160">(G330*0.11)+G330</f>
        <v>48069.66</v>
      </c>
      <c r="U330" s="246">
        <f t="shared" ref="U330:U393" si="161">(G330*0.12)+G330</f>
        <v>48502.720000000001</v>
      </c>
      <c r="V330" s="246">
        <f t="shared" ref="V330:V393" si="162">(G330*0.13)+G330</f>
        <v>48935.78</v>
      </c>
      <c r="W330" s="246">
        <f t="shared" ref="W330:W393" si="163">(G330*0.14)+G330</f>
        <v>49368.84</v>
      </c>
      <c r="X330" s="246">
        <f t="shared" ref="X330:X393" si="164">(G330*0.15)+G330</f>
        <v>49801.9</v>
      </c>
      <c r="Y330" s="246">
        <f t="shared" ref="Y330:Y393" si="165">(G330*0.16)+G330</f>
        <v>50234.96</v>
      </c>
      <c r="Z330" s="246">
        <f t="shared" ref="Z330:Z393" si="166">(G330*0.17)+G330</f>
        <v>50668.020000000004</v>
      </c>
      <c r="AA330" s="246">
        <f t="shared" ref="AA330:AA393" si="167">(G330*0.18)+G330</f>
        <v>51101.08</v>
      </c>
      <c r="AB330" s="246">
        <f t="shared" ref="AB330:AB393" si="168">(G330*0.19)+G330</f>
        <v>51534.14</v>
      </c>
      <c r="AC330" s="246">
        <f t="shared" ref="AC330:AC393" si="169">(G330*0.2)+G330</f>
        <v>51967.199999999997</v>
      </c>
      <c r="AD330" s="246">
        <f t="shared" ref="AD330:AD393" si="170">(G330*0.21)+G330</f>
        <v>52400.26</v>
      </c>
      <c r="AE330" s="246">
        <f t="shared" ref="AE330:AE393" si="171">(G330*0.22)+G330</f>
        <v>52833.32</v>
      </c>
      <c r="AF330" s="246">
        <f t="shared" ref="AF330:AF393" si="172">(G330*0.23)+G330</f>
        <v>53266.380000000005</v>
      </c>
      <c r="AG330" s="246">
        <f t="shared" ref="AG330:AG393" si="173">(G330*0.24)+G330</f>
        <v>53699.44</v>
      </c>
      <c r="AH330" s="246">
        <f t="shared" ref="AH330:AH393" si="174">(G330*0.25)+G330</f>
        <v>54132.5</v>
      </c>
      <c r="AI330" s="246">
        <f t="shared" ref="AI330:AI393" si="175">(G330*0.26)+G330</f>
        <v>54565.56</v>
      </c>
      <c r="AJ330" s="246">
        <f t="shared" ref="AJ330:AJ393" si="176">(G330*0.27)+G330</f>
        <v>54998.62</v>
      </c>
      <c r="AK330" s="246">
        <f t="shared" ref="AK330:AK393" si="177">(G330*0.28)+G330</f>
        <v>55431.68</v>
      </c>
      <c r="AL330" s="246">
        <f t="shared" ref="AL330:AL393" si="178">(G330*0.29)+G330</f>
        <v>55864.74</v>
      </c>
      <c r="AM330" s="246">
        <f t="shared" ref="AM330:AM393" si="179">(G330*0.3)+G330</f>
        <v>56297.8</v>
      </c>
    </row>
    <row r="331" spans="1:39" ht="24" customHeight="1">
      <c r="A331" s="232">
        <v>2026</v>
      </c>
      <c r="B331" s="11" t="s">
        <v>32</v>
      </c>
      <c r="C331" s="12" t="s">
        <v>1742</v>
      </c>
      <c r="D331" s="12" t="s">
        <v>1751</v>
      </c>
      <c r="E331" s="12" t="s">
        <v>1752</v>
      </c>
      <c r="F331" s="255">
        <v>51985</v>
      </c>
      <c r="G331" s="255">
        <v>47296</v>
      </c>
      <c r="H331" s="255">
        <v>4689</v>
      </c>
      <c r="I331" s="265">
        <v>9.0200000000000002E-2</v>
      </c>
      <c r="J331" s="241">
        <f t="shared" si="150"/>
        <v>47768.959999999999</v>
      </c>
      <c r="K331" s="246">
        <f t="shared" si="151"/>
        <v>48241.919999999998</v>
      </c>
      <c r="L331" s="246">
        <f t="shared" si="152"/>
        <v>48714.879999999997</v>
      </c>
      <c r="M331" s="246">
        <f t="shared" si="153"/>
        <v>49187.839999999997</v>
      </c>
      <c r="N331" s="246">
        <f t="shared" si="154"/>
        <v>49660.800000000003</v>
      </c>
      <c r="O331" s="246">
        <f t="shared" si="155"/>
        <v>50133.760000000002</v>
      </c>
      <c r="P331" s="246">
        <f t="shared" si="156"/>
        <v>50606.720000000001</v>
      </c>
      <c r="Q331" s="246">
        <f t="shared" si="157"/>
        <v>51079.68</v>
      </c>
      <c r="R331" s="246">
        <f t="shared" si="158"/>
        <v>51552.639999999999</v>
      </c>
      <c r="S331" s="246">
        <f t="shared" si="159"/>
        <v>52025.599999999999</v>
      </c>
      <c r="T331" s="246">
        <f t="shared" si="160"/>
        <v>52498.559999999998</v>
      </c>
      <c r="U331" s="246">
        <f t="shared" si="161"/>
        <v>52971.519999999997</v>
      </c>
      <c r="V331" s="246">
        <f t="shared" si="162"/>
        <v>53444.480000000003</v>
      </c>
      <c r="W331" s="246">
        <f t="shared" si="163"/>
        <v>53917.440000000002</v>
      </c>
      <c r="X331" s="246">
        <f t="shared" si="164"/>
        <v>54390.400000000001</v>
      </c>
      <c r="Y331" s="246">
        <f t="shared" si="165"/>
        <v>54863.360000000001</v>
      </c>
      <c r="Z331" s="246">
        <f t="shared" si="166"/>
        <v>55336.32</v>
      </c>
      <c r="AA331" s="246">
        <f t="shared" si="167"/>
        <v>55809.279999999999</v>
      </c>
      <c r="AB331" s="246">
        <f t="shared" si="168"/>
        <v>56282.239999999998</v>
      </c>
      <c r="AC331" s="246">
        <f t="shared" si="169"/>
        <v>56755.199999999997</v>
      </c>
      <c r="AD331" s="246">
        <f t="shared" si="170"/>
        <v>57228.160000000003</v>
      </c>
      <c r="AE331" s="246">
        <f t="shared" si="171"/>
        <v>57701.120000000003</v>
      </c>
      <c r="AF331" s="246">
        <f t="shared" si="172"/>
        <v>58174.080000000002</v>
      </c>
      <c r="AG331" s="246">
        <f t="shared" si="173"/>
        <v>58647.040000000001</v>
      </c>
      <c r="AH331" s="246">
        <f t="shared" si="174"/>
        <v>59120</v>
      </c>
      <c r="AI331" s="246">
        <f t="shared" si="175"/>
        <v>59592.959999999999</v>
      </c>
      <c r="AJ331" s="246">
        <f t="shared" si="176"/>
        <v>60065.919999999998</v>
      </c>
      <c r="AK331" s="246">
        <f t="shared" si="177"/>
        <v>60538.880000000005</v>
      </c>
      <c r="AL331" s="246">
        <f t="shared" si="178"/>
        <v>61011.839999999997</v>
      </c>
      <c r="AM331" s="246">
        <f t="shared" si="179"/>
        <v>61484.800000000003</v>
      </c>
    </row>
    <row r="332" spans="1:39" ht="24" customHeight="1">
      <c r="A332" s="232">
        <v>2026</v>
      </c>
      <c r="B332" s="11" t="s">
        <v>32</v>
      </c>
      <c r="C332" s="12" t="s">
        <v>1742</v>
      </c>
      <c r="D332" s="12" t="s">
        <v>1749</v>
      </c>
      <c r="E332" s="12" t="s">
        <v>1753</v>
      </c>
      <c r="F332" s="255">
        <v>48285</v>
      </c>
      <c r="G332" s="255">
        <v>43781</v>
      </c>
      <c r="H332" s="255">
        <v>4504</v>
      </c>
      <c r="I332" s="265">
        <v>9.3299999999999994E-2</v>
      </c>
      <c r="J332" s="241">
        <f t="shared" si="150"/>
        <v>44218.81</v>
      </c>
      <c r="K332" s="246">
        <f t="shared" si="151"/>
        <v>44656.62</v>
      </c>
      <c r="L332" s="246">
        <f t="shared" si="152"/>
        <v>45094.43</v>
      </c>
      <c r="M332" s="246">
        <f t="shared" si="153"/>
        <v>45532.24</v>
      </c>
      <c r="N332" s="246">
        <f t="shared" si="154"/>
        <v>45970.05</v>
      </c>
      <c r="O332" s="246">
        <f t="shared" si="155"/>
        <v>46407.86</v>
      </c>
      <c r="P332" s="246">
        <f t="shared" si="156"/>
        <v>46845.67</v>
      </c>
      <c r="Q332" s="246">
        <f t="shared" si="157"/>
        <v>47283.48</v>
      </c>
      <c r="R332" s="246">
        <f t="shared" si="158"/>
        <v>47721.29</v>
      </c>
      <c r="S332" s="246">
        <f t="shared" si="159"/>
        <v>48159.1</v>
      </c>
      <c r="T332" s="246">
        <f t="shared" si="160"/>
        <v>48596.91</v>
      </c>
      <c r="U332" s="246">
        <f t="shared" si="161"/>
        <v>49034.720000000001</v>
      </c>
      <c r="V332" s="246">
        <f t="shared" si="162"/>
        <v>49472.53</v>
      </c>
      <c r="W332" s="246">
        <f t="shared" si="163"/>
        <v>49910.34</v>
      </c>
      <c r="X332" s="246">
        <f t="shared" si="164"/>
        <v>50348.15</v>
      </c>
      <c r="Y332" s="246">
        <f t="shared" si="165"/>
        <v>50785.96</v>
      </c>
      <c r="Z332" s="246">
        <f t="shared" si="166"/>
        <v>51223.770000000004</v>
      </c>
      <c r="AA332" s="246">
        <f t="shared" si="167"/>
        <v>51661.58</v>
      </c>
      <c r="AB332" s="246">
        <f t="shared" si="168"/>
        <v>52099.39</v>
      </c>
      <c r="AC332" s="246">
        <f t="shared" si="169"/>
        <v>52537.2</v>
      </c>
      <c r="AD332" s="246">
        <f t="shared" si="170"/>
        <v>52975.01</v>
      </c>
      <c r="AE332" s="246">
        <f t="shared" si="171"/>
        <v>53412.82</v>
      </c>
      <c r="AF332" s="246">
        <f t="shared" si="172"/>
        <v>53850.630000000005</v>
      </c>
      <c r="AG332" s="246">
        <f t="shared" si="173"/>
        <v>54288.44</v>
      </c>
      <c r="AH332" s="246">
        <f t="shared" si="174"/>
        <v>54726.25</v>
      </c>
      <c r="AI332" s="246">
        <f t="shared" si="175"/>
        <v>55164.06</v>
      </c>
      <c r="AJ332" s="246">
        <f t="shared" si="176"/>
        <v>55601.87</v>
      </c>
      <c r="AK332" s="246">
        <f t="shared" si="177"/>
        <v>56039.68</v>
      </c>
      <c r="AL332" s="246">
        <f t="shared" si="178"/>
        <v>56477.49</v>
      </c>
      <c r="AM332" s="246">
        <f t="shared" si="179"/>
        <v>56915.3</v>
      </c>
    </row>
    <row r="333" spans="1:39" ht="24" customHeight="1">
      <c r="A333" s="232">
        <v>2026</v>
      </c>
      <c r="B333" s="11" t="s">
        <v>32</v>
      </c>
      <c r="C333" s="12" t="s">
        <v>1742</v>
      </c>
      <c r="D333" s="12" t="s">
        <v>1751</v>
      </c>
      <c r="E333" s="12" t="s">
        <v>1754</v>
      </c>
      <c r="F333" s="255">
        <v>52485</v>
      </c>
      <c r="G333" s="255">
        <v>47771</v>
      </c>
      <c r="H333" s="255">
        <v>4714</v>
      </c>
      <c r="I333" s="265">
        <v>8.9800000000000005E-2</v>
      </c>
      <c r="J333" s="241">
        <f t="shared" si="150"/>
        <v>48248.71</v>
      </c>
      <c r="K333" s="246">
        <f t="shared" si="151"/>
        <v>48726.42</v>
      </c>
      <c r="L333" s="246">
        <f t="shared" si="152"/>
        <v>49204.13</v>
      </c>
      <c r="M333" s="246">
        <f t="shared" si="153"/>
        <v>49681.84</v>
      </c>
      <c r="N333" s="246">
        <f t="shared" si="154"/>
        <v>50159.55</v>
      </c>
      <c r="O333" s="246">
        <f t="shared" si="155"/>
        <v>50637.26</v>
      </c>
      <c r="P333" s="246">
        <f t="shared" si="156"/>
        <v>51114.97</v>
      </c>
      <c r="Q333" s="246">
        <f t="shared" si="157"/>
        <v>51592.68</v>
      </c>
      <c r="R333" s="246">
        <f t="shared" si="158"/>
        <v>52070.39</v>
      </c>
      <c r="S333" s="246">
        <f t="shared" si="159"/>
        <v>52548.1</v>
      </c>
      <c r="T333" s="246">
        <f t="shared" si="160"/>
        <v>53025.81</v>
      </c>
      <c r="U333" s="246">
        <f t="shared" si="161"/>
        <v>53503.519999999997</v>
      </c>
      <c r="V333" s="246">
        <f t="shared" si="162"/>
        <v>53981.23</v>
      </c>
      <c r="W333" s="246">
        <f t="shared" si="163"/>
        <v>54458.94</v>
      </c>
      <c r="X333" s="246">
        <f t="shared" si="164"/>
        <v>54936.65</v>
      </c>
      <c r="Y333" s="246">
        <f t="shared" si="165"/>
        <v>55414.36</v>
      </c>
      <c r="Z333" s="246">
        <f t="shared" si="166"/>
        <v>55892.07</v>
      </c>
      <c r="AA333" s="246">
        <f t="shared" si="167"/>
        <v>56369.78</v>
      </c>
      <c r="AB333" s="246">
        <f t="shared" si="168"/>
        <v>56847.49</v>
      </c>
      <c r="AC333" s="246">
        <f t="shared" si="169"/>
        <v>57325.2</v>
      </c>
      <c r="AD333" s="246">
        <f t="shared" si="170"/>
        <v>57802.91</v>
      </c>
      <c r="AE333" s="246">
        <f t="shared" si="171"/>
        <v>58280.62</v>
      </c>
      <c r="AF333" s="246">
        <f t="shared" si="172"/>
        <v>58758.33</v>
      </c>
      <c r="AG333" s="246">
        <f t="shared" si="173"/>
        <v>59236.04</v>
      </c>
      <c r="AH333" s="246">
        <f t="shared" si="174"/>
        <v>59713.75</v>
      </c>
      <c r="AI333" s="246">
        <f t="shared" si="175"/>
        <v>60191.46</v>
      </c>
      <c r="AJ333" s="246">
        <f t="shared" si="176"/>
        <v>60669.17</v>
      </c>
      <c r="AK333" s="246">
        <f t="shared" si="177"/>
        <v>61146.880000000005</v>
      </c>
      <c r="AL333" s="246">
        <f t="shared" si="178"/>
        <v>61624.59</v>
      </c>
      <c r="AM333" s="246">
        <f t="shared" si="179"/>
        <v>62102.3</v>
      </c>
    </row>
    <row r="334" spans="1:39" ht="24" customHeight="1">
      <c r="A334" s="232">
        <v>2026</v>
      </c>
      <c r="B334" s="11" t="s">
        <v>32</v>
      </c>
      <c r="C334" s="12" t="s">
        <v>1742</v>
      </c>
      <c r="D334" s="12" t="s">
        <v>1749</v>
      </c>
      <c r="E334" s="12" t="s">
        <v>1755</v>
      </c>
      <c r="F334" s="255">
        <v>48985</v>
      </c>
      <c r="G334" s="255">
        <v>44446</v>
      </c>
      <c r="H334" s="255">
        <v>4539</v>
      </c>
      <c r="I334" s="265">
        <v>9.2700000000000005E-2</v>
      </c>
      <c r="J334" s="241">
        <f t="shared" si="150"/>
        <v>44890.46</v>
      </c>
      <c r="K334" s="246">
        <f t="shared" si="151"/>
        <v>45334.92</v>
      </c>
      <c r="L334" s="246">
        <f t="shared" si="152"/>
        <v>45779.38</v>
      </c>
      <c r="M334" s="246">
        <f t="shared" si="153"/>
        <v>46223.839999999997</v>
      </c>
      <c r="N334" s="246">
        <f t="shared" si="154"/>
        <v>46668.3</v>
      </c>
      <c r="O334" s="246">
        <f t="shared" si="155"/>
        <v>47112.76</v>
      </c>
      <c r="P334" s="246">
        <f t="shared" si="156"/>
        <v>47557.22</v>
      </c>
      <c r="Q334" s="246">
        <f t="shared" si="157"/>
        <v>48001.68</v>
      </c>
      <c r="R334" s="246">
        <f t="shared" si="158"/>
        <v>48446.14</v>
      </c>
      <c r="S334" s="246">
        <f t="shared" si="159"/>
        <v>48890.6</v>
      </c>
      <c r="T334" s="246">
        <f t="shared" si="160"/>
        <v>49335.06</v>
      </c>
      <c r="U334" s="246">
        <f t="shared" si="161"/>
        <v>49779.519999999997</v>
      </c>
      <c r="V334" s="246">
        <f t="shared" si="162"/>
        <v>50223.98</v>
      </c>
      <c r="W334" s="246">
        <f t="shared" si="163"/>
        <v>50668.44</v>
      </c>
      <c r="X334" s="246">
        <f t="shared" si="164"/>
        <v>51112.9</v>
      </c>
      <c r="Y334" s="246">
        <f t="shared" si="165"/>
        <v>51557.36</v>
      </c>
      <c r="Z334" s="246">
        <f t="shared" si="166"/>
        <v>52001.82</v>
      </c>
      <c r="AA334" s="246">
        <f t="shared" si="167"/>
        <v>52446.28</v>
      </c>
      <c r="AB334" s="246">
        <f t="shared" si="168"/>
        <v>52890.74</v>
      </c>
      <c r="AC334" s="246">
        <f t="shared" si="169"/>
        <v>53335.199999999997</v>
      </c>
      <c r="AD334" s="246">
        <f t="shared" si="170"/>
        <v>53779.66</v>
      </c>
      <c r="AE334" s="246">
        <f t="shared" si="171"/>
        <v>54224.12</v>
      </c>
      <c r="AF334" s="246">
        <f t="shared" si="172"/>
        <v>54668.58</v>
      </c>
      <c r="AG334" s="246">
        <f t="shared" si="173"/>
        <v>55113.04</v>
      </c>
      <c r="AH334" s="246">
        <f t="shared" si="174"/>
        <v>55557.5</v>
      </c>
      <c r="AI334" s="246">
        <f t="shared" si="175"/>
        <v>56001.96</v>
      </c>
      <c r="AJ334" s="246">
        <f t="shared" si="176"/>
        <v>56446.42</v>
      </c>
      <c r="AK334" s="246">
        <f t="shared" si="177"/>
        <v>56890.880000000005</v>
      </c>
      <c r="AL334" s="246">
        <f t="shared" si="178"/>
        <v>57335.34</v>
      </c>
      <c r="AM334" s="246">
        <f t="shared" si="179"/>
        <v>57779.8</v>
      </c>
    </row>
    <row r="335" spans="1:39" ht="24" customHeight="1">
      <c r="A335" s="232">
        <v>2026</v>
      </c>
      <c r="B335" s="11" t="s">
        <v>32</v>
      </c>
      <c r="C335" s="12" t="s">
        <v>1742</v>
      </c>
      <c r="D335" s="12" t="s">
        <v>1751</v>
      </c>
      <c r="E335" s="12" t="s">
        <v>1756</v>
      </c>
      <c r="F335" s="255">
        <v>53185</v>
      </c>
      <c r="G335" s="255">
        <v>48436</v>
      </c>
      <c r="H335" s="255">
        <v>4749</v>
      </c>
      <c r="I335" s="265">
        <v>8.9300000000000004E-2</v>
      </c>
      <c r="J335" s="241">
        <f t="shared" si="150"/>
        <v>48920.36</v>
      </c>
      <c r="K335" s="246">
        <f t="shared" si="151"/>
        <v>49404.72</v>
      </c>
      <c r="L335" s="246">
        <f t="shared" si="152"/>
        <v>49889.08</v>
      </c>
      <c r="M335" s="246">
        <f t="shared" si="153"/>
        <v>50373.440000000002</v>
      </c>
      <c r="N335" s="246">
        <f t="shared" si="154"/>
        <v>50857.8</v>
      </c>
      <c r="O335" s="246">
        <f t="shared" si="155"/>
        <v>51342.16</v>
      </c>
      <c r="P335" s="246">
        <f t="shared" si="156"/>
        <v>51826.520000000004</v>
      </c>
      <c r="Q335" s="246">
        <f t="shared" si="157"/>
        <v>52310.879999999997</v>
      </c>
      <c r="R335" s="246">
        <f t="shared" si="158"/>
        <v>52795.24</v>
      </c>
      <c r="S335" s="246">
        <f t="shared" si="159"/>
        <v>53279.6</v>
      </c>
      <c r="T335" s="246">
        <f t="shared" si="160"/>
        <v>53763.96</v>
      </c>
      <c r="U335" s="246">
        <f t="shared" si="161"/>
        <v>54248.32</v>
      </c>
      <c r="V335" s="246">
        <f t="shared" si="162"/>
        <v>54732.68</v>
      </c>
      <c r="W335" s="246">
        <f t="shared" si="163"/>
        <v>55217.04</v>
      </c>
      <c r="X335" s="246">
        <f t="shared" si="164"/>
        <v>55701.4</v>
      </c>
      <c r="Y335" s="246">
        <f t="shared" si="165"/>
        <v>56185.760000000002</v>
      </c>
      <c r="Z335" s="246">
        <f t="shared" si="166"/>
        <v>56670.12</v>
      </c>
      <c r="AA335" s="246">
        <f t="shared" si="167"/>
        <v>57154.479999999996</v>
      </c>
      <c r="AB335" s="246">
        <f t="shared" si="168"/>
        <v>57638.84</v>
      </c>
      <c r="AC335" s="246">
        <f t="shared" si="169"/>
        <v>58123.199999999997</v>
      </c>
      <c r="AD335" s="246">
        <f t="shared" si="170"/>
        <v>58607.56</v>
      </c>
      <c r="AE335" s="246">
        <f t="shared" si="171"/>
        <v>59091.92</v>
      </c>
      <c r="AF335" s="246">
        <f t="shared" si="172"/>
        <v>59576.28</v>
      </c>
      <c r="AG335" s="246">
        <f t="shared" si="173"/>
        <v>60060.639999999999</v>
      </c>
      <c r="AH335" s="246">
        <f t="shared" si="174"/>
        <v>60545</v>
      </c>
      <c r="AI335" s="246">
        <f t="shared" si="175"/>
        <v>61029.36</v>
      </c>
      <c r="AJ335" s="246">
        <f t="shared" si="176"/>
        <v>61513.72</v>
      </c>
      <c r="AK335" s="246">
        <f t="shared" si="177"/>
        <v>61998.080000000002</v>
      </c>
      <c r="AL335" s="246">
        <f t="shared" si="178"/>
        <v>62482.44</v>
      </c>
      <c r="AM335" s="246">
        <f t="shared" si="179"/>
        <v>62966.8</v>
      </c>
    </row>
    <row r="336" spans="1:39" ht="24" customHeight="1">
      <c r="A336" s="232">
        <v>2026</v>
      </c>
      <c r="B336" s="11" t="s">
        <v>32</v>
      </c>
      <c r="C336" s="12" t="s">
        <v>1742</v>
      </c>
      <c r="D336" s="12" t="s">
        <v>1757</v>
      </c>
      <c r="E336" s="12" t="s">
        <v>1758</v>
      </c>
      <c r="F336" s="255">
        <v>48585</v>
      </c>
      <c r="G336" s="255">
        <v>44066</v>
      </c>
      <c r="H336" s="255">
        <v>4519</v>
      </c>
      <c r="I336" s="265">
        <v>9.2999999999999999E-2</v>
      </c>
      <c r="J336" s="241">
        <f t="shared" si="150"/>
        <v>44506.66</v>
      </c>
      <c r="K336" s="246">
        <f t="shared" si="151"/>
        <v>44947.32</v>
      </c>
      <c r="L336" s="246">
        <f t="shared" si="152"/>
        <v>45387.98</v>
      </c>
      <c r="M336" s="246">
        <f t="shared" si="153"/>
        <v>45828.639999999999</v>
      </c>
      <c r="N336" s="246">
        <f t="shared" si="154"/>
        <v>46269.3</v>
      </c>
      <c r="O336" s="246">
        <f t="shared" si="155"/>
        <v>46709.96</v>
      </c>
      <c r="P336" s="246">
        <f t="shared" si="156"/>
        <v>47150.62</v>
      </c>
      <c r="Q336" s="246">
        <f t="shared" si="157"/>
        <v>47591.28</v>
      </c>
      <c r="R336" s="246">
        <f t="shared" si="158"/>
        <v>48031.94</v>
      </c>
      <c r="S336" s="246">
        <f t="shared" si="159"/>
        <v>48472.6</v>
      </c>
      <c r="T336" s="246">
        <f t="shared" si="160"/>
        <v>48913.26</v>
      </c>
      <c r="U336" s="246">
        <f t="shared" si="161"/>
        <v>49353.919999999998</v>
      </c>
      <c r="V336" s="246">
        <f t="shared" si="162"/>
        <v>49794.58</v>
      </c>
      <c r="W336" s="246">
        <f t="shared" si="163"/>
        <v>50235.24</v>
      </c>
      <c r="X336" s="246">
        <f t="shared" si="164"/>
        <v>50675.9</v>
      </c>
      <c r="Y336" s="246">
        <f t="shared" si="165"/>
        <v>51116.56</v>
      </c>
      <c r="Z336" s="246">
        <f t="shared" si="166"/>
        <v>51557.22</v>
      </c>
      <c r="AA336" s="246">
        <f t="shared" si="167"/>
        <v>51997.88</v>
      </c>
      <c r="AB336" s="246">
        <f t="shared" si="168"/>
        <v>52438.54</v>
      </c>
      <c r="AC336" s="246">
        <f t="shared" si="169"/>
        <v>52879.199999999997</v>
      </c>
      <c r="AD336" s="246">
        <f t="shared" si="170"/>
        <v>53319.86</v>
      </c>
      <c r="AE336" s="246">
        <f t="shared" si="171"/>
        <v>53760.520000000004</v>
      </c>
      <c r="AF336" s="246">
        <f t="shared" si="172"/>
        <v>54201.18</v>
      </c>
      <c r="AG336" s="246">
        <f t="shared" si="173"/>
        <v>54641.84</v>
      </c>
      <c r="AH336" s="246">
        <f t="shared" si="174"/>
        <v>55082.5</v>
      </c>
      <c r="AI336" s="246">
        <f t="shared" si="175"/>
        <v>55523.16</v>
      </c>
      <c r="AJ336" s="246">
        <f t="shared" si="176"/>
        <v>55963.82</v>
      </c>
      <c r="AK336" s="246">
        <f t="shared" si="177"/>
        <v>56404.480000000003</v>
      </c>
      <c r="AL336" s="246">
        <f t="shared" si="178"/>
        <v>56845.14</v>
      </c>
      <c r="AM336" s="246">
        <f t="shared" si="179"/>
        <v>57285.8</v>
      </c>
    </row>
    <row r="337" spans="1:39" ht="24" customHeight="1">
      <c r="A337" s="232">
        <v>2026</v>
      </c>
      <c r="B337" s="11" t="s">
        <v>32</v>
      </c>
      <c r="C337" s="12" t="s">
        <v>1742</v>
      </c>
      <c r="D337" s="12" t="s">
        <v>1759</v>
      </c>
      <c r="E337" s="12" t="s">
        <v>1760</v>
      </c>
      <c r="F337" s="255">
        <v>52785</v>
      </c>
      <c r="G337" s="255">
        <v>48056</v>
      </c>
      <c r="H337" s="255">
        <v>4729</v>
      </c>
      <c r="I337" s="265">
        <v>8.9599999999999999E-2</v>
      </c>
      <c r="J337" s="241">
        <f t="shared" si="150"/>
        <v>48536.56</v>
      </c>
      <c r="K337" s="246">
        <f t="shared" si="151"/>
        <v>49017.120000000003</v>
      </c>
      <c r="L337" s="246">
        <f t="shared" si="152"/>
        <v>49497.68</v>
      </c>
      <c r="M337" s="246">
        <f t="shared" si="153"/>
        <v>49978.239999999998</v>
      </c>
      <c r="N337" s="246">
        <f t="shared" si="154"/>
        <v>50458.8</v>
      </c>
      <c r="O337" s="246">
        <f t="shared" si="155"/>
        <v>50939.360000000001</v>
      </c>
      <c r="P337" s="246">
        <f t="shared" si="156"/>
        <v>51419.92</v>
      </c>
      <c r="Q337" s="246">
        <f t="shared" si="157"/>
        <v>51900.480000000003</v>
      </c>
      <c r="R337" s="246">
        <f t="shared" si="158"/>
        <v>52381.04</v>
      </c>
      <c r="S337" s="246">
        <f t="shared" si="159"/>
        <v>52861.599999999999</v>
      </c>
      <c r="T337" s="246">
        <f t="shared" si="160"/>
        <v>53342.16</v>
      </c>
      <c r="U337" s="246">
        <f t="shared" si="161"/>
        <v>53822.720000000001</v>
      </c>
      <c r="V337" s="246">
        <f t="shared" si="162"/>
        <v>54303.28</v>
      </c>
      <c r="W337" s="246">
        <f t="shared" si="163"/>
        <v>54783.840000000004</v>
      </c>
      <c r="X337" s="246">
        <f t="shared" si="164"/>
        <v>55264.4</v>
      </c>
      <c r="Y337" s="246">
        <f t="shared" si="165"/>
        <v>55744.959999999999</v>
      </c>
      <c r="Z337" s="246">
        <f t="shared" si="166"/>
        <v>56225.520000000004</v>
      </c>
      <c r="AA337" s="246">
        <f t="shared" si="167"/>
        <v>56706.080000000002</v>
      </c>
      <c r="AB337" s="246">
        <f t="shared" si="168"/>
        <v>57186.64</v>
      </c>
      <c r="AC337" s="246">
        <f t="shared" si="169"/>
        <v>57667.199999999997</v>
      </c>
      <c r="AD337" s="246">
        <f t="shared" si="170"/>
        <v>58147.76</v>
      </c>
      <c r="AE337" s="246">
        <f t="shared" si="171"/>
        <v>58628.32</v>
      </c>
      <c r="AF337" s="246">
        <f t="shared" si="172"/>
        <v>59108.880000000005</v>
      </c>
      <c r="AG337" s="246">
        <f t="shared" si="173"/>
        <v>59589.440000000002</v>
      </c>
      <c r="AH337" s="246">
        <f t="shared" si="174"/>
        <v>60070</v>
      </c>
      <c r="AI337" s="246">
        <f t="shared" si="175"/>
        <v>60550.559999999998</v>
      </c>
      <c r="AJ337" s="246">
        <f t="shared" si="176"/>
        <v>61031.12</v>
      </c>
      <c r="AK337" s="246">
        <f t="shared" si="177"/>
        <v>61511.68</v>
      </c>
      <c r="AL337" s="246">
        <f t="shared" si="178"/>
        <v>61992.24</v>
      </c>
      <c r="AM337" s="246">
        <f t="shared" si="179"/>
        <v>62472.800000000003</v>
      </c>
    </row>
    <row r="338" spans="1:39" ht="24" customHeight="1">
      <c r="A338" s="232">
        <v>2026</v>
      </c>
      <c r="B338" s="11" t="s">
        <v>32</v>
      </c>
      <c r="C338" s="12" t="s">
        <v>1742</v>
      </c>
      <c r="D338" s="12" t="s">
        <v>1757</v>
      </c>
      <c r="E338" s="12" t="s">
        <v>1761</v>
      </c>
      <c r="F338" s="255">
        <v>49385</v>
      </c>
      <c r="G338" s="255">
        <v>44826</v>
      </c>
      <c r="H338" s="255">
        <v>4559</v>
      </c>
      <c r="I338" s="265">
        <v>9.2299999999999993E-2</v>
      </c>
      <c r="J338" s="241">
        <f t="shared" si="150"/>
        <v>45274.26</v>
      </c>
      <c r="K338" s="246">
        <f t="shared" si="151"/>
        <v>45722.52</v>
      </c>
      <c r="L338" s="246">
        <f t="shared" si="152"/>
        <v>46170.78</v>
      </c>
      <c r="M338" s="246">
        <f t="shared" si="153"/>
        <v>46619.040000000001</v>
      </c>
      <c r="N338" s="246">
        <f t="shared" si="154"/>
        <v>47067.3</v>
      </c>
      <c r="O338" s="246">
        <f t="shared" si="155"/>
        <v>47515.56</v>
      </c>
      <c r="P338" s="246">
        <f t="shared" si="156"/>
        <v>47963.82</v>
      </c>
      <c r="Q338" s="246">
        <f t="shared" si="157"/>
        <v>48412.08</v>
      </c>
      <c r="R338" s="246">
        <f t="shared" si="158"/>
        <v>48860.34</v>
      </c>
      <c r="S338" s="246">
        <f t="shared" si="159"/>
        <v>49308.6</v>
      </c>
      <c r="T338" s="246">
        <f t="shared" si="160"/>
        <v>49756.86</v>
      </c>
      <c r="U338" s="246">
        <f t="shared" si="161"/>
        <v>50205.120000000003</v>
      </c>
      <c r="V338" s="246">
        <f t="shared" si="162"/>
        <v>50653.38</v>
      </c>
      <c r="W338" s="246">
        <f t="shared" si="163"/>
        <v>51101.64</v>
      </c>
      <c r="X338" s="246">
        <f t="shared" si="164"/>
        <v>51549.9</v>
      </c>
      <c r="Y338" s="246">
        <f t="shared" si="165"/>
        <v>51998.16</v>
      </c>
      <c r="Z338" s="246">
        <f t="shared" si="166"/>
        <v>52446.42</v>
      </c>
      <c r="AA338" s="246">
        <f t="shared" si="167"/>
        <v>52894.68</v>
      </c>
      <c r="AB338" s="246">
        <f t="shared" si="168"/>
        <v>53342.94</v>
      </c>
      <c r="AC338" s="246">
        <f t="shared" si="169"/>
        <v>53791.199999999997</v>
      </c>
      <c r="AD338" s="246">
        <f t="shared" si="170"/>
        <v>54239.46</v>
      </c>
      <c r="AE338" s="246">
        <f t="shared" si="171"/>
        <v>54687.72</v>
      </c>
      <c r="AF338" s="246">
        <f t="shared" si="172"/>
        <v>55135.979999999996</v>
      </c>
      <c r="AG338" s="246">
        <f t="shared" si="173"/>
        <v>55584.24</v>
      </c>
      <c r="AH338" s="246">
        <f t="shared" si="174"/>
        <v>56032.5</v>
      </c>
      <c r="AI338" s="246">
        <f t="shared" si="175"/>
        <v>56480.76</v>
      </c>
      <c r="AJ338" s="246">
        <f t="shared" si="176"/>
        <v>56929.020000000004</v>
      </c>
      <c r="AK338" s="246">
        <f t="shared" si="177"/>
        <v>57377.279999999999</v>
      </c>
      <c r="AL338" s="246">
        <f t="shared" si="178"/>
        <v>57825.54</v>
      </c>
      <c r="AM338" s="246">
        <f t="shared" si="179"/>
        <v>58273.8</v>
      </c>
    </row>
    <row r="339" spans="1:39" ht="24" customHeight="1">
      <c r="A339" s="232">
        <v>2026</v>
      </c>
      <c r="B339" s="11" t="s">
        <v>32</v>
      </c>
      <c r="C339" s="12" t="s">
        <v>1742</v>
      </c>
      <c r="D339" s="12" t="s">
        <v>1759</v>
      </c>
      <c r="E339" s="12" t="s">
        <v>1762</v>
      </c>
      <c r="F339" s="255">
        <v>53585</v>
      </c>
      <c r="G339" s="255">
        <v>48816</v>
      </c>
      <c r="H339" s="255">
        <v>4769</v>
      </c>
      <c r="I339" s="265">
        <v>8.8999999999999996E-2</v>
      </c>
      <c r="J339" s="241">
        <f t="shared" si="150"/>
        <v>49304.160000000003</v>
      </c>
      <c r="K339" s="246">
        <f t="shared" si="151"/>
        <v>49792.32</v>
      </c>
      <c r="L339" s="246">
        <f t="shared" si="152"/>
        <v>50280.480000000003</v>
      </c>
      <c r="M339" s="246">
        <f t="shared" si="153"/>
        <v>50768.639999999999</v>
      </c>
      <c r="N339" s="246">
        <f t="shared" si="154"/>
        <v>51256.800000000003</v>
      </c>
      <c r="O339" s="246">
        <f t="shared" si="155"/>
        <v>51744.959999999999</v>
      </c>
      <c r="P339" s="246">
        <f t="shared" si="156"/>
        <v>52233.120000000003</v>
      </c>
      <c r="Q339" s="246">
        <f t="shared" si="157"/>
        <v>52721.279999999999</v>
      </c>
      <c r="R339" s="246">
        <f t="shared" si="158"/>
        <v>53209.440000000002</v>
      </c>
      <c r="S339" s="246">
        <f t="shared" si="159"/>
        <v>53697.599999999999</v>
      </c>
      <c r="T339" s="246">
        <f t="shared" si="160"/>
        <v>54185.760000000002</v>
      </c>
      <c r="U339" s="246">
        <f t="shared" si="161"/>
        <v>54673.919999999998</v>
      </c>
      <c r="V339" s="246">
        <f t="shared" si="162"/>
        <v>55162.080000000002</v>
      </c>
      <c r="W339" s="246">
        <f t="shared" si="163"/>
        <v>55650.239999999998</v>
      </c>
      <c r="X339" s="246">
        <f t="shared" si="164"/>
        <v>56138.400000000001</v>
      </c>
      <c r="Y339" s="246">
        <f t="shared" si="165"/>
        <v>56626.559999999998</v>
      </c>
      <c r="Z339" s="246">
        <f t="shared" si="166"/>
        <v>57114.720000000001</v>
      </c>
      <c r="AA339" s="246">
        <f t="shared" si="167"/>
        <v>57602.879999999997</v>
      </c>
      <c r="AB339" s="246">
        <f t="shared" si="168"/>
        <v>58091.040000000001</v>
      </c>
      <c r="AC339" s="246">
        <f t="shared" si="169"/>
        <v>58579.199999999997</v>
      </c>
      <c r="AD339" s="246">
        <f t="shared" si="170"/>
        <v>59067.360000000001</v>
      </c>
      <c r="AE339" s="246">
        <f t="shared" si="171"/>
        <v>59555.520000000004</v>
      </c>
      <c r="AF339" s="246">
        <f t="shared" si="172"/>
        <v>60043.68</v>
      </c>
      <c r="AG339" s="246">
        <f t="shared" si="173"/>
        <v>60531.839999999997</v>
      </c>
      <c r="AH339" s="246">
        <f t="shared" si="174"/>
        <v>61020</v>
      </c>
      <c r="AI339" s="246">
        <f t="shared" si="175"/>
        <v>61508.160000000003</v>
      </c>
      <c r="AJ339" s="246">
        <f t="shared" si="176"/>
        <v>61996.32</v>
      </c>
      <c r="AK339" s="246">
        <f t="shared" si="177"/>
        <v>62484.480000000003</v>
      </c>
      <c r="AL339" s="246">
        <f t="shared" si="178"/>
        <v>62972.639999999999</v>
      </c>
      <c r="AM339" s="246">
        <f t="shared" si="179"/>
        <v>63460.800000000003</v>
      </c>
    </row>
    <row r="340" spans="1:39" ht="24" customHeight="1">
      <c r="A340" s="232">
        <v>2026</v>
      </c>
      <c r="B340" s="11" t="s">
        <v>32</v>
      </c>
      <c r="C340" s="12" t="s">
        <v>1742</v>
      </c>
      <c r="D340" s="12" t="s">
        <v>1757</v>
      </c>
      <c r="E340" s="12" t="s">
        <v>1763</v>
      </c>
      <c r="F340" s="255">
        <v>50185</v>
      </c>
      <c r="G340" s="255">
        <v>45586</v>
      </c>
      <c r="H340" s="255">
        <v>4599</v>
      </c>
      <c r="I340" s="265">
        <v>9.1600000000000001E-2</v>
      </c>
      <c r="J340" s="241">
        <f t="shared" si="150"/>
        <v>46041.86</v>
      </c>
      <c r="K340" s="246">
        <f t="shared" si="151"/>
        <v>46497.72</v>
      </c>
      <c r="L340" s="246">
        <f t="shared" si="152"/>
        <v>46953.58</v>
      </c>
      <c r="M340" s="246">
        <f t="shared" si="153"/>
        <v>47409.440000000002</v>
      </c>
      <c r="N340" s="246">
        <f t="shared" si="154"/>
        <v>47865.3</v>
      </c>
      <c r="O340" s="246">
        <f t="shared" si="155"/>
        <v>48321.16</v>
      </c>
      <c r="P340" s="246">
        <f t="shared" si="156"/>
        <v>48777.020000000004</v>
      </c>
      <c r="Q340" s="246">
        <f t="shared" si="157"/>
        <v>49232.88</v>
      </c>
      <c r="R340" s="246">
        <f t="shared" si="158"/>
        <v>49688.74</v>
      </c>
      <c r="S340" s="246">
        <f t="shared" si="159"/>
        <v>50144.6</v>
      </c>
      <c r="T340" s="246">
        <f t="shared" si="160"/>
        <v>50600.46</v>
      </c>
      <c r="U340" s="246">
        <f t="shared" si="161"/>
        <v>51056.32</v>
      </c>
      <c r="V340" s="246">
        <f t="shared" si="162"/>
        <v>51512.18</v>
      </c>
      <c r="W340" s="246">
        <f t="shared" si="163"/>
        <v>51968.04</v>
      </c>
      <c r="X340" s="246">
        <f t="shared" si="164"/>
        <v>52423.9</v>
      </c>
      <c r="Y340" s="246">
        <f t="shared" si="165"/>
        <v>52879.76</v>
      </c>
      <c r="Z340" s="246">
        <f t="shared" si="166"/>
        <v>53335.62</v>
      </c>
      <c r="AA340" s="246">
        <f t="shared" si="167"/>
        <v>53791.479999999996</v>
      </c>
      <c r="AB340" s="246">
        <f t="shared" si="168"/>
        <v>54247.34</v>
      </c>
      <c r="AC340" s="246">
        <f t="shared" si="169"/>
        <v>54703.199999999997</v>
      </c>
      <c r="AD340" s="246">
        <f t="shared" si="170"/>
        <v>55159.06</v>
      </c>
      <c r="AE340" s="246">
        <f t="shared" si="171"/>
        <v>55614.92</v>
      </c>
      <c r="AF340" s="246">
        <f t="shared" si="172"/>
        <v>56070.78</v>
      </c>
      <c r="AG340" s="246">
        <f t="shared" si="173"/>
        <v>56526.64</v>
      </c>
      <c r="AH340" s="246">
        <f t="shared" si="174"/>
        <v>56982.5</v>
      </c>
      <c r="AI340" s="246">
        <f t="shared" si="175"/>
        <v>57438.36</v>
      </c>
      <c r="AJ340" s="246">
        <f t="shared" si="176"/>
        <v>57894.22</v>
      </c>
      <c r="AK340" s="246">
        <f t="shared" si="177"/>
        <v>58350.080000000002</v>
      </c>
      <c r="AL340" s="246">
        <f t="shared" si="178"/>
        <v>58805.94</v>
      </c>
      <c r="AM340" s="246">
        <f t="shared" si="179"/>
        <v>59261.8</v>
      </c>
    </row>
    <row r="341" spans="1:39" ht="24" customHeight="1">
      <c r="A341" s="232">
        <v>2026</v>
      </c>
      <c r="B341" s="11" t="s">
        <v>32</v>
      </c>
      <c r="C341" s="12" t="s">
        <v>1742</v>
      </c>
      <c r="D341" s="12" t="s">
        <v>1759</v>
      </c>
      <c r="E341" s="12" t="s">
        <v>1764</v>
      </c>
      <c r="F341" s="255">
        <v>54385</v>
      </c>
      <c r="G341" s="255">
        <v>49576</v>
      </c>
      <c r="H341" s="255">
        <v>4809</v>
      </c>
      <c r="I341" s="265">
        <v>8.8400000000000006E-2</v>
      </c>
      <c r="J341" s="241">
        <f t="shared" si="150"/>
        <v>50071.76</v>
      </c>
      <c r="K341" s="246">
        <f t="shared" si="151"/>
        <v>50567.519999999997</v>
      </c>
      <c r="L341" s="246">
        <f t="shared" si="152"/>
        <v>51063.28</v>
      </c>
      <c r="M341" s="246">
        <f t="shared" si="153"/>
        <v>51559.040000000001</v>
      </c>
      <c r="N341" s="246">
        <f t="shared" si="154"/>
        <v>52054.8</v>
      </c>
      <c r="O341" s="246">
        <f t="shared" si="155"/>
        <v>52550.559999999998</v>
      </c>
      <c r="P341" s="246">
        <f t="shared" si="156"/>
        <v>53046.32</v>
      </c>
      <c r="Q341" s="246">
        <f t="shared" si="157"/>
        <v>53542.080000000002</v>
      </c>
      <c r="R341" s="246">
        <f t="shared" si="158"/>
        <v>54037.84</v>
      </c>
      <c r="S341" s="246">
        <f t="shared" si="159"/>
        <v>54533.599999999999</v>
      </c>
      <c r="T341" s="246">
        <f t="shared" si="160"/>
        <v>55029.36</v>
      </c>
      <c r="U341" s="246">
        <f t="shared" si="161"/>
        <v>55525.120000000003</v>
      </c>
      <c r="V341" s="246">
        <f t="shared" si="162"/>
        <v>56020.88</v>
      </c>
      <c r="W341" s="246">
        <f t="shared" si="163"/>
        <v>56516.639999999999</v>
      </c>
      <c r="X341" s="246">
        <f t="shared" si="164"/>
        <v>57012.4</v>
      </c>
      <c r="Y341" s="246">
        <f t="shared" si="165"/>
        <v>57508.160000000003</v>
      </c>
      <c r="Z341" s="246">
        <f t="shared" si="166"/>
        <v>58003.92</v>
      </c>
      <c r="AA341" s="246">
        <f t="shared" si="167"/>
        <v>58499.68</v>
      </c>
      <c r="AB341" s="246">
        <f t="shared" si="168"/>
        <v>58995.44</v>
      </c>
      <c r="AC341" s="246">
        <f t="shared" si="169"/>
        <v>59491.199999999997</v>
      </c>
      <c r="AD341" s="246">
        <f t="shared" si="170"/>
        <v>59986.96</v>
      </c>
      <c r="AE341" s="246">
        <f t="shared" si="171"/>
        <v>60482.720000000001</v>
      </c>
      <c r="AF341" s="246">
        <f t="shared" si="172"/>
        <v>60978.48</v>
      </c>
      <c r="AG341" s="246">
        <f t="shared" si="173"/>
        <v>61474.239999999998</v>
      </c>
      <c r="AH341" s="246">
        <f t="shared" si="174"/>
        <v>61970</v>
      </c>
      <c r="AI341" s="246">
        <f t="shared" si="175"/>
        <v>62465.760000000002</v>
      </c>
      <c r="AJ341" s="246">
        <f t="shared" si="176"/>
        <v>62961.520000000004</v>
      </c>
      <c r="AK341" s="246">
        <f t="shared" si="177"/>
        <v>63457.279999999999</v>
      </c>
      <c r="AL341" s="246">
        <f t="shared" si="178"/>
        <v>63953.04</v>
      </c>
      <c r="AM341" s="246">
        <f t="shared" si="179"/>
        <v>64448.800000000003</v>
      </c>
    </row>
    <row r="342" spans="1:39" ht="24" customHeight="1">
      <c r="A342" s="232">
        <v>2026</v>
      </c>
      <c r="B342" s="11" t="s">
        <v>32</v>
      </c>
      <c r="C342" s="12" t="s">
        <v>1742</v>
      </c>
      <c r="D342" s="12" t="s">
        <v>1765</v>
      </c>
      <c r="E342" s="12" t="s">
        <v>1766</v>
      </c>
      <c r="F342" s="255">
        <v>50885</v>
      </c>
      <c r="G342" s="255">
        <v>46251</v>
      </c>
      <c r="H342" s="255">
        <v>4634</v>
      </c>
      <c r="I342" s="265">
        <v>9.11E-2</v>
      </c>
      <c r="J342" s="241">
        <f t="shared" si="150"/>
        <v>46713.51</v>
      </c>
      <c r="K342" s="246">
        <f t="shared" si="151"/>
        <v>47176.02</v>
      </c>
      <c r="L342" s="246">
        <f t="shared" si="152"/>
        <v>47638.53</v>
      </c>
      <c r="M342" s="246">
        <f t="shared" si="153"/>
        <v>48101.04</v>
      </c>
      <c r="N342" s="246">
        <f t="shared" si="154"/>
        <v>48563.55</v>
      </c>
      <c r="O342" s="246">
        <f t="shared" si="155"/>
        <v>49026.06</v>
      </c>
      <c r="P342" s="246">
        <f t="shared" si="156"/>
        <v>49488.57</v>
      </c>
      <c r="Q342" s="246">
        <f t="shared" si="157"/>
        <v>49951.08</v>
      </c>
      <c r="R342" s="246">
        <f t="shared" si="158"/>
        <v>50413.59</v>
      </c>
      <c r="S342" s="246">
        <f t="shared" si="159"/>
        <v>50876.1</v>
      </c>
      <c r="T342" s="246">
        <f t="shared" si="160"/>
        <v>51338.61</v>
      </c>
      <c r="U342" s="246">
        <f t="shared" si="161"/>
        <v>51801.120000000003</v>
      </c>
      <c r="V342" s="246">
        <f t="shared" si="162"/>
        <v>52263.63</v>
      </c>
      <c r="W342" s="246">
        <f t="shared" si="163"/>
        <v>52726.14</v>
      </c>
      <c r="X342" s="246">
        <f t="shared" si="164"/>
        <v>53188.65</v>
      </c>
      <c r="Y342" s="246">
        <f t="shared" si="165"/>
        <v>53651.16</v>
      </c>
      <c r="Z342" s="246">
        <f t="shared" si="166"/>
        <v>54113.67</v>
      </c>
      <c r="AA342" s="246">
        <f t="shared" si="167"/>
        <v>54576.18</v>
      </c>
      <c r="AB342" s="246">
        <f t="shared" si="168"/>
        <v>55038.69</v>
      </c>
      <c r="AC342" s="246">
        <f t="shared" si="169"/>
        <v>55501.2</v>
      </c>
      <c r="AD342" s="246">
        <f t="shared" si="170"/>
        <v>55963.71</v>
      </c>
      <c r="AE342" s="246">
        <f t="shared" si="171"/>
        <v>56426.22</v>
      </c>
      <c r="AF342" s="246">
        <f t="shared" si="172"/>
        <v>56888.729999999996</v>
      </c>
      <c r="AG342" s="246">
        <f t="shared" si="173"/>
        <v>57351.24</v>
      </c>
      <c r="AH342" s="246">
        <f t="shared" si="174"/>
        <v>57813.75</v>
      </c>
      <c r="AI342" s="246">
        <f t="shared" si="175"/>
        <v>58276.26</v>
      </c>
      <c r="AJ342" s="246">
        <f t="shared" si="176"/>
        <v>58738.770000000004</v>
      </c>
      <c r="AK342" s="246">
        <f t="shared" si="177"/>
        <v>59201.279999999999</v>
      </c>
      <c r="AL342" s="246">
        <f t="shared" si="178"/>
        <v>59663.79</v>
      </c>
      <c r="AM342" s="246">
        <f t="shared" si="179"/>
        <v>60126.3</v>
      </c>
    </row>
    <row r="343" spans="1:39" ht="24" customHeight="1">
      <c r="A343" s="232">
        <v>2026</v>
      </c>
      <c r="B343" s="11" t="s">
        <v>32</v>
      </c>
      <c r="C343" s="12" t="s">
        <v>1742</v>
      </c>
      <c r="D343" s="12" t="s">
        <v>1767</v>
      </c>
      <c r="E343" s="12" t="s">
        <v>1768</v>
      </c>
      <c r="F343" s="255">
        <v>55085</v>
      </c>
      <c r="G343" s="255">
        <v>50241</v>
      </c>
      <c r="H343" s="255">
        <v>4844</v>
      </c>
      <c r="I343" s="265">
        <v>8.7900000000000006E-2</v>
      </c>
      <c r="J343" s="241">
        <f t="shared" si="150"/>
        <v>50743.41</v>
      </c>
      <c r="K343" s="246">
        <f t="shared" si="151"/>
        <v>51245.82</v>
      </c>
      <c r="L343" s="246">
        <f t="shared" si="152"/>
        <v>51748.23</v>
      </c>
      <c r="M343" s="246">
        <f t="shared" si="153"/>
        <v>52250.64</v>
      </c>
      <c r="N343" s="246">
        <f t="shared" si="154"/>
        <v>52753.05</v>
      </c>
      <c r="O343" s="246">
        <f t="shared" si="155"/>
        <v>53255.46</v>
      </c>
      <c r="P343" s="246">
        <f t="shared" si="156"/>
        <v>53757.87</v>
      </c>
      <c r="Q343" s="246">
        <f t="shared" si="157"/>
        <v>54260.28</v>
      </c>
      <c r="R343" s="246">
        <f t="shared" si="158"/>
        <v>54762.69</v>
      </c>
      <c r="S343" s="246">
        <f t="shared" si="159"/>
        <v>55265.1</v>
      </c>
      <c r="T343" s="246">
        <f t="shared" si="160"/>
        <v>55767.51</v>
      </c>
      <c r="U343" s="246">
        <f t="shared" si="161"/>
        <v>56269.919999999998</v>
      </c>
      <c r="V343" s="246">
        <f t="shared" si="162"/>
        <v>56772.33</v>
      </c>
      <c r="W343" s="246">
        <f t="shared" si="163"/>
        <v>57274.74</v>
      </c>
      <c r="X343" s="246">
        <f t="shared" si="164"/>
        <v>57777.15</v>
      </c>
      <c r="Y343" s="246">
        <f t="shared" si="165"/>
        <v>58279.56</v>
      </c>
      <c r="Z343" s="246">
        <f t="shared" si="166"/>
        <v>58781.97</v>
      </c>
      <c r="AA343" s="246">
        <f t="shared" si="167"/>
        <v>59284.38</v>
      </c>
      <c r="AB343" s="246">
        <f t="shared" si="168"/>
        <v>59786.79</v>
      </c>
      <c r="AC343" s="246">
        <f t="shared" si="169"/>
        <v>60289.2</v>
      </c>
      <c r="AD343" s="246">
        <f t="shared" si="170"/>
        <v>60791.61</v>
      </c>
      <c r="AE343" s="246">
        <f t="shared" si="171"/>
        <v>61294.020000000004</v>
      </c>
      <c r="AF343" s="246">
        <f t="shared" si="172"/>
        <v>61796.43</v>
      </c>
      <c r="AG343" s="246">
        <f t="shared" si="173"/>
        <v>62298.84</v>
      </c>
      <c r="AH343" s="246">
        <f t="shared" si="174"/>
        <v>62801.25</v>
      </c>
      <c r="AI343" s="246">
        <f t="shared" si="175"/>
        <v>63303.66</v>
      </c>
      <c r="AJ343" s="246">
        <f t="shared" si="176"/>
        <v>63806.07</v>
      </c>
      <c r="AK343" s="246">
        <f t="shared" si="177"/>
        <v>64308.480000000003</v>
      </c>
      <c r="AL343" s="246">
        <f t="shared" si="178"/>
        <v>64810.89</v>
      </c>
      <c r="AM343" s="246">
        <f t="shared" si="179"/>
        <v>65313.3</v>
      </c>
    </row>
    <row r="344" spans="1:39" ht="24" customHeight="1">
      <c r="A344" s="232">
        <v>2026</v>
      </c>
      <c r="B344" s="11" t="s">
        <v>32</v>
      </c>
      <c r="C344" s="12" t="s">
        <v>1742</v>
      </c>
      <c r="D344" s="12" t="s">
        <v>1765</v>
      </c>
      <c r="E344" s="12" t="s">
        <v>1769</v>
      </c>
      <c r="F344" s="255">
        <v>51685</v>
      </c>
      <c r="G344" s="255">
        <v>47011</v>
      </c>
      <c r="H344" s="255">
        <v>4674</v>
      </c>
      <c r="I344" s="265">
        <v>9.0399999999999994E-2</v>
      </c>
      <c r="J344" s="241">
        <f t="shared" si="150"/>
        <v>47481.11</v>
      </c>
      <c r="K344" s="246">
        <f t="shared" si="151"/>
        <v>47951.22</v>
      </c>
      <c r="L344" s="246">
        <f t="shared" si="152"/>
        <v>48421.33</v>
      </c>
      <c r="M344" s="246">
        <f t="shared" si="153"/>
        <v>48891.44</v>
      </c>
      <c r="N344" s="246">
        <f t="shared" si="154"/>
        <v>49361.55</v>
      </c>
      <c r="O344" s="246">
        <f t="shared" si="155"/>
        <v>49831.66</v>
      </c>
      <c r="P344" s="246">
        <f t="shared" si="156"/>
        <v>50301.770000000004</v>
      </c>
      <c r="Q344" s="246">
        <f t="shared" si="157"/>
        <v>50771.88</v>
      </c>
      <c r="R344" s="246">
        <f t="shared" si="158"/>
        <v>51241.99</v>
      </c>
      <c r="S344" s="246">
        <f t="shared" si="159"/>
        <v>51712.1</v>
      </c>
      <c r="T344" s="246">
        <f t="shared" si="160"/>
        <v>52182.21</v>
      </c>
      <c r="U344" s="246">
        <f t="shared" si="161"/>
        <v>52652.32</v>
      </c>
      <c r="V344" s="246">
        <f t="shared" si="162"/>
        <v>53122.43</v>
      </c>
      <c r="W344" s="246">
        <f t="shared" si="163"/>
        <v>53592.54</v>
      </c>
      <c r="X344" s="246">
        <f t="shared" si="164"/>
        <v>54062.65</v>
      </c>
      <c r="Y344" s="246">
        <f t="shared" si="165"/>
        <v>54532.76</v>
      </c>
      <c r="Z344" s="246">
        <f t="shared" si="166"/>
        <v>55002.87</v>
      </c>
      <c r="AA344" s="246">
        <f t="shared" si="167"/>
        <v>55472.979999999996</v>
      </c>
      <c r="AB344" s="246">
        <f t="shared" si="168"/>
        <v>55943.09</v>
      </c>
      <c r="AC344" s="246">
        <f t="shared" si="169"/>
        <v>56413.2</v>
      </c>
      <c r="AD344" s="246">
        <f t="shared" si="170"/>
        <v>56883.31</v>
      </c>
      <c r="AE344" s="246">
        <f t="shared" si="171"/>
        <v>57353.42</v>
      </c>
      <c r="AF344" s="246">
        <f t="shared" si="172"/>
        <v>57823.53</v>
      </c>
      <c r="AG344" s="246">
        <f t="shared" si="173"/>
        <v>58293.64</v>
      </c>
      <c r="AH344" s="246">
        <f t="shared" si="174"/>
        <v>58763.75</v>
      </c>
      <c r="AI344" s="246">
        <f t="shared" si="175"/>
        <v>59233.86</v>
      </c>
      <c r="AJ344" s="246">
        <f t="shared" si="176"/>
        <v>59703.97</v>
      </c>
      <c r="AK344" s="246">
        <f t="shared" si="177"/>
        <v>60174.080000000002</v>
      </c>
      <c r="AL344" s="246">
        <f t="shared" si="178"/>
        <v>60644.19</v>
      </c>
      <c r="AM344" s="246">
        <f t="shared" si="179"/>
        <v>61114.3</v>
      </c>
    </row>
    <row r="345" spans="1:39" ht="24" customHeight="1">
      <c r="A345" s="232">
        <v>2026</v>
      </c>
      <c r="B345" s="11" t="s">
        <v>32</v>
      </c>
      <c r="C345" s="12" t="s">
        <v>1742</v>
      </c>
      <c r="D345" s="12" t="s">
        <v>1767</v>
      </c>
      <c r="E345" s="12" t="s">
        <v>1770</v>
      </c>
      <c r="F345" s="255">
        <v>55885</v>
      </c>
      <c r="G345" s="255">
        <v>51000</v>
      </c>
      <c r="H345" s="255">
        <v>4885</v>
      </c>
      <c r="I345" s="265">
        <v>8.7400000000000005E-2</v>
      </c>
      <c r="J345" s="241">
        <f t="shared" si="150"/>
        <v>51510</v>
      </c>
      <c r="K345" s="246">
        <f t="shared" si="151"/>
        <v>52020</v>
      </c>
      <c r="L345" s="246">
        <f t="shared" si="152"/>
        <v>52530</v>
      </c>
      <c r="M345" s="246">
        <f t="shared" si="153"/>
        <v>53040</v>
      </c>
      <c r="N345" s="246">
        <f t="shared" si="154"/>
        <v>53550</v>
      </c>
      <c r="O345" s="246">
        <f t="shared" si="155"/>
        <v>54060</v>
      </c>
      <c r="P345" s="246">
        <f t="shared" si="156"/>
        <v>54570</v>
      </c>
      <c r="Q345" s="246">
        <f t="shared" si="157"/>
        <v>55080</v>
      </c>
      <c r="R345" s="246">
        <f t="shared" si="158"/>
        <v>55590</v>
      </c>
      <c r="S345" s="246">
        <f t="shared" si="159"/>
        <v>56100</v>
      </c>
      <c r="T345" s="246">
        <f t="shared" si="160"/>
        <v>56610</v>
      </c>
      <c r="U345" s="246">
        <f t="shared" si="161"/>
        <v>57120</v>
      </c>
      <c r="V345" s="246">
        <f t="shared" si="162"/>
        <v>57630</v>
      </c>
      <c r="W345" s="246">
        <f t="shared" si="163"/>
        <v>58140</v>
      </c>
      <c r="X345" s="246">
        <f t="shared" si="164"/>
        <v>58650</v>
      </c>
      <c r="Y345" s="246">
        <f t="shared" si="165"/>
        <v>59160</v>
      </c>
      <c r="Z345" s="246">
        <f t="shared" si="166"/>
        <v>59670</v>
      </c>
      <c r="AA345" s="246">
        <f t="shared" si="167"/>
        <v>60180</v>
      </c>
      <c r="AB345" s="246">
        <f t="shared" si="168"/>
        <v>60690</v>
      </c>
      <c r="AC345" s="246">
        <f t="shared" si="169"/>
        <v>61200</v>
      </c>
      <c r="AD345" s="246">
        <f t="shared" si="170"/>
        <v>61710</v>
      </c>
      <c r="AE345" s="246">
        <f t="shared" si="171"/>
        <v>62220</v>
      </c>
      <c r="AF345" s="246">
        <f t="shared" si="172"/>
        <v>62730</v>
      </c>
      <c r="AG345" s="246">
        <f t="shared" si="173"/>
        <v>63240</v>
      </c>
      <c r="AH345" s="246">
        <f t="shared" si="174"/>
        <v>63750</v>
      </c>
      <c r="AI345" s="246">
        <f t="shared" si="175"/>
        <v>64260</v>
      </c>
      <c r="AJ345" s="246">
        <f t="shared" si="176"/>
        <v>64770</v>
      </c>
      <c r="AK345" s="246">
        <f t="shared" si="177"/>
        <v>65280</v>
      </c>
      <c r="AL345" s="246">
        <f t="shared" si="178"/>
        <v>65790</v>
      </c>
      <c r="AM345" s="246">
        <f t="shared" si="179"/>
        <v>66300</v>
      </c>
    </row>
    <row r="346" spans="1:39" ht="24" customHeight="1">
      <c r="A346" s="232">
        <v>2026</v>
      </c>
      <c r="B346" s="11" t="s">
        <v>32</v>
      </c>
      <c r="C346" s="12" t="s">
        <v>1742</v>
      </c>
      <c r="D346" s="12" t="s">
        <v>1765</v>
      </c>
      <c r="E346" s="12" t="s">
        <v>1771</v>
      </c>
      <c r="F346" s="255">
        <v>52485</v>
      </c>
      <c r="G346" s="255">
        <v>47771</v>
      </c>
      <c r="H346" s="255">
        <v>4714</v>
      </c>
      <c r="I346" s="265">
        <v>8.9800000000000005E-2</v>
      </c>
      <c r="J346" s="241">
        <f t="shared" si="150"/>
        <v>48248.71</v>
      </c>
      <c r="K346" s="246">
        <f t="shared" si="151"/>
        <v>48726.42</v>
      </c>
      <c r="L346" s="246">
        <f t="shared" si="152"/>
        <v>49204.13</v>
      </c>
      <c r="M346" s="246">
        <f t="shared" si="153"/>
        <v>49681.84</v>
      </c>
      <c r="N346" s="246">
        <f t="shared" si="154"/>
        <v>50159.55</v>
      </c>
      <c r="O346" s="246">
        <f t="shared" si="155"/>
        <v>50637.26</v>
      </c>
      <c r="P346" s="246">
        <f t="shared" si="156"/>
        <v>51114.97</v>
      </c>
      <c r="Q346" s="246">
        <f t="shared" si="157"/>
        <v>51592.68</v>
      </c>
      <c r="R346" s="246">
        <f t="shared" si="158"/>
        <v>52070.39</v>
      </c>
      <c r="S346" s="246">
        <f t="shared" si="159"/>
        <v>52548.1</v>
      </c>
      <c r="T346" s="246">
        <f t="shared" si="160"/>
        <v>53025.81</v>
      </c>
      <c r="U346" s="246">
        <f t="shared" si="161"/>
        <v>53503.519999999997</v>
      </c>
      <c r="V346" s="246">
        <f t="shared" si="162"/>
        <v>53981.23</v>
      </c>
      <c r="W346" s="246">
        <f t="shared" si="163"/>
        <v>54458.94</v>
      </c>
      <c r="X346" s="246">
        <f t="shared" si="164"/>
        <v>54936.65</v>
      </c>
      <c r="Y346" s="246">
        <f t="shared" si="165"/>
        <v>55414.36</v>
      </c>
      <c r="Z346" s="246">
        <f t="shared" si="166"/>
        <v>55892.07</v>
      </c>
      <c r="AA346" s="246">
        <f t="shared" si="167"/>
        <v>56369.78</v>
      </c>
      <c r="AB346" s="246">
        <f t="shared" si="168"/>
        <v>56847.49</v>
      </c>
      <c r="AC346" s="246">
        <f t="shared" si="169"/>
        <v>57325.2</v>
      </c>
      <c r="AD346" s="246">
        <f t="shared" si="170"/>
        <v>57802.91</v>
      </c>
      <c r="AE346" s="246">
        <f t="shared" si="171"/>
        <v>58280.62</v>
      </c>
      <c r="AF346" s="246">
        <f t="shared" si="172"/>
        <v>58758.33</v>
      </c>
      <c r="AG346" s="246">
        <f t="shared" si="173"/>
        <v>59236.04</v>
      </c>
      <c r="AH346" s="246">
        <f t="shared" si="174"/>
        <v>59713.75</v>
      </c>
      <c r="AI346" s="246">
        <f t="shared" si="175"/>
        <v>60191.46</v>
      </c>
      <c r="AJ346" s="246">
        <f t="shared" si="176"/>
        <v>60669.17</v>
      </c>
      <c r="AK346" s="246">
        <f t="shared" si="177"/>
        <v>61146.880000000005</v>
      </c>
      <c r="AL346" s="246">
        <f t="shared" si="178"/>
        <v>61624.59</v>
      </c>
      <c r="AM346" s="246">
        <f t="shared" si="179"/>
        <v>62102.3</v>
      </c>
    </row>
    <row r="347" spans="1:39" ht="24" customHeight="1">
      <c r="A347" s="232">
        <v>2026</v>
      </c>
      <c r="B347" s="11" t="s">
        <v>32</v>
      </c>
      <c r="C347" s="12" t="s">
        <v>1742</v>
      </c>
      <c r="D347" s="12" t="s">
        <v>1767</v>
      </c>
      <c r="E347" s="12" t="s">
        <v>1772</v>
      </c>
      <c r="F347" s="255">
        <v>56685</v>
      </c>
      <c r="G347" s="255">
        <v>51761</v>
      </c>
      <c r="H347" s="255">
        <v>4924</v>
      </c>
      <c r="I347" s="265">
        <v>8.6900000000000005E-2</v>
      </c>
      <c r="J347" s="241">
        <f t="shared" si="150"/>
        <v>52278.61</v>
      </c>
      <c r="K347" s="246">
        <f t="shared" si="151"/>
        <v>52796.22</v>
      </c>
      <c r="L347" s="246">
        <f t="shared" si="152"/>
        <v>53313.83</v>
      </c>
      <c r="M347" s="246">
        <f t="shared" si="153"/>
        <v>53831.44</v>
      </c>
      <c r="N347" s="246">
        <f t="shared" si="154"/>
        <v>54349.05</v>
      </c>
      <c r="O347" s="246">
        <f t="shared" si="155"/>
        <v>54866.66</v>
      </c>
      <c r="P347" s="246">
        <f t="shared" si="156"/>
        <v>55384.270000000004</v>
      </c>
      <c r="Q347" s="246">
        <f t="shared" si="157"/>
        <v>55901.88</v>
      </c>
      <c r="R347" s="246">
        <f t="shared" si="158"/>
        <v>56419.49</v>
      </c>
      <c r="S347" s="246">
        <f t="shared" si="159"/>
        <v>56937.1</v>
      </c>
      <c r="T347" s="246">
        <f t="shared" si="160"/>
        <v>57454.71</v>
      </c>
      <c r="U347" s="246">
        <f t="shared" si="161"/>
        <v>57972.32</v>
      </c>
      <c r="V347" s="246">
        <f t="shared" si="162"/>
        <v>58489.93</v>
      </c>
      <c r="W347" s="246">
        <f t="shared" si="163"/>
        <v>59007.54</v>
      </c>
      <c r="X347" s="246">
        <f t="shared" si="164"/>
        <v>59525.15</v>
      </c>
      <c r="Y347" s="246">
        <f t="shared" si="165"/>
        <v>60042.76</v>
      </c>
      <c r="Z347" s="246">
        <f t="shared" si="166"/>
        <v>60560.37</v>
      </c>
      <c r="AA347" s="246">
        <f t="shared" si="167"/>
        <v>61077.979999999996</v>
      </c>
      <c r="AB347" s="246">
        <f t="shared" si="168"/>
        <v>61595.59</v>
      </c>
      <c r="AC347" s="246">
        <f t="shared" si="169"/>
        <v>62113.2</v>
      </c>
      <c r="AD347" s="246">
        <f t="shared" si="170"/>
        <v>62630.81</v>
      </c>
      <c r="AE347" s="246">
        <f t="shared" si="171"/>
        <v>63148.42</v>
      </c>
      <c r="AF347" s="246">
        <f t="shared" si="172"/>
        <v>63666.03</v>
      </c>
      <c r="AG347" s="246">
        <f t="shared" si="173"/>
        <v>64183.64</v>
      </c>
      <c r="AH347" s="246">
        <f t="shared" si="174"/>
        <v>64701.25</v>
      </c>
      <c r="AI347" s="246">
        <f t="shared" si="175"/>
        <v>65218.86</v>
      </c>
      <c r="AJ347" s="246">
        <f t="shared" si="176"/>
        <v>65736.47</v>
      </c>
      <c r="AK347" s="246">
        <f t="shared" si="177"/>
        <v>66254.080000000002</v>
      </c>
      <c r="AL347" s="246">
        <f t="shared" si="178"/>
        <v>66771.69</v>
      </c>
      <c r="AM347" s="246">
        <f t="shared" si="179"/>
        <v>67289.3</v>
      </c>
    </row>
    <row r="348" spans="1:39" ht="24" customHeight="1">
      <c r="A348" s="232">
        <v>2026</v>
      </c>
      <c r="B348" s="11" t="s">
        <v>32</v>
      </c>
      <c r="C348" s="12" t="s">
        <v>835</v>
      </c>
      <c r="D348" s="12" t="s">
        <v>1773</v>
      </c>
      <c r="E348" s="12" t="s">
        <v>1774</v>
      </c>
      <c r="F348" s="255">
        <v>47585</v>
      </c>
      <c r="G348" s="255">
        <v>43116</v>
      </c>
      <c r="H348" s="255">
        <v>4469</v>
      </c>
      <c r="I348" s="265">
        <v>9.3899999999999997E-2</v>
      </c>
      <c r="J348" s="241">
        <f t="shared" si="150"/>
        <v>43547.16</v>
      </c>
      <c r="K348" s="246">
        <f t="shared" si="151"/>
        <v>43978.32</v>
      </c>
      <c r="L348" s="246">
        <f t="shared" si="152"/>
        <v>44409.48</v>
      </c>
      <c r="M348" s="246">
        <f t="shared" si="153"/>
        <v>44840.639999999999</v>
      </c>
      <c r="N348" s="246">
        <f t="shared" si="154"/>
        <v>45271.8</v>
      </c>
      <c r="O348" s="246">
        <f t="shared" si="155"/>
        <v>45702.96</v>
      </c>
      <c r="P348" s="246">
        <f t="shared" si="156"/>
        <v>46134.12</v>
      </c>
      <c r="Q348" s="246">
        <f t="shared" si="157"/>
        <v>46565.279999999999</v>
      </c>
      <c r="R348" s="246">
        <f t="shared" si="158"/>
        <v>46996.44</v>
      </c>
      <c r="S348" s="246">
        <f t="shared" si="159"/>
        <v>47427.6</v>
      </c>
      <c r="T348" s="246">
        <f t="shared" si="160"/>
        <v>47858.76</v>
      </c>
      <c r="U348" s="246">
        <f t="shared" si="161"/>
        <v>48289.919999999998</v>
      </c>
      <c r="V348" s="246">
        <f t="shared" si="162"/>
        <v>48721.08</v>
      </c>
      <c r="W348" s="246">
        <f t="shared" si="163"/>
        <v>49152.24</v>
      </c>
      <c r="X348" s="246">
        <f t="shared" si="164"/>
        <v>49583.4</v>
      </c>
      <c r="Y348" s="246">
        <f t="shared" si="165"/>
        <v>50014.559999999998</v>
      </c>
      <c r="Z348" s="246">
        <f t="shared" si="166"/>
        <v>50445.72</v>
      </c>
      <c r="AA348" s="246">
        <f t="shared" si="167"/>
        <v>50876.88</v>
      </c>
      <c r="AB348" s="246">
        <f t="shared" si="168"/>
        <v>51308.04</v>
      </c>
      <c r="AC348" s="246">
        <f t="shared" si="169"/>
        <v>51739.199999999997</v>
      </c>
      <c r="AD348" s="246">
        <f t="shared" si="170"/>
        <v>52170.36</v>
      </c>
      <c r="AE348" s="246">
        <f t="shared" si="171"/>
        <v>52601.520000000004</v>
      </c>
      <c r="AF348" s="246">
        <f t="shared" si="172"/>
        <v>53032.68</v>
      </c>
      <c r="AG348" s="246">
        <f t="shared" si="173"/>
        <v>53463.839999999997</v>
      </c>
      <c r="AH348" s="246">
        <f t="shared" si="174"/>
        <v>53895</v>
      </c>
      <c r="AI348" s="246">
        <f t="shared" si="175"/>
        <v>54326.16</v>
      </c>
      <c r="AJ348" s="246">
        <f t="shared" si="176"/>
        <v>54757.32</v>
      </c>
      <c r="AK348" s="246">
        <f t="shared" si="177"/>
        <v>55188.480000000003</v>
      </c>
      <c r="AL348" s="246">
        <f t="shared" si="178"/>
        <v>55619.64</v>
      </c>
      <c r="AM348" s="246">
        <f t="shared" si="179"/>
        <v>56050.8</v>
      </c>
    </row>
    <row r="349" spans="1:39" ht="24" customHeight="1">
      <c r="A349" s="232">
        <v>2026</v>
      </c>
      <c r="B349" s="11" t="s">
        <v>32</v>
      </c>
      <c r="C349" s="12" t="s">
        <v>835</v>
      </c>
      <c r="D349" s="12" t="s">
        <v>1775</v>
      </c>
      <c r="E349" s="12" t="s">
        <v>1776</v>
      </c>
      <c r="F349" s="255">
        <v>51785</v>
      </c>
      <c r="G349" s="255">
        <v>47106</v>
      </c>
      <c r="H349" s="255">
        <v>4679</v>
      </c>
      <c r="I349" s="265">
        <v>9.0399999999999994E-2</v>
      </c>
      <c r="J349" s="241">
        <f t="shared" si="150"/>
        <v>47577.06</v>
      </c>
      <c r="K349" s="246">
        <f t="shared" si="151"/>
        <v>48048.12</v>
      </c>
      <c r="L349" s="246">
        <f t="shared" si="152"/>
        <v>48519.18</v>
      </c>
      <c r="M349" s="246">
        <f t="shared" si="153"/>
        <v>48990.239999999998</v>
      </c>
      <c r="N349" s="246">
        <f t="shared" si="154"/>
        <v>49461.3</v>
      </c>
      <c r="O349" s="246">
        <f t="shared" si="155"/>
        <v>49932.36</v>
      </c>
      <c r="P349" s="246">
        <f t="shared" si="156"/>
        <v>50403.42</v>
      </c>
      <c r="Q349" s="246">
        <f t="shared" si="157"/>
        <v>50874.48</v>
      </c>
      <c r="R349" s="246">
        <f t="shared" si="158"/>
        <v>51345.54</v>
      </c>
      <c r="S349" s="246">
        <f t="shared" si="159"/>
        <v>51816.6</v>
      </c>
      <c r="T349" s="246">
        <f t="shared" si="160"/>
        <v>52287.66</v>
      </c>
      <c r="U349" s="246">
        <f t="shared" si="161"/>
        <v>52758.720000000001</v>
      </c>
      <c r="V349" s="246">
        <f t="shared" si="162"/>
        <v>53229.78</v>
      </c>
      <c r="W349" s="246">
        <f t="shared" si="163"/>
        <v>53700.840000000004</v>
      </c>
      <c r="X349" s="246">
        <f t="shared" si="164"/>
        <v>54171.9</v>
      </c>
      <c r="Y349" s="246">
        <f t="shared" si="165"/>
        <v>54642.96</v>
      </c>
      <c r="Z349" s="246">
        <f t="shared" si="166"/>
        <v>55114.020000000004</v>
      </c>
      <c r="AA349" s="246">
        <f t="shared" si="167"/>
        <v>55585.08</v>
      </c>
      <c r="AB349" s="246">
        <f t="shared" si="168"/>
        <v>56056.14</v>
      </c>
      <c r="AC349" s="246">
        <f t="shared" si="169"/>
        <v>56527.199999999997</v>
      </c>
      <c r="AD349" s="246">
        <f t="shared" si="170"/>
        <v>56998.26</v>
      </c>
      <c r="AE349" s="246">
        <f t="shared" si="171"/>
        <v>57469.32</v>
      </c>
      <c r="AF349" s="246">
        <f t="shared" si="172"/>
        <v>57940.380000000005</v>
      </c>
      <c r="AG349" s="246">
        <f t="shared" si="173"/>
        <v>58411.44</v>
      </c>
      <c r="AH349" s="246">
        <f t="shared" si="174"/>
        <v>58882.5</v>
      </c>
      <c r="AI349" s="246">
        <f t="shared" si="175"/>
        <v>59353.56</v>
      </c>
      <c r="AJ349" s="246">
        <f t="shared" si="176"/>
        <v>59824.62</v>
      </c>
      <c r="AK349" s="246">
        <f t="shared" si="177"/>
        <v>60295.68</v>
      </c>
      <c r="AL349" s="246">
        <f t="shared" si="178"/>
        <v>60766.74</v>
      </c>
      <c r="AM349" s="246">
        <f t="shared" si="179"/>
        <v>61237.8</v>
      </c>
    </row>
    <row r="350" spans="1:39" ht="24" customHeight="1">
      <c r="A350" s="232">
        <v>2026</v>
      </c>
      <c r="B350" s="11" t="s">
        <v>32</v>
      </c>
      <c r="C350" s="12" t="s">
        <v>835</v>
      </c>
      <c r="D350" s="12" t="s">
        <v>1773</v>
      </c>
      <c r="E350" s="12" t="s">
        <v>1777</v>
      </c>
      <c r="F350" s="255">
        <v>48085</v>
      </c>
      <c r="G350" s="255">
        <v>43591</v>
      </c>
      <c r="H350" s="255">
        <v>4494</v>
      </c>
      <c r="I350" s="265">
        <v>9.35E-2</v>
      </c>
      <c r="J350" s="241">
        <f t="shared" si="150"/>
        <v>44026.91</v>
      </c>
      <c r="K350" s="246">
        <f t="shared" si="151"/>
        <v>44462.82</v>
      </c>
      <c r="L350" s="246">
        <f t="shared" si="152"/>
        <v>44898.73</v>
      </c>
      <c r="M350" s="246">
        <f t="shared" si="153"/>
        <v>45334.64</v>
      </c>
      <c r="N350" s="246">
        <f t="shared" si="154"/>
        <v>45770.55</v>
      </c>
      <c r="O350" s="246">
        <f t="shared" si="155"/>
        <v>46206.46</v>
      </c>
      <c r="P350" s="246">
        <f t="shared" si="156"/>
        <v>46642.37</v>
      </c>
      <c r="Q350" s="246">
        <f t="shared" si="157"/>
        <v>47078.28</v>
      </c>
      <c r="R350" s="246">
        <f t="shared" si="158"/>
        <v>47514.19</v>
      </c>
      <c r="S350" s="246">
        <f t="shared" si="159"/>
        <v>47950.1</v>
      </c>
      <c r="T350" s="246">
        <f t="shared" si="160"/>
        <v>48386.01</v>
      </c>
      <c r="U350" s="246">
        <f t="shared" si="161"/>
        <v>48821.919999999998</v>
      </c>
      <c r="V350" s="246">
        <f t="shared" si="162"/>
        <v>49257.83</v>
      </c>
      <c r="W350" s="246">
        <f t="shared" si="163"/>
        <v>49693.74</v>
      </c>
      <c r="X350" s="246">
        <f t="shared" si="164"/>
        <v>50129.65</v>
      </c>
      <c r="Y350" s="246">
        <f t="shared" si="165"/>
        <v>50565.56</v>
      </c>
      <c r="Z350" s="246">
        <f t="shared" si="166"/>
        <v>51001.47</v>
      </c>
      <c r="AA350" s="246">
        <f t="shared" si="167"/>
        <v>51437.38</v>
      </c>
      <c r="AB350" s="246">
        <f t="shared" si="168"/>
        <v>51873.29</v>
      </c>
      <c r="AC350" s="246">
        <f t="shared" si="169"/>
        <v>52309.2</v>
      </c>
      <c r="AD350" s="246">
        <f t="shared" si="170"/>
        <v>52745.11</v>
      </c>
      <c r="AE350" s="246">
        <f t="shared" si="171"/>
        <v>53181.020000000004</v>
      </c>
      <c r="AF350" s="246">
        <f t="shared" si="172"/>
        <v>53616.93</v>
      </c>
      <c r="AG350" s="246">
        <f t="shared" si="173"/>
        <v>54052.84</v>
      </c>
      <c r="AH350" s="246">
        <f t="shared" si="174"/>
        <v>54488.75</v>
      </c>
      <c r="AI350" s="246">
        <f t="shared" si="175"/>
        <v>54924.66</v>
      </c>
      <c r="AJ350" s="246">
        <f t="shared" si="176"/>
        <v>55360.57</v>
      </c>
      <c r="AK350" s="246">
        <f t="shared" si="177"/>
        <v>55796.480000000003</v>
      </c>
      <c r="AL350" s="246">
        <f t="shared" si="178"/>
        <v>56232.39</v>
      </c>
      <c r="AM350" s="246">
        <f t="shared" si="179"/>
        <v>56668.3</v>
      </c>
    </row>
    <row r="351" spans="1:39" ht="24" customHeight="1">
      <c r="A351" s="232">
        <v>2026</v>
      </c>
      <c r="B351" s="11" t="s">
        <v>32</v>
      </c>
      <c r="C351" s="12" t="s">
        <v>835</v>
      </c>
      <c r="D351" s="12" t="s">
        <v>1775</v>
      </c>
      <c r="E351" s="12" t="s">
        <v>1778</v>
      </c>
      <c r="F351" s="255">
        <v>52285</v>
      </c>
      <c r="G351" s="255">
        <v>47581</v>
      </c>
      <c r="H351" s="255">
        <v>4704</v>
      </c>
      <c r="I351" s="265">
        <v>0.09</v>
      </c>
      <c r="J351" s="241">
        <f t="shared" si="150"/>
        <v>48056.81</v>
      </c>
      <c r="K351" s="246">
        <f t="shared" si="151"/>
        <v>48532.62</v>
      </c>
      <c r="L351" s="246">
        <f t="shared" si="152"/>
        <v>49008.43</v>
      </c>
      <c r="M351" s="246">
        <f t="shared" si="153"/>
        <v>49484.24</v>
      </c>
      <c r="N351" s="246">
        <f t="shared" si="154"/>
        <v>49960.05</v>
      </c>
      <c r="O351" s="246">
        <f t="shared" si="155"/>
        <v>50435.86</v>
      </c>
      <c r="P351" s="246">
        <f t="shared" si="156"/>
        <v>50911.67</v>
      </c>
      <c r="Q351" s="246">
        <f t="shared" si="157"/>
        <v>51387.48</v>
      </c>
      <c r="R351" s="246">
        <f t="shared" si="158"/>
        <v>51863.29</v>
      </c>
      <c r="S351" s="246">
        <f t="shared" si="159"/>
        <v>52339.1</v>
      </c>
      <c r="T351" s="246">
        <f t="shared" si="160"/>
        <v>52814.91</v>
      </c>
      <c r="U351" s="246">
        <f t="shared" si="161"/>
        <v>53290.720000000001</v>
      </c>
      <c r="V351" s="246">
        <f t="shared" si="162"/>
        <v>53766.53</v>
      </c>
      <c r="W351" s="246">
        <f t="shared" si="163"/>
        <v>54242.340000000004</v>
      </c>
      <c r="X351" s="246">
        <f t="shared" si="164"/>
        <v>54718.15</v>
      </c>
      <c r="Y351" s="246">
        <f t="shared" si="165"/>
        <v>55193.96</v>
      </c>
      <c r="Z351" s="246">
        <f t="shared" si="166"/>
        <v>55669.770000000004</v>
      </c>
      <c r="AA351" s="246">
        <f t="shared" si="167"/>
        <v>56145.58</v>
      </c>
      <c r="AB351" s="246">
        <f t="shared" si="168"/>
        <v>56621.39</v>
      </c>
      <c r="AC351" s="246">
        <f t="shared" si="169"/>
        <v>57097.2</v>
      </c>
      <c r="AD351" s="246">
        <f t="shared" si="170"/>
        <v>57573.01</v>
      </c>
      <c r="AE351" s="246">
        <f t="shared" si="171"/>
        <v>58048.82</v>
      </c>
      <c r="AF351" s="246">
        <f t="shared" si="172"/>
        <v>58524.630000000005</v>
      </c>
      <c r="AG351" s="246">
        <f t="shared" si="173"/>
        <v>59000.44</v>
      </c>
      <c r="AH351" s="246">
        <f t="shared" si="174"/>
        <v>59476.25</v>
      </c>
      <c r="AI351" s="246">
        <f t="shared" si="175"/>
        <v>59952.06</v>
      </c>
      <c r="AJ351" s="246">
        <f t="shared" si="176"/>
        <v>60427.87</v>
      </c>
      <c r="AK351" s="246">
        <f t="shared" si="177"/>
        <v>60903.68</v>
      </c>
      <c r="AL351" s="246">
        <f t="shared" si="178"/>
        <v>61379.49</v>
      </c>
      <c r="AM351" s="246">
        <f t="shared" si="179"/>
        <v>61855.3</v>
      </c>
    </row>
    <row r="352" spans="1:39" ht="24" customHeight="1">
      <c r="A352" s="232">
        <v>2026</v>
      </c>
      <c r="B352" s="11" t="s">
        <v>32</v>
      </c>
      <c r="C352" s="12" t="s">
        <v>835</v>
      </c>
      <c r="D352" s="12" t="s">
        <v>1779</v>
      </c>
      <c r="E352" s="12" t="s">
        <v>1780</v>
      </c>
      <c r="F352" s="255">
        <v>48385</v>
      </c>
      <c r="G352" s="255">
        <v>43876</v>
      </c>
      <c r="H352" s="255">
        <v>4509</v>
      </c>
      <c r="I352" s="265">
        <v>9.3200000000000005E-2</v>
      </c>
      <c r="J352" s="241">
        <f t="shared" si="150"/>
        <v>44314.76</v>
      </c>
      <c r="K352" s="246">
        <f t="shared" si="151"/>
        <v>44753.52</v>
      </c>
      <c r="L352" s="246">
        <f t="shared" si="152"/>
        <v>45192.28</v>
      </c>
      <c r="M352" s="246">
        <f t="shared" si="153"/>
        <v>45631.040000000001</v>
      </c>
      <c r="N352" s="246">
        <f t="shared" si="154"/>
        <v>46069.8</v>
      </c>
      <c r="O352" s="246">
        <f t="shared" si="155"/>
        <v>46508.56</v>
      </c>
      <c r="P352" s="246">
        <f t="shared" si="156"/>
        <v>46947.32</v>
      </c>
      <c r="Q352" s="246">
        <f t="shared" si="157"/>
        <v>47386.080000000002</v>
      </c>
      <c r="R352" s="246">
        <f t="shared" si="158"/>
        <v>47824.84</v>
      </c>
      <c r="S352" s="246">
        <f t="shared" si="159"/>
        <v>48263.6</v>
      </c>
      <c r="T352" s="246">
        <f t="shared" si="160"/>
        <v>48702.36</v>
      </c>
      <c r="U352" s="246">
        <f t="shared" si="161"/>
        <v>49141.120000000003</v>
      </c>
      <c r="V352" s="246">
        <f t="shared" si="162"/>
        <v>49579.88</v>
      </c>
      <c r="W352" s="246">
        <f t="shared" si="163"/>
        <v>50018.64</v>
      </c>
      <c r="X352" s="246">
        <f t="shared" si="164"/>
        <v>50457.4</v>
      </c>
      <c r="Y352" s="246">
        <f t="shared" si="165"/>
        <v>50896.160000000003</v>
      </c>
      <c r="Z352" s="246">
        <f t="shared" si="166"/>
        <v>51334.92</v>
      </c>
      <c r="AA352" s="246">
        <f t="shared" si="167"/>
        <v>51773.68</v>
      </c>
      <c r="AB352" s="246">
        <f t="shared" si="168"/>
        <v>52212.44</v>
      </c>
      <c r="AC352" s="246">
        <f t="shared" si="169"/>
        <v>52651.199999999997</v>
      </c>
      <c r="AD352" s="246">
        <f t="shared" si="170"/>
        <v>53089.96</v>
      </c>
      <c r="AE352" s="246">
        <f t="shared" si="171"/>
        <v>53528.72</v>
      </c>
      <c r="AF352" s="246">
        <f t="shared" si="172"/>
        <v>53967.479999999996</v>
      </c>
      <c r="AG352" s="246">
        <f t="shared" si="173"/>
        <v>54406.239999999998</v>
      </c>
      <c r="AH352" s="246">
        <f t="shared" si="174"/>
        <v>54845</v>
      </c>
      <c r="AI352" s="246">
        <f t="shared" si="175"/>
        <v>55283.76</v>
      </c>
      <c r="AJ352" s="246">
        <f t="shared" si="176"/>
        <v>55722.520000000004</v>
      </c>
      <c r="AK352" s="246">
        <f t="shared" si="177"/>
        <v>56161.279999999999</v>
      </c>
      <c r="AL352" s="246">
        <f t="shared" si="178"/>
        <v>56600.04</v>
      </c>
      <c r="AM352" s="246">
        <f t="shared" si="179"/>
        <v>57038.8</v>
      </c>
    </row>
    <row r="353" spans="1:39" ht="24" customHeight="1">
      <c r="A353" s="232">
        <v>2026</v>
      </c>
      <c r="B353" s="11" t="s">
        <v>32</v>
      </c>
      <c r="C353" s="12" t="s">
        <v>835</v>
      </c>
      <c r="D353" s="12" t="s">
        <v>1781</v>
      </c>
      <c r="E353" s="12" t="s">
        <v>1782</v>
      </c>
      <c r="F353" s="255">
        <v>52585</v>
      </c>
      <c r="G353" s="255">
        <v>47866</v>
      </c>
      <c r="H353" s="255">
        <v>4719</v>
      </c>
      <c r="I353" s="265">
        <v>8.9700000000000002E-2</v>
      </c>
      <c r="J353" s="241">
        <f t="shared" si="150"/>
        <v>48344.66</v>
      </c>
      <c r="K353" s="246">
        <f t="shared" si="151"/>
        <v>48823.32</v>
      </c>
      <c r="L353" s="246">
        <f t="shared" si="152"/>
        <v>49301.98</v>
      </c>
      <c r="M353" s="246">
        <f t="shared" si="153"/>
        <v>49780.639999999999</v>
      </c>
      <c r="N353" s="246">
        <f t="shared" si="154"/>
        <v>50259.3</v>
      </c>
      <c r="O353" s="246">
        <f t="shared" si="155"/>
        <v>50737.96</v>
      </c>
      <c r="P353" s="246">
        <f t="shared" si="156"/>
        <v>51216.62</v>
      </c>
      <c r="Q353" s="246">
        <f t="shared" si="157"/>
        <v>51695.28</v>
      </c>
      <c r="R353" s="246">
        <f t="shared" si="158"/>
        <v>52173.94</v>
      </c>
      <c r="S353" s="246">
        <f t="shared" si="159"/>
        <v>52652.6</v>
      </c>
      <c r="T353" s="246">
        <f t="shared" si="160"/>
        <v>53131.26</v>
      </c>
      <c r="U353" s="246">
        <f t="shared" si="161"/>
        <v>53609.919999999998</v>
      </c>
      <c r="V353" s="246">
        <f t="shared" si="162"/>
        <v>54088.58</v>
      </c>
      <c r="W353" s="246">
        <f t="shared" si="163"/>
        <v>54567.24</v>
      </c>
      <c r="X353" s="246">
        <f t="shared" si="164"/>
        <v>55045.9</v>
      </c>
      <c r="Y353" s="246">
        <f t="shared" si="165"/>
        <v>55524.56</v>
      </c>
      <c r="Z353" s="246">
        <f t="shared" si="166"/>
        <v>56003.22</v>
      </c>
      <c r="AA353" s="246">
        <f t="shared" si="167"/>
        <v>56481.88</v>
      </c>
      <c r="AB353" s="246">
        <f t="shared" si="168"/>
        <v>56960.54</v>
      </c>
      <c r="AC353" s="246">
        <f t="shared" si="169"/>
        <v>57439.199999999997</v>
      </c>
      <c r="AD353" s="246">
        <f t="shared" si="170"/>
        <v>57917.86</v>
      </c>
      <c r="AE353" s="246">
        <f t="shared" si="171"/>
        <v>58396.520000000004</v>
      </c>
      <c r="AF353" s="246">
        <f t="shared" si="172"/>
        <v>58875.18</v>
      </c>
      <c r="AG353" s="246">
        <f t="shared" si="173"/>
        <v>59353.84</v>
      </c>
      <c r="AH353" s="246">
        <f t="shared" si="174"/>
        <v>59832.5</v>
      </c>
      <c r="AI353" s="246">
        <f t="shared" si="175"/>
        <v>60311.16</v>
      </c>
      <c r="AJ353" s="246">
        <f t="shared" si="176"/>
        <v>60789.82</v>
      </c>
      <c r="AK353" s="246">
        <f t="shared" si="177"/>
        <v>61268.480000000003</v>
      </c>
      <c r="AL353" s="246">
        <f t="shared" si="178"/>
        <v>61747.14</v>
      </c>
      <c r="AM353" s="246">
        <f t="shared" si="179"/>
        <v>62225.8</v>
      </c>
    </row>
    <row r="354" spans="1:39" ht="24" customHeight="1">
      <c r="A354" s="232">
        <v>2026</v>
      </c>
      <c r="B354" s="11" t="s">
        <v>32</v>
      </c>
      <c r="C354" s="12" t="s">
        <v>835</v>
      </c>
      <c r="D354" s="12" t="s">
        <v>1779</v>
      </c>
      <c r="E354" s="12" t="s">
        <v>1783</v>
      </c>
      <c r="F354" s="255">
        <v>48885</v>
      </c>
      <c r="G354" s="255">
        <v>44351</v>
      </c>
      <c r="H354" s="255">
        <v>4534</v>
      </c>
      <c r="I354" s="265">
        <v>9.2700000000000005E-2</v>
      </c>
      <c r="J354" s="241">
        <f t="shared" si="150"/>
        <v>44794.51</v>
      </c>
      <c r="K354" s="246">
        <f t="shared" si="151"/>
        <v>45238.02</v>
      </c>
      <c r="L354" s="246">
        <f t="shared" si="152"/>
        <v>45681.53</v>
      </c>
      <c r="M354" s="246">
        <f t="shared" si="153"/>
        <v>46125.04</v>
      </c>
      <c r="N354" s="246">
        <f t="shared" si="154"/>
        <v>46568.55</v>
      </c>
      <c r="O354" s="246">
        <f t="shared" si="155"/>
        <v>47012.06</v>
      </c>
      <c r="P354" s="246">
        <f t="shared" si="156"/>
        <v>47455.57</v>
      </c>
      <c r="Q354" s="246">
        <f t="shared" si="157"/>
        <v>47899.08</v>
      </c>
      <c r="R354" s="246">
        <f t="shared" si="158"/>
        <v>48342.59</v>
      </c>
      <c r="S354" s="246">
        <f t="shared" si="159"/>
        <v>48786.1</v>
      </c>
      <c r="T354" s="246">
        <f t="shared" si="160"/>
        <v>49229.61</v>
      </c>
      <c r="U354" s="246">
        <f t="shared" si="161"/>
        <v>49673.120000000003</v>
      </c>
      <c r="V354" s="246">
        <f t="shared" si="162"/>
        <v>50116.63</v>
      </c>
      <c r="W354" s="246">
        <f t="shared" si="163"/>
        <v>50560.14</v>
      </c>
      <c r="X354" s="246">
        <f t="shared" si="164"/>
        <v>51003.65</v>
      </c>
      <c r="Y354" s="246">
        <f t="shared" si="165"/>
        <v>51447.16</v>
      </c>
      <c r="Z354" s="246">
        <f t="shared" si="166"/>
        <v>51890.67</v>
      </c>
      <c r="AA354" s="246">
        <f t="shared" si="167"/>
        <v>52334.18</v>
      </c>
      <c r="AB354" s="246">
        <f t="shared" si="168"/>
        <v>52777.69</v>
      </c>
      <c r="AC354" s="246">
        <f t="shared" si="169"/>
        <v>53221.2</v>
      </c>
      <c r="AD354" s="246">
        <f t="shared" si="170"/>
        <v>53664.71</v>
      </c>
      <c r="AE354" s="246">
        <f t="shared" si="171"/>
        <v>54108.22</v>
      </c>
      <c r="AF354" s="246">
        <f t="shared" si="172"/>
        <v>54551.729999999996</v>
      </c>
      <c r="AG354" s="246">
        <f t="shared" si="173"/>
        <v>54995.24</v>
      </c>
      <c r="AH354" s="246">
        <f t="shared" si="174"/>
        <v>55438.75</v>
      </c>
      <c r="AI354" s="246">
        <f t="shared" si="175"/>
        <v>55882.26</v>
      </c>
      <c r="AJ354" s="246">
        <f t="shared" si="176"/>
        <v>56325.770000000004</v>
      </c>
      <c r="AK354" s="246">
        <f t="shared" si="177"/>
        <v>56769.279999999999</v>
      </c>
      <c r="AL354" s="246">
        <f t="shared" si="178"/>
        <v>57212.79</v>
      </c>
      <c r="AM354" s="246">
        <f t="shared" si="179"/>
        <v>57656.3</v>
      </c>
    </row>
    <row r="355" spans="1:39" ht="24" customHeight="1">
      <c r="A355" s="232">
        <v>2026</v>
      </c>
      <c r="B355" s="11" t="s">
        <v>32</v>
      </c>
      <c r="C355" s="12" t="s">
        <v>835</v>
      </c>
      <c r="D355" s="12" t="s">
        <v>1781</v>
      </c>
      <c r="E355" s="12" t="s">
        <v>1784</v>
      </c>
      <c r="F355" s="255">
        <v>53085</v>
      </c>
      <c r="G355" s="255">
        <v>48341</v>
      </c>
      <c r="H355" s="255">
        <v>4744</v>
      </c>
      <c r="I355" s="265">
        <v>8.9399999999999993E-2</v>
      </c>
      <c r="J355" s="241">
        <f t="shared" si="150"/>
        <v>48824.41</v>
      </c>
      <c r="K355" s="246">
        <f t="shared" si="151"/>
        <v>49307.82</v>
      </c>
      <c r="L355" s="246">
        <f t="shared" si="152"/>
        <v>49791.23</v>
      </c>
      <c r="M355" s="246">
        <f t="shared" si="153"/>
        <v>50274.64</v>
      </c>
      <c r="N355" s="246">
        <f t="shared" si="154"/>
        <v>50758.05</v>
      </c>
      <c r="O355" s="246">
        <f t="shared" si="155"/>
        <v>51241.46</v>
      </c>
      <c r="P355" s="246">
        <f t="shared" si="156"/>
        <v>51724.87</v>
      </c>
      <c r="Q355" s="246">
        <f t="shared" si="157"/>
        <v>52208.28</v>
      </c>
      <c r="R355" s="246">
        <f t="shared" si="158"/>
        <v>52691.69</v>
      </c>
      <c r="S355" s="246">
        <f t="shared" si="159"/>
        <v>53175.1</v>
      </c>
      <c r="T355" s="246">
        <f t="shared" si="160"/>
        <v>53658.51</v>
      </c>
      <c r="U355" s="246">
        <f t="shared" si="161"/>
        <v>54141.919999999998</v>
      </c>
      <c r="V355" s="246">
        <f t="shared" si="162"/>
        <v>54625.33</v>
      </c>
      <c r="W355" s="246">
        <f t="shared" si="163"/>
        <v>55108.74</v>
      </c>
      <c r="X355" s="246">
        <f t="shared" si="164"/>
        <v>55592.15</v>
      </c>
      <c r="Y355" s="246">
        <f t="shared" si="165"/>
        <v>56075.56</v>
      </c>
      <c r="Z355" s="246">
        <f t="shared" si="166"/>
        <v>56558.97</v>
      </c>
      <c r="AA355" s="246">
        <f t="shared" si="167"/>
        <v>57042.38</v>
      </c>
      <c r="AB355" s="246">
        <f t="shared" si="168"/>
        <v>57525.79</v>
      </c>
      <c r="AC355" s="246">
        <f t="shared" si="169"/>
        <v>58009.2</v>
      </c>
      <c r="AD355" s="246">
        <f t="shared" si="170"/>
        <v>58492.61</v>
      </c>
      <c r="AE355" s="246">
        <f t="shared" si="171"/>
        <v>58976.020000000004</v>
      </c>
      <c r="AF355" s="246">
        <f t="shared" si="172"/>
        <v>59459.43</v>
      </c>
      <c r="AG355" s="246">
        <f t="shared" si="173"/>
        <v>59942.84</v>
      </c>
      <c r="AH355" s="246">
        <f t="shared" si="174"/>
        <v>60426.25</v>
      </c>
      <c r="AI355" s="246">
        <f t="shared" si="175"/>
        <v>60909.66</v>
      </c>
      <c r="AJ355" s="246">
        <f t="shared" si="176"/>
        <v>61393.07</v>
      </c>
      <c r="AK355" s="246">
        <f t="shared" si="177"/>
        <v>61876.480000000003</v>
      </c>
      <c r="AL355" s="246">
        <f t="shared" si="178"/>
        <v>62359.89</v>
      </c>
      <c r="AM355" s="246">
        <f t="shared" si="179"/>
        <v>62843.3</v>
      </c>
    </row>
    <row r="356" spans="1:39" ht="24" customHeight="1">
      <c r="A356" s="232">
        <v>2026</v>
      </c>
      <c r="B356" s="11" t="s">
        <v>32</v>
      </c>
      <c r="C356" s="12" t="s">
        <v>835</v>
      </c>
      <c r="D356" s="12" t="s">
        <v>1779</v>
      </c>
      <c r="E356" s="12" t="s">
        <v>1785</v>
      </c>
      <c r="F356" s="255">
        <v>49485</v>
      </c>
      <c r="G356" s="255">
        <v>44921</v>
      </c>
      <c r="H356" s="255">
        <v>4564</v>
      </c>
      <c r="I356" s="265">
        <v>9.2200000000000004E-2</v>
      </c>
      <c r="J356" s="241">
        <f t="shared" si="150"/>
        <v>45370.21</v>
      </c>
      <c r="K356" s="246">
        <f t="shared" si="151"/>
        <v>45819.42</v>
      </c>
      <c r="L356" s="246">
        <f t="shared" si="152"/>
        <v>46268.63</v>
      </c>
      <c r="M356" s="246">
        <f t="shared" si="153"/>
        <v>46717.84</v>
      </c>
      <c r="N356" s="246">
        <f t="shared" si="154"/>
        <v>47167.05</v>
      </c>
      <c r="O356" s="246">
        <f t="shared" si="155"/>
        <v>47616.26</v>
      </c>
      <c r="P356" s="246">
        <f t="shared" si="156"/>
        <v>48065.47</v>
      </c>
      <c r="Q356" s="246">
        <f t="shared" si="157"/>
        <v>48514.68</v>
      </c>
      <c r="R356" s="246">
        <f t="shared" si="158"/>
        <v>48963.89</v>
      </c>
      <c r="S356" s="246">
        <f t="shared" si="159"/>
        <v>49413.1</v>
      </c>
      <c r="T356" s="246">
        <f t="shared" si="160"/>
        <v>49862.31</v>
      </c>
      <c r="U356" s="246">
        <f t="shared" si="161"/>
        <v>50311.519999999997</v>
      </c>
      <c r="V356" s="246">
        <f t="shared" si="162"/>
        <v>50760.73</v>
      </c>
      <c r="W356" s="246">
        <f t="shared" si="163"/>
        <v>51209.94</v>
      </c>
      <c r="X356" s="246">
        <f t="shared" si="164"/>
        <v>51659.15</v>
      </c>
      <c r="Y356" s="246">
        <f t="shared" si="165"/>
        <v>52108.36</v>
      </c>
      <c r="Z356" s="246">
        <f t="shared" si="166"/>
        <v>52557.57</v>
      </c>
      <c r="AA356" s="246">
        <f t="shared" si="167"/>
        <v>53006.78</v>
      </c>
      <c r="AB356" s="246">
        <f t="shared" si="168"/>
        <v>53455.99</v>
      </c>
      <c r="AC356" s="246">
        <f t="shared" si="169"/>
        <v>53905.2</v>
      </c>
      <c r="AD356" s="246">
        <f t="shared" si="170"/>
        <v>54354.41</v>
      </c>
      <c r="AE356" s="246">
        <f t="shared" si="171"/>
        <v>54803.62</v>
      </c>
      <c r="AF356" s="246">
        <f t="shared" si="172"/>
        <v>55252.83</v>
      </c>
      <c r="AG356" s="246">
        <f t="shared" si="173"/>
        <v>55702.04</v>
      </c>
      <c r="AH356" s="246">
        <f t="shared" si="174"/>
        <v>56151.25</v>
      </c>
      <c r="AI356" s="246">
        <f t="shared" si="175"/>
        <v>56600.46</v>
      </c>
      <c r="AJ356" s="246">
        <f t="shared" si="176"/>
        <v>57049.67</v>
      </c>
      <c r="AK356" s="246">
        <f t="shared" si="177"/>
        <v>57498.880000000005</v>
      </c>
      <c r="AL356" s="246">
        <f t="shared" si="178"/>
        <v>57948.09</v>
      </c>
      <c r="AM356" s="246">
        <f t="shared" si="179"/>
        <v>58397.3</v>
      </c>
    </row>
    <row r="357" spans="1:39" ht="24" customHeight="1">
      <c r="A357" s="232">
        <v>2026</v>
      </c>
      <c r="B357" s="11" t="s">
        <v>32</v>
      </c>
      <c r="C357" s="12" t="s">
        <v>835</v>
      </c>
      <c r="D357" s="12" t="s">
        <v>1781</v>
      </c>
      <c r="E357" s="12" t="s">
        <v>1786</v>
      </c>
      <c r="F357" s="255">
        <v>53685</v>
      </c>
      <c r="G357" s="255">
        <v>48911</v>
      </c>
      <c r="H357" s="255">
        <v>4774</v>
      </c>
      <c r="I357" s="265">
        <v>8.8900000000000007E-2</v>
      </c>
      <c r="J357" s="241">
        <f t="shared" si="150"/>
        <v>49400.11</v>
      </c>
      <c r="K357" s="246">
        <f t="shared" si="151"/>
        <v>49889.22</v>
      </c>
      <c r="L357" s="246">
        <f t="shared" si="152"/>
        <v>50378.33</v>
      </c>
      <c r="M357" s="246">
        <f t="shared" si="153"/>
        <v>50867.44</v>
      </c>
      <c r="N357" s="246">
        <f t="shared" si="154"/>
        <v>51356.55</v>
      </c>
      <c r="O357" s="246">
        <f t="shared" si="155"/>
        <v>51845.66</v>
      </c>
      <c r="P357" s="246">
        <f t="shared" si="156"/>
        <v>52334.770000000004</v>
      </c>
      <c r="Q357" s="246">
        <f t="shared" si="157"/>
        <v>52823.88</v>
      </c>
      <c r="R357" s="246">
        <f t="shared" si="158"/>
        <v>53312.99</v>
      </c>
      <c r="S357" s="246">
        <f t="shared" si="159"/>
        <v>53802.1</v>
      </c>
      <c r="T357" s="246">
        <f t="shared" si="160"/>
        <v>54291.21</v>
      </c>
      <c r="U357" s="246">
        <f t="shared" si="161"/>
        <v>54780.32</v>
      </c>
      <c r="V357" s="246">
        <f t="shared" si="162"/>
        <v>55269.43</v>
      </c>
      <c r="W357" s="246">
        <f t="shared" si="163"/>
        <v>55758.54</v>
      </c>
      <c r="X357" s="246">
        <f t="shared" si="164"/>
        <v>56247.65</v>
      </c>
      <c r="Y357" s="246">
        <f t="shared" si="165"/>
        <v>56736.76</v>
      </c>
      <c r="Z357" s="246">
        <f t="shared" si="166"/>
        <v>57225.87</v>
      </c>
      <c r="AA357" s="246">
        <f t="shared" si="167"/>
        <v>57714.979999999996</v>
      </c>
      <c r="AB357" s="246">
        <f t="shared" si="168"/>
        <v>58204.09</v>
      </c>
      <c r="AC357" s="246">
        <f t="shared" si="169"/>
        <v>58693.2</v>
      </c>
      <c r="AD357" s="246">
        <f t="shared" si="170"/>
        <v>59182.31</v>
      </c>
      <c r="AE357" s="246">
        <f t="shared" si="171"/>
        <v>59671.42</v>
      </c>
      <c r="AF357" s="246">
        <f t="shared" si="172"/>
        <v>60160.53</v>
      </c>
      <c r="AG357" s="246">
        <f t="shared" si="173"/>
        <v>60649.64</v>
      </c>
      <c r="AH357" s="246">
        <f t="shared" si="174"/>
        <v>61138.75</v>
      </c>
      <c r="AI357" s="246">
        <f t="shared" si="175"/>
        <v>61627.86</v>
      </c>
      <c r="AJ357" s="246">
        <f t="shared" si="176"/>
        <v>62116.97</v>
      </c>
      <c r="AK357" s="246">
        <f t="shared" si="177"/>
        <v>62606.080000000002</v>
      </c>
      <c r="AL357" s="246">
        <f t="shared" si="178"/>
        <v>63095.19</v>
      </c>
      <c r="AM357" s="246">
        <f t="shared" si="179"/>
        <v>63584.3</v>
      </c>
    </row>
    <row r="358" spans="1:39" ht="24" customHeight="1">
      <c r="A358" s="232">
        <v>2026</v>
      </c>
      <c r="B358" s="11" t="s">
        <v>32</v>
      </c>
      <c r="C358" s="12" t="s">
        <v>835</v>
      </c>
      <c r="D358" s="12" t="s">
        <v>1787</v>
      </c>
      <c r="E358" s="12" t="s">
        <v>1788</v>
      </c>
      <c r="F358" s="255">
        <v>49185</v>
      </c>
      <c r="G358" s="255">
        <v>44636</v>
      </c>
      <c r="H358" s="255">
        <v>4549</v>
      </c>
      <c r="I358" s="265">
        <v>9.2499999999999999E-2</v>
      </c>
      <c r="J358" s="241">
        <f t="shared" si="150"/>
        <v>45082.36</v>
      </c>
      <c r="K358" s="246">
        <f t="shared" si="151"/>
        <v>45528.72</v>
      </c>
      <c r="L358" s="246">
        <f t="shared" si="152"/>
        <v>45975.08</v>
      </c>
      <c r="M358" s="246">
        <f t="shared" si="153"/>
        <v>46421.440000000002</v>
      </c>
      <c r="N358" s="246">
        <f t="shared" si="154"/>
        <v>46867.8</v>
      </c>
      <c r="O358" s="246">
        <f t="shared" si="155"/>
        <v>47314.16</v>
      </c>
      <c r="P358" s="246">
        <f t="shared" si="156"/>
        <v>47760.520000000004</v>
      </c>
      <c r="Q358" s="246">
        <f t="shared" si="157"/>
        <v>48206.879999999997</v>
      </c>
      <c r="R358" s="246">
        <f t="shared" si="158"/>
        <v>48653.24</v>
      </c>
      <c r="S358" s="246">
        <f t="shared" si="159"/>
        <v>49099.6</v>
      </c>
      <c r="T358" s="246">
        <f t="shared" si="160"/>
        <v>49545.96</v>
      </c>
      <c r="U358" s="246">
        <f t="shared" si="161"/>
        <v>49992.32</v>
      </c>
      <c r="V358" s="246">
        <f t="shared" si="162"/>
        <v>50438.68</v>
      </c>
      <c r="W358" s="246">
        <f t="shared" si="163"/>
        <v>50885.04</v>
      </c>
      <c r="X358" s="246">
        <f t="shared" si="164"/>
        <v>51331.4</v>
      </c>
      <c r="Y358" s="246">
        <f t="shared" si="165"/>
        <v>51777.760000000002</v>
      </c>
      <c r="Z358" s="246">
        <f t="shared" si="166"/>
        <v>52224.12</v>
      </c>
      <c r="AA358" s="246">
        <f t="shared" si="167"/>
        <v>52670.479999999996</v>
      </c>
      <c r="AB358" s="246">
        <f t="shared" si="168"/>
        <v>53116.84</v>
      </c>
      <c r="AC358" s="246">
        <f t="shared" si="169"/>
        <v>53563.199999999997</v>
      </c>
      <c r="AD358" s="246">
        <f t="shared" si="170"/>
        <v>54009.56</v>
      </c>
      <c r="AE358" s="246">
        <f t="shared" si="171"/>
        <v>54455.92</v>
      </c>
      <c r="AF358" s="246">
        <f t="shared" si="172"/>
        <v>54902.28</v>
      </c>
      <c r="AG358" s="246">
        <f t="shared" si="173"/>
        <v>55348.639999999999</v>
      </c>
      <c r="AH358" s="246">
        <f t="shared" si="174"/>
        <v>55795</v>
      </c>
      <c r="AI358" s="246">
        <f t="shared" si="175"/>
        <v>56241.36</v>
      </c>
      <c r="AJ358" s="246">
        <f t="shared" si="176"/>
        <v>56687.72</v>
      </c>
      <c r="AK358" s="246">
        <f t="shared" si="177"/>
        <v>57134.080000000002</v>
      </c>
      <c r="AL358" s="246">
        <f t="shared" si="178"/>
        <v>57580.44</v>
      </c>
      <c r="AM358" s="246">
        <f t="shared" si="179"/>
        <v>58026.8</v>
      </c>
    </row>
    <row r="359" spans="1:39" ht="24" customHeight="1">
      <c r="A359" s="232">
        <v>2026</v>
      </c>
      <c r="B359" s="11" t="s">
        <v>32</v>
      </c>
      <c r="C359" s="12" t="s">
        <v>835</v>
      </c>
      <c r="D359" s="12" t="s">
        <v>1789</v>
      </c>
      <c r="E359" s="12" t="s">
        <v>1790</v>
      </c>
      <c r="F359" s="255">
        <v>53385</v>
      </c>
      <c r="G359" s="255">
        <v>48626</v>
      </c>
      <c r="H359" s="255">
        <v>4759</v>
      </c>
      <c r="I359" s="265">
        <v>8.9099999999999999E-2</v>
      </c>
      <c r="J359" s="241">
        <f t="shared" si="150"/>
        <v>49112.26</v>
      </c>
      <c r="K359" s="246">
        <f t="shared" si="151"/>
        <v>49598.52</v>
      </c>
      <c r="L359" s="246">
        <f t="shared" si="152"/>
        <v>50084.78</v>
      </c>
      <c r="M359" s="246">
        <f t="shared" si="153"/>
        <v>50571.040000000001</v>
      </c>
      <c r="N359" s="246">
        <f t="shared" si="154"/>
        <v>51057.3</v>
      </c>
      <c r="O359" s="246">
        <f t="shared" si="155"/>
        <v>51543.56</v>
      </c>
      <c r="P359" s="246">
        <f t="shared" si="156"/>
        <v>52029.82</v>
      </c>
      <c r="Q359" s="246">
        <f t="shared" si="157"/>
        <v>52516.08</v>
      </c>
      <c r="R359" s="246">
        <f t="shared" si="158"/>
        <v>53002.34</v>
      </c>
      <c r="S359" s="246">
        <f t="shared" si="159"/>
        <v>53488.6</v>
      </c>
      <c r="T359" s="246">
        <f t="shared" si="160"/>
        <v>53974.86</v>
      </c>
      <c r="U359" s="246">
        <f t="shared" si="161"/>
        <v>54461.120000000003</v>
      </c>
      <c r="V359" s="246">
        <f t="shared" si="162"/>
        <v>54947.38</v>
      </c>
      <c r="W359" s="246">
        <f t="shared" si="163"/>
        <v>55433.64</v>
      </c>
      <c r="X359" s="246">
        <f t="shared" si="164"/>
        <v>55919.9</v>
      </c>
      <c r="Y359" s="246">
        <f t="shared" si="165"/>
        <v>56406.16</v>
      </c>
      <c r="Z359" s="246">
        <f t="shared" si="166"/>
        <v>56892.42</v>
      </c>
      <c r="AA359" s="246">
        <f t="shared" si="167"/>
        <v>57378.68</v>
      </c>
      <c r="AB359" s="246">
        <f t="shared" si="168"/>
        <v>57864.94</v>
      </c>
      <c r="AC359" s="246">
        <f t="shared" si="169"/>
        <v>58351.199999999997</v>
      </c>
      <c r="AD359" s="246">
        <f t="shared" si="170"/>
        <v>58837.46</v>
      </c>
      <c r="AE359" s="246">
        <f t="shared" si="171"/>
        <v>59323.72</v>
      </c>
      <c r="AF359" s="246">
        <f t="shared" si="172"/>
        <v>59809.98</v>
      </c>
      <c r="AG359" s="246">
        <f t="shared" si="173"/>
        <v>60296.24</v>
      </c>
      <c r="AH359" s="246">
        <f t="shared" si="174"/>
        <v>60782.5</v>
      </c>
      <c r="AI359" s="246">
        <f t="shared" si="175"/>
        <v>61268.76</v>
      </c>
      <c r="AJ359" s="246">
        <f t="shared" si="176"/>
        <v>61755.020000000004</v>
      </c>
      <c r="AK359" s="246">
        <f t="shared" si="177"/>
        <v>62241.279999999999</v>
      </c>
      <c r="AL359" s="246">
        <f t="shared" si="178"/>
        <v>62727.54</v>
      </c>
      <c r="AM359" s="246">
        <f t="shared" si="179"/>
        <v>63213.8</v>
      </c>
    </row>
    <row r="360" spans="1:39" ht="24" customHeight="1">
      <c r="A360" s="232">
        <v>2026</v>
      </c>
      <c r="B360" s="11" t="s">
        <v>32</v>
      </c>
      <c r="C360" s="12" t="s">
        <v>835</v>
      </c>
      <c r="D360" s="12" t="s">
        <v>1787</v>
      </c>
      <c r="E360" s="12" t="s">
        <v>1791</v>
      </c>
      <c r="F360" s="255">
        <v>49985</v>
      </c>
      <c r="G360" s="255">
        <v>45396</v>
      </c>
      <c r="H360" s="255">
        <v>4589</v>
      </c>
      <c r="I360" s="265">
        <v>9.1800000000000007E-2</v>
      </c>
      <c r="J360" s="241">
        <f t="shared" si="150"/>
        <v>45849.96</v>
      </c>
      <c r="K360" s="246">
        <f t="shared" si="151"/>
        <v>46303.92</v>
      </c>
      <c r="L360" s="246">
        <f t="shared" si="152"/>
        <v>46757.88</v>
      </c>
      <c r="M360" s="246">
        <f t="shared" si="153"/>
        <v>47211.839999999997</v>
      </c>
      <c r="N360" s="246">
        <f t="shared" si="154"/>
        <v>47665.8</v>
      </c>
      <c r="O360" s="246">
        <f t="shared" si="155"/>
        <v>48119.76</v>
      </c>
      <c r="P360" s="246">
        <f t="shared" si="156"/>
        <v>48573.72</v>
      </c>
      <c r="Q360" s="246">
        <f t="shared" si="157"/>
        <v>49027.68</v>
      </c>
      <c r="R360" s="246">
        <f t="shared" si="158"/>
        <v>49481.64</v>
      </c>
      <c r="S360" s="246">
        <f t="shared" si="159"/>
        <v>49935.6</v>
      </c>
      <c r="T360" s="246">
        <f t="shared" si="160"/>
        <v>50389.56</v>
      </c>
      <c r="U360" s="246">
        <f t="shared" si="161"/>
        <v>50843.519999999997</v>
      </c>
      <c r="V360" s="246">
        <f t="shared" si="162"/>
        <v>51297.48</v>
      </c>
      <c r="W360" s="246">
        <f t="shared" si="163"/>
        <v>51751.44</v>
      </c>
      <c r="X360" s="246">
        <f t="shared" si="164"/>
        <v>52205.4</v>
      </c>
      <c r="Y360" s="246">
        <f t="shared" si="165"/>
        <v>52659.360000000001</v>
      </c>
      <c r="Z360" s="246">
        <f t="shared" si="166"/>
        <v>53113.32</v>
      </c>
      <c r="AA360" s="246">
        <f t="shared" si="167"/>
        <v>53567.28</v>
      </c>
      <c r="AB360" s="246">
        <f t="shared" si="168"/>
        <v>54021.24</v>
      </c>
      <c r="AC360" s="246">
        <f t="shared" si="169"/>
        <v>54475.199999999997</v>
      </c>
      <c r="AD360" s="246">
        <f t="shared" si="170"/>
        <v>54929.16</v>
      </c>
      <c r="AE360" s="246">
        <f t="shared" si="171"/>
        <v>55383.12</v>
      </c>
      <c r="AF360" s="246">
        <f t="shared" si="172"/>
        <v>55837.08</v>
      </c>
      <c r="AG360" s="246">
        <f t="shared" si="173"/>
        <v>56291.040000000001</v>
      </c>
      <c r="AH360" s="246">
        <f t="shared" si="174"/>
        <v>56745</v>
      </c>
      <c r="AI360" s="246">
        <f t="shared" si="175"/>
        <v>57198.96</v>
      </c>
      <c r="AJ360" s="246">
        <f t="shared" si="176"/>
        <v>57652.92</v>
      </c>
      <c r="AK360" s="246">
        <f t="shared" si="177"/>
        <v>58106.880000000005</v>
      </c>
      <c r="AL360" s="246">
        <f t="shared" si="178"/>
        <v>58560.84</v>
      </c>
      <c r="AM360" s="246">
        <f t="shared" si="179"/>
        <v>59014.8</v>
      </c>
    </row>
    <row r="361" spans="1:39" ht="24" customHeight="1">
      <c r="A361" s="232">
        <v>2026</v>
      </c>
      <c r="B361" s="11" t="s">
        <v>32</v>
      </c>
      <c r="C361" s="12" t="s">
        <v>835</v>
      </c>
      <c r="D361" s="12" t="s">
        <v>1789</v>
      </c>
      <c r="E361" s="12" t="s">
        <v>1792</v>
      </c>
      <c r="F361" s="255">
        <v>54185</v>
      </c>
      <c r="G361" s="255">
        <v>49386</v>
      </c>
      <c r="H361" s="255">
        <v>4799</v>
      </c>
      <c r="I361" s="265">
        <v>8.8599999999999998E-2</v>
      </c>
      <c r="J361" s="241">
        <f t="shared" si="150"/>
        <v>49879.86</v>
      </c>
      <c r="K361" s="246">
        <f t="shared" si="151"/>
        <v>50373.72</v>
      </c>
      <c r="L361" s="246">
        <f t="shared" si="152"/>
        <v>50867.58</v>
      </c>
      <c r="M361" s="246">
        <f t="shared" si="153"/>
        <v>51361.440000000002</v>
      </c>
      <c r="N361" s="246">
        <f t="shared" si="154"/>
        <v>51855.3</v>
      </c>
      <c r="O361" s="246">
        <f t="shared" si="155"/>
        <v>52349.16</v>
      </c>
      <c r="P361" s="246">
        <f t="shared" si="156"/>
        <v>52843.020000000004</v>
      </c>
      <c r="Q361" s="246">
        <f t="shared" si="157"/>
        <v>53336.88</v>
      </c>
      <c r="R361" s="246">
        <f t="shared" si="158"/>
        <v>53830.74</v>
      </c>
      <c r="S361" s="246">
        <f t="shared" si="159"/>
        <v>54324.6</v>
      </c>
      <c r="T361" s="246">
        <f t="shared" si="160"/>
        <v>54818.46</v>
      </c>
      <c r="U361" s="246">
        <f t="shared" si="161"/>
        <v>55312.32</v>
      </c>
      <c r="V361" s="246">
        <f t="shared" si="162"/>
        <v>55806.18</v>
      </c>
      <c r="W361" s="246">
        <f t="shared" si="163"/>
        <v>56300.04</v>
      </c>
      <c r="X361" s="246">
        <f t="shared" si="164"/>
        <v>56793.9</v>
      </c>
      <c r="Y361" s="246">
        <f t="shared" si="165"/>
        <v>57287.76</v>
      </c>
      <c r="Z361" s="246">
        <f t="shared" si="166"/>
        <v>57781.62</v>
      </c>
      <c r="AA361" s="246">
        <f t="shared" si="167"/>
        <v>58275.479999999996</v>
      </c>
      <c r="AB361" s="246">
        <f t="shared" si="168"/>
        <v>58769.34</v>
      </c>
      <c r="AC361" s="246">
        <f t="shared" si="169"/>
        <v>59263.199999999997</v>
      </c>
      <c r="AD361" s="246">
        <f t="shared" si="170"/>
        <v>59757.06</v>
      </c>
      <c r="AE361" s="246">
        <f t="shared" si="171"/>
        <v>60250.92</v>
      </c>
      <c r="AF361" s="246">
        <f t="shared" si="172"/>
        <v>60744.78</v>
      </c>
      <c r="AG361" s="246">
        <f t="shared" si="173"/>
        <v>61238.64</v>
      </c>
      <c r="AH361" s="246">
        <f t="shared" si="174"/>
        <v>61732.5</v>
      </c>
      <c r="AI361" s="246">
        <f t="shared" si="175"/>
        <v>62226.36</v>
      </c>
      <c r="AJ361" s="246">
        <f t="shared" si="176"/>
        <v>62720.22</v>
      </c>
      <c r="AK361" s="246">
        <f t="shared" si="177"/>
        <v>63214.080000000002</v>
      </c>
      <c r="AL361" s="246">
        <f t="shared" si="178"/>
        <v>63707.94</v>
      </c>
      <c r="AM361" s="246">
        <f t="shared" si="179"/>
        <v>64201.8</v>
      </c>
    </row>
    <row r="362" spans="1:39" ht="24" customHeight="1">
      <c r="A362" s="232">
        <v>2026</v>
      </c>
      <c r="B362" s="11" t="s">
        <v>32</v>
      </c>
      <c r="C362" s="12" t="s">
        <v>835</v>
      </c>
      <c r="D362" s="12" t="s">
        <v>1787</v>
      </c>
      <c r="E362" s="12" t="s">
        <v>1793</v>
      </c>
      <c r="F362" s="255">
        <v>50785</v>
      </c>
      <c r="G362" s="255">
        <v>46156</v>
      </c>
      <c r="H362" s="255">
        <v>4629</v>
      </c>
      <c r="I362" s="265">
        <v>9.11E-2</v>
      </c>
      <c r="J362" s="241">
        <f t="shared" si="150"/>
        <v>46617.56</v>
      </c>
      <c r="K362" s="246">
        <f t="shared" si="151"/>
        <v>47079.12</v>
      </c>
      <c r="L362" s="246">
        <f t="shared" si="152"/>
        <v>47540.68</v>
      </c>
      <c r="M362" s="246">
        <f t="shared" si="153"/>
        <v>48002.239999999998</v>
      </c>
      <c r="N362" s="246">
        <f t="shared" si="154"/>
        <v>48463.8</v>
      </c>
      <c r="O362" s="246">
        <f t="shared" si="155"/>
        <v>48925.36</v>
      </c>
      <c r="P362" s="246">
        <f t="shared" si="156"/>
        <v>49386.92</v>
      </c>
      <c r="Q362" s="246">
        <f t="shared" si="157"/>
        <v>49848.480000000003</v>
      </c>
      <c r="R362" s="246">
        <f t="shared" si="158"/>
        <v>50310.04</v>
      </c>
      <c r="S362" s="246">
        <f t="shared" si="159"/>
        <v>50771.6</v>
      </c>
      <c r="T362" s="246">
        <f t="shared" si="160"/>
        <v>51233.16</v>
      </c>
      <c r="U362" s="246">
        <f t="shared" si="161"/>
        <v>51694.720000000001</v>
      </c>
      <c r="V362" s="246">
        <f t="shared" si="162"/>
        <v>52156.28</v>
      </c>
      <c r="W362" s="246">
        <f t="shared" si="163"/>
        <v>52617.840000000004</v>
      </c>
      <c r="X362" s="246">
        <f t="shared" si="164"/>
        <v>53079.4</v>
      </c>
      <c r="Y362" s="246">
        <f t="shared" si="165"/>
        <v>53540.959999999999</v>
      </c>
      <c r="Z362" s="246">
        <f t="shared" si="166"/>
        <v>54002.520000000004</v>
      </c>
      <c r="AA362" s="246">
        <f t="shared" si="167"/>
        <v>54464.08</v>
      </c>
      <c r="AB362" s="246">
        <f t="shared" si="168"/>
        <v>54925.64</v>
      </c>
      <c r="AC362" s="246">
        <f t="shared" si="169"/>
        <v>55387.199999999997</v>
      </c>
      <c r="AD362" s="246">
        <f t="shared" si="170"/>
        <v>55848.76</v>
      </c>
      <c r="AE362" s="246">
        <f t="shared" si="171"/>
        <v>56310.32</v>
      </c>
      <c r="AF362" s="246">
        <f t="shared" si="172"/>
        <v>56771.880000000005</v>
      </c>
      <c r="AG362" s="246">
        <f t="shared" si="173"/>
        <v>57233.440000000002</v>
      </c>
      <c r="AH362" s="246">
        <f t="shared" si="174"/>
        <v>57695</v>
      </c>
      <c r="AI362" s="246">
        <f t="shared" si="175"/>
        <v>58156.56</v>
      </c>
      <c r="AJ362" s="246">
        <f t="shared" si="176"/>
        <v>58618.12</v>
      </c>
      <c r="AK362" s="246">
        <f t="shared" si="177"/>
        <v>59079.68</v>
      </c>
      <c r="AL362" s="246">
        <f t="shared" si="178"/>
        <v>59541.24</v>
      </c>
      <c r="AM362" s="246">
        <f t="shared" si="179"/>
        <v>60002.8</v>
      </c>
    </row>
    <row r="363" spans="1:39" ht="24" customHeight="1">
      <c r="A363" s="232">
        <v>2026</v>
      </c>
      <c r="B363" s="11" t="s">
        <v>32</v>
      </c>
      <c r="C363" s="12" t="s">
        <v>835</v>
      </c>
      <c r="D363" s="12" t="s">
        <v>1789</v>
      </c>
      <c r="E363" s="12" t="s">
        <v>1794</v>
      </c>
      <c r="F363" s="255">
        <v>54985</v>
      </c>
      <c r="G363" s="255">
        <v>50146</v>
      </c>
      <c r="H363" s="255">
        <v>4839</v>
      </c>
      <c r="I363" s="265">
        <v>8.7999999999999995E-2</v>
      </c>
      <c r="J363" s="241">
        <f t="shared" si="150"/>
        <v>50647.46</v>
      </c>
      <c r="K363" s="246">
        <f t="shared" si="151"/>
        <v>51148.92</v>
      </c>
      <c r="L363" s="246">
        <f t="shared" si="152"/>
        <v>51650.38</v>
      </c>
      <c r="M363" s="246">
        <f t="shared" si="153"/>
        <v>52151.839999999997</v>
      </c>
      <c r="N363" s="246">
        <f t="shared" si="154"/>
        <v>52653.3</v>
      </c>
      <c r="O363" s="246">
        <f t="shared" si="155"/>
        <v>53154.76</v>
      </c>
      <c r="P363" s="246">
        <f t="shared" si="156"/>
        <v>53656.22</v>
      </c>
      <c r="Q363" s="246">
        <f t="shared" si="157"/>
        <v>54157.68</v>
      </c>
      <c r="R363" s="246">
        <f t="shared" si="158"/>
        <v>54659.14</v>
      </c>
      <c r="S363" s="246">
        <f t="shared" si="159"/>
        <v>55160.6</v>
      </c>
      <c r="T363" s="246">
        <f t="shared" si="160"/>
        <v>55662.06</v>
      </c>
      <c r="U363" s="246">
        <f t="shared" si="161"/>
        <v>56163.519999999997</v>
      </c>
      <c r="V363" s="246">
        <f t="shared" si="162"/>
        <v>56664.98</v>
      </c>
      <c r="W363" s="246">
        <f t="shared" si="163"/>
        <v>57166.44</v>
      </c>
      <c r="X363" s="246">
        <f t="shared" si="164"/>
        <v>57667.9</v>
      </c>
      <c r="Y363" s="246">
        <f t="shared" si="165"/>
        <v>58169.36</v>
      </c>
      <c r="Z363" s="246">
        <f t="shared" si="166"/>
        <v>58670.82</v>
      </c>
      <c r="AA363" s="246">
        <f t="shared" si="167"/>
        <v>59172.28</v>
      </c>
      <c r="AB363" s="246">
        <f t="shared" si="168"/>
        <v>59673.74</v>
      </c>
      <c r="AC363" s="246">
        <f t="shared" si="169"/>
        <v>60175.199999999997</v>
      </c>
      <c r="AD363" s="246">
        <f t="shared" si="170"/>
        <v>60676.66</v>
      </c>
      <c r="AE363" s="246">
        <f t="shared" si="171"/>
        <v>61178.12</v>
      </c>
      <c r="AF363" s="246">
        <f t="shared" si="172"/>
        <v>61679.58</v>
      </c>
      <c r="AG363" s="246">
        <f t="shared" si="173"/>
        <v>62181.04</v>
      </c>
      <c r="AH363" s="246">
        <f t="shared" si="174"/>
        <v>62682.5</v>
      </c>
      <c r="AI363" s="246">
        <f t="shared" si="175"/>
        <v>63183.96</v>
      </c>
      <c r="AJ363" s="246">
        <f t="shared" si="176"/>
        <v>63685.42</v>
      </c>
      <c r="AK363" s="246">
        <f t="shared" si="177"/>
        <v>64186.880000000005</v>
      </c>
      <c r="AL363" s="246">
        <f t="shared" si="178"/>
        <v>64688.34</v>
      </c>
      <c r="AM363" s="246">
        <f t="shared" si="179"/>
        <v>65189.8</v>
      </c>
    </row>
    <row r="364" spans="1:39" ht="24" customHeight="1">
      <c r="A364" s="232">
        <v>2026</v>
      </c>
      <c r="B364" s="11" t="s">
        <v>32</v>
      </c>
      <c r="C364" s="12" t="s">
        <v>835</v>
      </c>
      <c r="D364" s="12" t="s">
        <v>1795</v>
      </c>
      <c r="E364" s="12" t="s">
        <v>1796</v>
      </c>
      <c r="F364" s="255">
        <v>51485</v>
      </c>
      <c r="G364" s="255">
        <v>46821</v>
      </c>
      <c r="H364" s="255">
        <v>4664</v>
      </c>
      <c r="I364" s="265">
        <v>9.06E-2</v>
      </c>
      <c r="J364" s="241">
        <f t="shared" si="150"/>
        <v>47289.21</v>
      </c>
      <c r="K364" s="246">
        <f t="shared" si="151"/>
        <v>47757.42</v>
      </c>
      <c r="L364" s="246">
        <f t="shared" si="152"/>
        <v>48225.63</v>
      </c>
      <c r="M364" s="246">
        <f t="shared" si="153"/>
        <v>48693.84</v>
      </c>
      <c r="N364" s="246">
        <f t="shared" si="154"/>
        <v>49162.05</v>
      </c>
      <c r="O364" s="246">
        <f t="shared" si="155"/>
        <v>49630.26</v>
      </c>
      <c r="P364" s="246">
        <f t="shared" si="156"/>
        <v>50098.47</v>
      </c>
      <c r="Q364" s="246">
        <f t="shared" si="157"/>
        <v>50566.68</v>
      </c>
      <c r="R364" s="246">
        <f t="shared" si="158"/>
        <v>51034.89</v>
      </c>
      <c r="S364" s="246">
        <f t="shared" si="159"/>
        <v>51503.1</v>
      </c>
      <c r="T364" s="246">
        <f t="shared" si="160"/>
        <v>51971.31</v>
      </c>
      <c r="U364" s="246">
        <f t="shared" si="161"/>
        <v>52439.519999999997</v>
      </c>
      <c r="V364" s="246">
        <f t="shared" si="162"/>
        <v>52907.73</v>
      </c>
      <c r="W364" s="246">
        <f t="shared" si="163"/>
        <v>53375.94</v>
      </c>
      <c r="X364" s="246">
        <f t="shared" si="164"/>
        <v>53844.15</v>
      </c>
      <c r="Y364" s="246">
        <f t="shared" si="165"/>
        <v>54312.36</v>
      </c>
      <c r="Z364" s="246">
        <f t="shared" si="166"/>
        <v>54780.57</v>
      </c>
      <c r="AA364" s="246">
        <f t="shared" si="167"/>
        <v>55248.78</v>
      </c>
      <c r="AB364" s="246">
        <f t="shared" si="168"/>
        <v>55716.99</v>
      </c>
      <c r="AC364" s="246">
        <f t="shared" si="169"/>
        <v>56185.2</v>
      </c>
      <c r="AD364" s="246">
        <f t="shared" si="170"/>
        <v>56653.41</v>
      </c>
      <c r="AE364" s="246">
        <f t="shared" si="171"/>
        <v>57121.62</v>
      </c>
      <c r="AF364" s="246">
        <f t="shared" si="172"/>
        <v>57589.83</v>
      </c>
      <c r="AG364" s="246">
        <f t="shared" si="173"/>
        <v>58058.04</v>
      </c>
      <c r="AH364" s="246">
        <f t="shared" si="174"/>
        <v>58526.25</v>
      </c>
      <c r="AI364" s="246">
        <f t="shared" si="175"/>
        <v>58994.46</v>
      </c>
      <c r="AJ364" s="246">
        <f t="shared" si="176"/>
        <v>59462.67</v>
      </c>
      <c r="AK364" s="246">
        <f t="shared" si="177"/>
        <v>59930.880000000005</v>
      </c>
      <c r="AL364" s="246">
        <f t="shared" si="178"/>
        <v>60399.09</v>
      </c>
      <c r="AM364" s="246">
        <f t="shared" si="179"/>
        <v>60867.3</v>
      </c>
    </row>
    <row r="365" spans="1:39" ht="24" customHeight="1">
      <c r="A365" s="232">
        <v>2026</v>
      </c>
      <c r="B365" s="11" t="s">
        <v>32</v>
      </c>
      <c r="C365" s="12" t="s">
        <v>835</v>
      </c>
      <c r="D365" s="12" t="s">
        <v>1797</v>
      </c>
      <c r="E365" s="12" t="s">
        <v>1798</v>
      </c>
      <c r="F365" s="255">
        <v>55685</v>
      </c>
      <c r="G365" s="255">
        <v>50811</v>
      </c>
      <c r="H365" s="255">
        <v>4874</v>
      </c>
      <c r="I365" s="265">
        <v>8.7499999999999994E-2</v>
      </c>
      <c r="J365" s="241">
        <f t="shared" si="150"/>
        <v>51319.11</v>
      </c>
      <c r="K365" s="246">
        <f t="shared" si="151"/>
        <v>51827.22</v>
      </c>
      <c r="L365" s="246">
        <f t="shared" si="152"/>
        <v>52335.33</v>
      </c>
      <c r="M365" s="246">
        <f t="shared" si="153"/>
        <v>52843.44</v>
      </c>
      <c r="N365" s="246">
        <f t="shared" si="154"/>
        <v>53351.55</v>
      </c>
      <c r="O365" s="246">
        <f t="shared" si="155"/>
        <v>53859.66</v>
      </c>
      <c r="P365" s="246">
        <f t="shared" si="156"/>
        <v>54367.770000000004</v>
      </c>
      <c r="Q365" s="246">
        <f t="shared" si="157"/>
        <v>54875.88</v>
      </c>
      <c r="R365" s="246">
        <f t="shared" si="158"/>
        <v>55383.99</v>
      </c>
      <c r="S365" s="246">
        <f t="shared" si="159"/>
        <v>55892.1</v>
      </c>
      <c r="T365" s="246">
        <f t="shared" si="160"/>
        <v>56400.21</v>
      </c>
      <c r="U365" s="246">
        <f t="shared" si="161"/>
        <v>56908.32</v>
      </c>
      <c r="V365" s="246">
        <f t="shared" si="162"/>
        <v>57416.43</v>
      </c>
      <c r="W365" s="246">
        <f t="shared" si="163"/>
        <v>57924.54</v>
      </c>
      <c r="X365" s="246">
        <f t="shared" si="164"/>
        <v>58432.65</v>
      </c>
      <c r="Y365" s="246">
        <f t="shared" si="165"/>
        <v>58940.76</v>
      </c>
      <c r="Z365" s="246">
        <f t="shared" si="166"/>
        <v>59448.87</v>
      </c>
      <c r="AA365" s="246">
        <f t="shared" si="167"/>
        <v>59956.979999999996</v>
      </c>
      <c r="AB365" s="246">
        <f t="shared" si="168"/>
        <v>60465.09</v>
      </c>
      <c r="AC365" s="246">
        <f t="shared" si="169"/>
        <v>60973.2</v>
      </c>
      <c r="AD365" s="246">
        <f t="shared" si="170"/>
        <v>61481.31</v>
      </c>
      <c r="AE365" s="246">
        <f t="shared" si="171"/>
        <v>61989.42</v>
      </c>
      <c r="AF365" s="246">
        <f t="shared" si="172"/>
        <v>62497.53</v>
      </c>
      <c r="AG365" s="246">
        <f t="shared" si="173"/>
        <v>63005.64</v>
      </c>
      <c r="AH365" s="246">
        <f t="shared" si="174"/>
        <v>63513.75</v>
      </c>
      <c r="AI365" s="246">
        <f t="shared" si="175"/>
        <v>64021.86</v>
      </c>
      <c r="AJ365" s="246">
        <f t="shared" si="176"/>
        <v>64529.97</v>
      </c>
      <c r="AK365" s="246">
        <f t="shared" si="177"/>
        <v>65038.080000000002</v>
      </c>
      <c r="AL365" s="246">
        <f t="shared" si="178"/>
        <v>65546.19</v>
      </c>
      <c r="AM365" s="246">
        <f t="shared" si="179"/>
        <v>66054.3</v>
      </c>
    </row>
    <row r="366" spans="1:39" ht="24" customHeight="1">
      <c r="A366" s="232">
        <v>2026</v>
      </c>
      <c r="B366" s="11" t="s">
        <v>32</v>
      </c>
      <c r="C366" s="12" t="s">
        <v>835</v>
      </c>
      <c r="D366" s="12" t="s">
        <v>1795</v>
      </c>
      <c r="E366" s="12" t="s">
        <v>1799</v>
      </c>
      <c r="F366" s="255">
        <v>52285</v>
      </c>
      <c r="G366" s="255">
        <v>47581</v>
      </c>
      <c r="H366" s="255">
        <v>4704</v>
      </c>
      <c r="I366" s="265">
        <v>0.09</v>
      </c>
      <c r="J366" s="241">
        <f t="shared" si="150"/>
        <v>48056.81</v>
      </c>
      <c r="K366" s="246">
        <f t="shared" si="151"/>
        <v>48532.62</v>
      </c>
      <c r="L366" s="246">
        <f t="shared" si="152"/>
        <v>49008.43</v>
      </c>
      <c r="M366" s="246">
        <f t="shared" si="153"/>
        <v>49484.24</v>
      </c>
      <c r="N366" s="246">
        <f t="shared" si="154"/>
        <v>49960.05</v>
      </c>
      <c r="O366" s="246">
        <f t="shared" si="155"/>
        <v>50435.86</v>
      </c>
      <c r="P366" s="246">
        <f t="shared" si="156"/>
        <v>50911.67</v>
      </c>
      <c r="Q366" s="246">
        <f t="shared" si="157"/>
        <v>51387.48</v>
      </c>
      <c r="R366" s="246">
        <f t="shared" si="158"/>
        <v>51863.29</v>
      </c>
      <c r="S366" s="246">
        <f t="shared" si="159"/>
        <v>52339.1</v>
      </c>
      <c r="T366" s="246">
        <f t="shared" si="160"/>
        <v>52814.91</v>
      </c>
      <c r="U366" s="246">
        <f t="shared" si="161"/>
        <v>53290.720000000001</v>
      </c>
      <c r="V366" s="246">
        <f t="shared" si="162"/>
        <v>53766.53</v>
      </c>
      <c r="W366" s="246">
        <f t="shared" si="163"/>
        <v>54242.340000000004</v>
      </c>
      <c r="X366" s="246">
        <f t="shared" si="164"/>
        <v>54718.15</v>
      </c>
      <c r="Y366" s="246">
        <f t="shared" si="165"/>
        <v>55193.96</v>
      </c>
      <c r="Z366" s="246">
        <f t="shared" si="166"/>
        <v>55669.770000000004</v>
      </c>
      <c r="AA366" s="246">
        <f t="shared" si="167"/>
        <v>56145.58</v>
      </c>
      <c r="AB366" s="246">
        <f t="shared" si="168"/>
        <v>56621.39</v>
      </c>
      <c r="AC366" s="246">
        <f t="shared" si="169"/>
        <v>57097.2</v>
      </c>
      <c r="AD366" s="246">
        <f t="shared" si="170"/>
        <v>57573.01</v>
      </c>
      <c r="AE366" s="246">
        <f t="shared" si="171"/>
        <v>58048.82</v>
      </c>
      <c r="AF366" s="246">
        <f t="shared" si="172"/>
        <v>58524.630000000005</v>
      </c>
      <c r="AG366" s="246">
        <f t="shared" si="173"/>
        <v>59000.44</v>
      </c>
      <c r="AH366" s="246">
        <f t="shared" si="174"/>
        <v>59476.25</v>
      </c>
      <c r="AI366" s="246">
        <f t="shared" si="175"/>
        <v>59952.06</v>
      </c>
      <c r="AJ366" s="246">
        <f t="shared" si="176"/>
        <v>60427.87</v>
      </c>
      <c r="AK366" s="246">
        <f t="shared" si="177"/>
        <v>60903.68</v>
      </c>
      <c r="AL366" s="246">
        <f t="shared" si="178"/>
        <v>61379.49</v>
      </c>
      <c r="AM366" s="246">
        <f t="shared" si="179"/>
        <v>61855.3</v>
      </c>
    </row>
    <row r="367" spans="1:39" ht="24" customHeight="1">
      <c r="A367" s="232">
        <v>2026</v>
      </c>
      <c r="B367" s="11" t="s">
        <v>32</v>
      </c>
      <c r="C367" s="12" t="s">
        <v>835</v>
      </c>
      <c r="D367" s="12" t="s">
        <v>1797</v>
      </c>
      <c r="E367" s="12" t="s">
        <v>1800</v>
      </c>
      <c r="F367" s="255">
        <v>56485</v>
      </c>
      <c r="G367" s="255">
        <v>51571</v>
      </c>
      <c r="H367" s="255">
        <v>4914</v>
      </c>
      <c r="I367" s="265">
        <v>8.6999999999999994E-2</v>
      </c>
      <c r="J367" s="241">
        <f t="shared" si="150"/>
        <v>52086.71</v>
      </c>
      <c r="K367" s="246">
        <f t="shared" si="151"/>
        <v>52602.42</v>
      </c>
      <c r="L367" s="246">
        <f t="shared" si="152"/>
        <v>53118.13</v>
      </c>
      <c r="M367" s="246">
        <f t="shared" si="153"/>
        <v>53633.84</v>
      </c>
      <c r="N367" s="246">
        <f t="shared" si="154"/>
        <v>54149.55</v>
      </c>
      <c r="O367" s="246">
        <f t="shared" si="155"/>
        <v>54665.26</v>
      </c>
      <c r="P367" s="246">
        <f t="shared" si="156"/>
        <v>55180.97</v>
      </c>
      <c r="Q367" s="246">
        <f t="shared" si="157"/>
        <v>55696.68</v>
      </c>
      <c r="R367" s="246">
        <f t="shared" si="158"/>
        <v>56212.39</v>
      </c>
      <c r="S367" s="246">
        <f t="shared" si="159"/>
        <v>56728.1</v>
      </c>
      <c r="T367" s="246">
        <f t="shared" si="160"/>
        <v>57243.81</v>
      </c>
      <c r="U367" s="246">
        <f t="shared" si="161"/>
        <v>57759.519999999997</v>
      </c>
      <c r="V367" s="246">
        <f t="shared" si="162"/>
        <v>58275.23</v>
      </c>
      <c r="W367" s="246">
        <f t="shared" si="163"/>
        <v>58790.94</v>
      </c>
      <c r="X367" s="246">
        <f t="shared" si="164"/>
        <v>59306.65</v>
      </c>
      <c r="Y367" s="246">
        <f t="shared" si="165"/>
        <v>59822.36</v>
      </c>
      <c r="Z367" s="246">
        <f t="shared" si="166"/>
        <v>60338.07</v>
      </c>
      <c r="AA367" s="246">
        <f t="shared" si="167"/>
        <v>60853.78</v>
      </c>
      <c r="AB367" s="246">
        <f t="shared" si="168"/>
        <v>61369.49</v>
      </c>
      <c r="AC367" s="246">
        <f t="shared" si="169"/>
        <v>61885.2</v>
      </c>
      <c r="AD367" s="246">
        <f t="shared" si="170"/>
        <v>62400.91</v>
      </c>
      <c r="AE367" s="246">
        <f t="shared" si="171"/>
        <v>62916.62</v>
      </c>
      <c r="AF367" s="246">
        <f t="shared" si="172"/>
        <v>63432.33</v>
      </c>
      <c r="AG367" s="246">
        <f t="shared" si="173"/>
        <v>63948.04</v>
      </c>
      <c r="AH367" s="246">
        <f t="shared" si="174"/>
        <v>64463.75</v>
      </c>
      <c r="AI367" s="246">
        <f t="shared" si="175"/>
        <v>64979.46</v>
      </c>
      <c r="AJ367" s="246">
        <f t="shared" si="176"/>
        <v>65495.17</v>
      </c>
      <c r="AK367" s="246">
        <f t="shared" si="177"/>
        <v>66010.880000000005</v>
      </c>
      <c r="AL367" s="246">
        <f t="shared" si="178"/>
        <v>66526.59</v>
      </c>
      <c r="AM367" s="246">
        <f t="shared" si="179"/>
        <v>67042.3</v>
      </c>
    </row>
    <row r="368" spans="1:39" ht="24" customHeight="1">
      <c r="A368" s="232">
        <v>2026</v>
      </c>
      <c r="B368" s="11" t="s">
        <v>32</v>
      </c>
      <c r="C368" s="12" t="s">
        <v>835</v>
      </c>
      <c r="D368" s="12" t="s">
        <v>1795</v>
      </c>
      <c r="E368" s="12" t="s">
        <v>1801</v>
      </c>
      <c r="F368" s="255">
        <v>53085</v>
      </c>
      <c r="G368" s="255">
        <v>48341</v>
      </c>
      <c r="H368" s="255">
        <v>4744</v>
      </c>
      <c r="I368" s="265">
        <v>8.9399999999999993E-2</v>
      </c>
      <c r="J368" s="241">
        <f t="shared" si="150"/>
        <v>48824.41</v>
      </c>
      <c r="K368" s="246">
        <f t="shared" si="151"/>
        <v>49307.82</v>
      </c>
      <c r="L368" s="246">
        <f t="shared" si="152"/>
        <v>49791.23</v>
      </c>
      <c r="M368" s="246">
        <f t="shared" si="153"/>
        <v>50274.64</v>
      </c>
      <c r="N368" s="246">
        <f t="shared" si="154"/>
        <v>50758.05</v>
      </c>
      <c r="O368" s="246">
        <f t="shared" si="155"/>
        <v>51241.46</v>
      </c>
      <c r="P368" s="246">
        <f t="shared" si="156"/>
        <v>51724.87</v>
      </c>
      <c r="Q368" s="246">
        <f t="shared" si="157"/>
        <v>52208.28</v>
      </c>
      <c r="R368" s="246">
        <f t="shared" si="158"/>
        <v>52691.69</v>
      </c>
      <c r="S368" s="246">
        <f t="shared" si="159"/>
        <v>53175.1</v>
      </c>
      <c r="T368" s="246">
        <f t="shared" si="160"/>
        <v>53658.51</v>
      </c>
      <c r="U368" s="246">
        <f t="shared" si="161"/>
        <v>54141.919999999998</v>
      </c>
      <c r="V368" s="246">
        <f t="shared" si="162"/>
        <v>54625.33</v>
      </c>
      <c r="W368" s="246">
        <f t="shared" si="163"/>
        <v>55108.74</v>
      </c>
      <c r="X368" s="246">
        <f t="shared" si="164"/>
        <v>55592.15</v>
      </c>
      <c r="Y368" s="246">
        <f t="shared" si="165"/>
        <v>56075.56</v>
      </c>
      <c r="Z368" s="246">
        <f t="shared" si="166"/>
        <v>56558.97</v>
      </c>
      <c r="AA368" s="246">
        <f t="shared" si="167"/>
        <v>57042.38</v>
      </c>
      <c r="AB368" s="246">
        <f t="shared" si="168"/>
        <v>57525.79</v>
      </c>
      <c r="AC368" s="246">
        <f t="shared" si="169"/>
        <v>58009.2</v>
      </c>
      <c r="AD368" s="246">
        <f t="shared" si="170"/>
        <v>58492.61</v>
      </c>
      <c r="AE368" s="246">
        <f t="shared" si="171"/>
        <v>58976.020000000004</v>
      </c>
      <c r="AF368" s="246">
        <f t="shared" si="172"/>
        <v>59459.43</v>
      </c>
      <c r="AG368" s="246">
        <f t="shared" si="173"/>
        <v>59942.84</v>
      </c>
      <c r="AH368" s="246">
        <f t="shared" si="174"/>
        <v>60426.25</v>
      </c>
      <c r="AI368" s="246">
        <f t="shared" si="175"/>
        <v>60909.66</v>
      </c>
      <c r="AJ368" s="246">
        <f t="shared" si="176"/>
        <v>61393.07</v>
      </c>
      <c r="AK368" s="246">
        <f t="shared" si="177"/>
        <v>61876.480000000003</v>
      </c>
      <c r="AL368" s="246">
        <f t="shared" si="178"/>
        <v>62359.89</v>
      </c>
      <c r="AM368" s="246">
        <f t="shared" si="179"/>
        <v>62843.3</v>
      </c>
    </row>
    <row r="369" spans="1:39" ht="24" customHeight="1">
      <c r="A369" s="232">
        <v>2026</v>
      </c>
      <c r="B369" s="11" t="s">
        <v>32</v>
      </c>
      <c r="C369" s="12" t="s">
        <v>835</v>
      </c>
      <c r="D369" s="12" t="s">
        <v>1797</v>
      </c>
      <c r="E369" s="12" t="s">
        <v>1802</v>
      </c>
      <c r="F369" s="255">
        <v>57285</v>
      </c>
      <c r="G369" s="255">
        <v>52331</v>
      </c>
      <c r="H369" s="255">
        <v>4954</v>
      </c>
      <c r="I369" s="265">
        <v>8.6499999999999994E-2</v>
      </c>
      <c r="J369" s="241">
        <f t="shared" si="150"/>
        <v>52854.31</v>
      </c>
      <c r="K369" s="246">
        <f t="shared" si="151"/>
        <v>53377.62</v>
      </c>
      <c r="L369" s="246">
        <f t="shared" si="152"/>
        <v>53900.93</v>
      </c>
      <c r="M369" s="246">
        <f t="shared" si="153"/>
        <v>54424.24</v>
      </c>
      <c r="N369" s="246">
        <f t="shared" si="154"/>
        <v>54947.55</v>
      </c>
      <c r="O369" s="246">
        <f t="shared" si="155"/>
        <v>55470.86</v>
      </c>
      <c r="P369" s="246">
        <f t="shared" si="156"/>
        <v>55994.17</v>
      </c>
      <c r="Q369" s="246">
        <f t="shared" si="157"/>
        <v>56517.48</v>
      </c>
      <c r="R369" s="246">
        <f t="shared" si="158"/>
        <v>57040.79</v>
      </c>
      <c r="S369" s="246">
        <f t="shared" si="159"/>
        <v>57564.1</v>
      </c>
      <c r="T369" s="246">
        <f t="shared" si="160"/>
        <v>58087.41</v>
      </c>
      <c r="U369" s="246">
        <f t="shared" si="161"/>
        <v>58610.720000000001</v>
      </c>
      <c r="V369" s="246">
        <f t="shared" si="162"/>
        <v>59134.03</v>
      </c>
      <c r="W369" s="246">
        <f t="shared" si="163"/>
        <v>59657.340000000004</v>
      </c>
      <c r="X369" s="246">
        <f t="shared" si="164"/>
        <v>60180.65</v>
      </c>
      <c r="Y369" s="246">
        <f t="shared" si="165"/>
        <v>60703.96</v>
      </c>
      <c r="Z369" s="246">
        <f t="shared" si="166"/>
        <v>61227.270000000004</v>
      </c>
      <c r="AA369" s="246">
        <f t="shared" si="167"/>
        <v>61750.58</v>
      </c>
      <c r="AB369" s="246">
        <f t="shared" si="168"/>
        <v>62273.89</v>
      </c>
      <c r="AC369" s="246">
        <f t="shared" si="169"/>
        <v>62797.2</v>
      </c>
      <c r="AD369" s="246">
        <f t="shared" si="170"/>
        <v>63320.51</v>
      </c>
      <c r="AE369" s="246">
        <f t="shared" si="171"/>
        <v>63843.82</v>
      </c>
      <c r="AF369" s="246">
        <f t="shared" si="172"/>
        <v>64367.130000000005</v>
      </c>
      <c r="AG369" s="246">
        <f t="shared" si="173"/>
        <v>64890.44</v>
      </c>
      <c r="AH369" s="246">
        <f t="shared" si="174"/>
        <v>65413.75</v>
      </c>
      <c r="AI369" s="246">
        <f t="shared" si="175"/>
        <v>65937.06</v>
      </c>
      <c r="AJ369" s="246">
        <f t="shared" si="176"/>
        <v>66460.37</v>
      </c>
      <c r="AK369" s="246">
        <f t="shared" si="177"/>
        <v>66983.680000000008</v>
      </c>
      <c r="AL369" s="246">
        <f t="shared" si="178"/>
        <v>67506.990000000005</v>
      </c>
      <c r="AM369" s="246">
        <f t="shared" si="179"/>
        <v>68030.3</v>
      </c>
    </row>
    <row r="370" spans="1:39" ht="24" customHeight="1">
      <c r="A370" s="232">
        <v>2026</v>
      </c>
      <c r="B370" s="11" t="s">
        <v>32</v>
      </c>
      <c r="C370" s="12" t="s">
        <v>1837</v>
      </c>
      <c r="D370" s="12" t="s">
        <v>1838</v>
      </c>
      <c r="E370" s="12" t="s">
        <v>1839</v>
      </c>
      <c r="F370" s="255">
        <v>60275</v>
      </c>
      <c r="G370" s="255">
        <v>54671</v>
      </c>
      <c r="H370" s="255">
        <v>5604</v>
      </c>
      <c r="I370" s="265">
        <v>9.2999999999999999E-2</v>
      </c>
      <c r="J370" s="241">
        <f t="shared" si="150"/>
        <v>55217.71</v>
      </c>
      <c r="K370" s="246">
        <f t="shared" si="151"/>
        <v>55764.42</v>
      </c>
      <c r="L370" s="246">
        <f t="shared" si="152"/>
        <v>56311.13</v>
      </c>
      <c r="M370" s="246">
        <f t="shared" si="153"/>
        <v>56857.84</v>
      </c>
      <c r="N370" s="246">
        <f t="shared" si="154"/>
        <v>57404.55</v>
      </c>
      <c r="O370" s="246">
        <f t="shared" si="155"/>
        <v>57951.26</v>
      </c>
      <c r="P370" s="246">
        <f t="shared" si="156"/>
        <v>58497.97</v>
      </c>
      <c r="Q370" s="246">
        <f t="shared" si="157"/>
        <v>59044.68</v>
      </c>
      <c r="R370" s="246">
        <f t="shared" si="158"/>
        <v>59591.39</v>
      </c>
      <c r="S370" s="246">
        <f t="shared" si="159"/>
        <v>60138.1</v>
      </c>
      <c r="T370" s="246">
        <f t="shared" si="160"/>
        <v>60684.81</v>
      </c>
      <c r="U370" s="246">
        <f t="shared" si="161"/>
        <v>61231.519999999997</v>
      </c>
      <c r="V370" s="246">
        <f t="shared" si="162"/>
        <v>61778.23</v>
      </c>
      <c r="W370" s="246">
        <f t="shared" si="163"/>
        <v>62324.94</v>
      </c>
      <c r="X370" s="246">
        <f t="shared" si="164"/>
        <v>62871.65</v>
      </c>
      <c r="Y370" s="246">
        <f t="shared" si="165"/>
        <v>63418.36</v>
      </c>
      <c r="Z370" s="246">
        <f t="shared" si="166"/>
        <v>63965.07</v>
      </c>
      <c r="AA370" s="246">
        <f t="shared" si="167"/>
        <v>64511.78</v>
      </c>
      <c r="AB370" s="246">
        <f t="shared" si="168"/>
        <v>65058.49</v>
      </c>
      <c r="AC370" s="246">
        <f t="shared" si="169"/>
        <v>65605.2</v>
      </c>
      <c r="AD370" s="246">
        <f t="shared" si="170"/>
        <v>66151.91</v>
      </c>
      <c r="AE370" s="246">
        <f t="shared" si="171"/>
        <v>66698.62</v>
      </c>
      <c r="AF370" s="246">
        <f t="shared" si="172"/>
        <v>67245.33</v>
      </c>
      <c r="AG370" s="246">
        <f t="shared" si="173"/>
        <v>67792.039999999994</v>
      </c>
      <c r="AH370" s="246">
        <f t="shared" si="174"/>
        <v>68338.75</v>
      </c>
      <c r="AI370" s="246">
        <f t="shared" si="175"/>
        <v>68885.460000000006</v>
      </c>
      <c r="AJ370" s="246">
        <f t="shared" si="176"/>
        <v>69432.17</v>
      </c>
      <c r="AK370" s="246">
        <f t="shared" si="177"/>
        <v>69978.880000000005</v>
      </c>
      <c r="AL370" s="246">
        <f t="shared" si="178"/>
        <v>70525.59</v>
      </c>
      <c r="AM370" s="246">
        <f t="shared" si="179"/>
        <v>71072.3</v>
      </c>
    </row>
    <row r="371" spans="1:39" ht="24" customHeight="1">
      <c r="A371" s="232">
        <v>2026</v>
      </c>
      <c r="B371" s="11" t="s">
        <v>32</v>
      </c>
      <c r="C371" s="12" t="s">
        <v>1837</v>
      </c>
      <c r="D371" s="12" t="s">
        <v>1840</v>
      </c>
      <c r="E371" s="12" t="s">
        <v>1841</v>
      </c>
      <c r="F371" s="255">
        <v>64475</v>
      </c>
      <c r="G371" s="255">
        <v>58661</v>
      </c>
      <c r="H371" s="255">
        <v>5814</v>
      </c>
      <c r="I371" s="265">
        <v>9.0200000000000002E-2</v>
      </c>
      <c r="J371" s="241">
        <f t="shared" si="150"/>
        <v>59247.61</v>
      </c>
      <c r="K371" s="246">
        <f t="shared" si="151"/>
        <v>59834.22</v>
      </c>
      <c r="L371" s="246">
        <f t="shared" si="152"/>
        <v>60420.83</v>
      </c>
      <c r="M371" s="246">
        <f t="shared" si="153"/>
        <v>61007.44</v>
      </c>
      <c r="N371" s="246">
        <f t="shared" si="154"/>
        <v>61594.05</v>
      </c>
      <c r="O371" s="246">
        <f t="shared" si="155"/>
        <v>62180.66</v>
      </c>
      <c r="P371" s="246">
        <f t="shared" si="156"/>
        <v>62767.270000000004</v>
      </c>
      <c r="Q371" s="246">
        <f t="shared" si="157"/>
        <v>63353.88</v>
      </c>
      <c r="R371" s="246">
        <f t="shared" si="158"/>
        <v>63940.49</v>
      </c>
      <c r="S371" s="246">
        <f t="shared" si="159"/>
        <v>64527.1</v>
      </c>
      <c r="T371" s="246">
        <f t="shared" si="160"/>
        <v>65113.71</v>
      </c>
      <c r="U371" s="246">
        <f t="shared" si="161"/>
        <v>65700.320000000007</v>
      </c>
      <c r="V371" s="246">
        <f t="shared" si="162"/>
        <v>66286.929999999993</v>
      </c>
      <c r="W371" s="246">
        <f t="shared" si="163"/>
        <v>66873.540000000008</v>
      </c>
      <c r="X371" s="246">
        <f t="shared" si="164"/>
        <v>67460.149999999994</v>
      </c>
      <c r="Y371" s="246">
        <f t="shared" si="165"/>
        <v>68046.759999999995</v>
      </c>
      <c r="Z371" s="246">
        <f t="shared" si="166"/>
        <v>68633.37</v>
      </c>
      <c r="AA371" s="246">
        <f t="shared" si="167"/>
        <v>69219.98</v>
      </c>
      <c r="AB371" s="246">
        <f t="shared" si="168"/>
        <v>69806.59</v>
      </c>
      <c r="AC371" s="246">
        <f t="shared" si="169"/>
        <v>70393.2</v>
      </c>
      <c r="AD371" s="246">
        <f t="shared" si="170"/>
        <v>70979.81</v>
      </c>
      <c r="AE371" s="246">
        <f t="shared" si="171"/>
        <v>71566.42</v>
      </c>
      <c r="AF371" s="246">
        <f t="shared" si="172"/>
        <v>72153.03</v>
      </c>
      <c r="AG371" s="246">
        <f t="shared" si="173"/>
        <v>72739.64</v>
      </c>
      <c r="AH371" s="246">
        <f t="shared" si="174"/>
        <v>73326.25</v>
      </c>
      <c r="AI371" s="246">
        <f t="shared" si="175"/>
        <v>73912.86</v>
      </c>
      <c r="AJ371" s="246">
        <f t="shared" si="176"/>
        <v>74499.47</v>
      </c>
      <c r="AK371" s="246">
        <f t="shared" si="177"/>
        <v>75086.080000000002</v>
      </c>
      <c r="AL371" s="246">
        <f t="shared" si="178"/>
        <v>75672.69</v>
      </c>
      <c r="AM371" s="246">
        <f t="shared" si="179"/>
        <v>76259.3</v>
      </c>
    </row>
    <row r="372" spans="1:39" ht="24" customHeight="1">
      <c r="A372" s="232">
        <v>2026</v>
      </c>
      <c r="B372" s="11" t="s">
        <v>32</v>
      </c>
      <c r="C372" s="12" t="s">
        <v>1837</v>
      </c>
      <c r="D372" s="12" t="s">
        <v>1842</v>
      </c>
      <c r="E372" s="12" t="s">
        <v>1843</v>
      </c>
      <c r="F372" s="255">
        <v>61575</v>
      </c>
      <c r="G372" s="255">
        <v>55906</v>
      </c>
      <c r="H372" s="255">
        <v>5669</v>
      </c>
      <c r="I372" s="265">
        <v>9.2100000000000001E-2</v>
      </c>
      <c r="J372" s="241">
        <f t="shared" si="150"/>
        <v>56465.06</v>
      </c>
      <c r="K372" s="246">
        <f t="shared" si="151"/>
        <v>57024.12</v>
      </c>
      <c r="L372" s="246">
        <f t="shared" si="152"/>
        <v>57583.18</v>
      </c>
      <c r="M372" s="246">
        <f t="shared" si="153"/>
        <v>58142.239999999998</v>
      </c>
      <c r="N372" s="246">
        <f t="shared" si="154"/>
        <v>58701.3</v>
      </c>
      <c r="O372" s="246">
        <f t="shared" si="155"/>
        <v>59260.36</v>
      </c>
      <c r="P372" s="246">
        <f t="shared" si="156"/>
        <v>59819.42</v>
      </c>
      <c r="Q372" s="246">
        <f t="shared" si="157"/>
        <v>60378.48</v>
      </c>
      <c r="R372" s="246">
        <f t="shared" si="158"/>
        <v>60937.54</v>
      </c>
      <c r="S372" s="246">
        <f t="shared" si="159"/>
        <v>61496.6</v>
      </c>
      <c r="T372" s="246">
        <f t="shared" si="160"/>
        <v>62055.66</v>
      </c>
      <c r="U372" s="246">
        <f t="shared" si="161"/>
        <v>62614.720000000001</v>
      </c>
      <c r="V372" s="246">
        <f t="shared" si="162"/>
        <v>63173.78</v>
      </c>
      <c r="W372" s="246">
        <f t="shared" si="163"/>
        <v>63732.840000000004</v>
      </c>
      <c r="X372" s="246">
        <f t="shared" si="164"/>
        <v>64291.9</v>
      </c>
      <c r="Y372" s="246">
        <f t="shared" si="165"/>
        <v>64850.96</v>
      </c>
      <c r="Z372" s="246">
        <f t="shared" si="166"/>
        <v>65410.020000000004</v>
      </c>
      <c r="AA372" s="246">
        <f t="shared" si="167"/>
        <v>65969.08</v>
      </c>
      <c r="AB372" s="246">
        <f t="shared" si="168"/>
        <v>66528.14</v>
      </c>
      <c r="AC372" s="246">
        <f t="shared" si="169"/>
        <v>67087.199999999997</v>
      </c>
      <c r="AD372" s="246">
        <f t="shared" si="170"/>
        <v>67646.259999999995</v>
      </c>
      <c r="AE372" s="246">
        <f t="shared" si="171"/>
        <v>68205.320000000007</v>
      </c>
      <c r="AF372" s="246">
        <f t="shared" si="172"/>
        <v>68764.38</v>
      </c>
      <c r="AG372" s="246">
        <f t="shared" si="173"/>
        <v>69323.44</v>
      </c>
      <c r="AH372" s="246">
        <f t="shared" si="174"/>
        <v>69882.5</v>
      </c>
      <c r="AI372" s="246">
        <f t="shared" si="175"/>
        <v>70441.56</v>
      </c>
      <c r="AJ372" s="246">
        <f t="shared" si="176"/>
        <v>71000.62</v>
      </c>
      <c r="AK372" s="246">
        <f t="shared" si="177"/>
        <v>71559.680000000008</v>
      </c>
      <c r="AL372" s="246">
        <f t="shared" si="178"/>
        <v>72118.740000000005</v>
      </c>
      <c r="AM372" s="246">
        <f t="shared" si="179"/>
        <v>72677.8</v>
      </c>
    </row>
    <row r="373" spans="1:39" ht="24" customHeight="1">
      <c r="A373" s="232">
        <v>2026</v>
      </c>
      <c r="B373" s="11" t="s">
        <v>32</v>
      </c>
      <c r="C373" s="12" t="s">
        <v>1837</v>
      </c>
      <c r="D373" s="12" t="s">
        <v>1844</v>
      </c>
      <c r="E373" s="12" t="s">
        <v>1845</v>
      </c>
      <c r="F373" s="255">
        <v>65775</v>
      </c>
      <c r="G373" s="255">
        <v>59896</v>
      </c>
      <c r="H373" s="255">
        <v>5879</v>
      </c>
      <c r="I373" s="265">
        <v>8.9399999999999993E-2</v>
      </c>
      <c r="J373" s="241">
        <f t="shared" si="150"/>
        <v>60494.96</v>
      </c>
      <c r="K373" s="246">
        <f t="shared" si="151"/>
        <v>61093.919999999998</v>
      </c>
      <c r="L373" s="246">
        <f t="shared" si="152"/>
        <v>61692.88</v>
      </c>
      <c r="M373" s="246">
        <f t="shared" si="153"/>
        <v>62291.839999999997</v>
      </c>
      <c r="N373" s="246">
        <f t="shared" si="154"/>
        <v>62890.8</v>
      </c>
      <c r="O373" s="246">
        <f t="shared" si="155"/>
        <v>63489.760000000002</v>
      </c>
      <c r="P373" s="246">
        <f t="shared" si="156"/>
        <v>64088.72</v>
      </c>
      <c r="Q373" s="246">
        <f t="shared" si="157"/>
        <v>64687.68</v>
      </c>
      <c r="R373" s="246">
        <f t="shared" si="158"/>
        <v>65286.64</v>
      </c>
      <c r="S373" s="246">
        <f t="shared" si="159"/>
        <v>65885.600000000006</v>
      </c>
      <c r="T373" s="246">
        <f t="shared" si="160"/>
        <v>66484.56</v>
      </c>
      <c r="U373" s="246">
        <f t="shared" si="161"/>
        <v>67083.520000000004</v>
      </c>
      <c r="V373" s="246">
        <f t="shared" si="162"/>
        <v>67682.48</v>
      </c>
      <c r="W373" s="246">
        <f t="shared" si="163"/>
        <v>68281.440000000002</v>
      </c>
      <c r="X373" s="246">
        <f t="shared" si="164"/>
        <v>68880.399999999994</v>
      </c>
      <c r="Y373" s="246">
        <f t="shared" si="165"/>
        <v>69479.360000000001</v>
      </c>
      <c r="Z373" s="246">
        <f t="shared" si="166"/>
        <v>70078.320000000007</v>
      </c>
      <c r="AA373" s="246">
        <f t="shared" si="167"/>
        <v>70677.279999999999</v>
      </c>
      <c r="AB373" s="246">
        <f t="shared" si="168"/>
        <v>71276.240000000005</v>
      </c>
      <c r="AC373" s="246">
        <f t="shared" si="169"/>
        <v>71875.199999999997</v>
      </c>
      <c r="AD373" s="246">
        <f t="shared" si="170"/>
        <v>72474.16</v>
      </c>
      <c r="AE373" s="246">
        <f t="shared" si="171"/>
        <v>73073.119999999995</v>
      </c>
      <c r="AF373" s="246">
        <f t="shared" si="172"/>
        <v>73672.08</v>
      </c>
      <c r="AG373" s="246">
        <f t="shared" si="173"/>
        <v>74271.039999999994</v>
      </c>
      <c r="AH373" s="246">
        <f t="shared" si="174"/>
        <v>74870</v>
      </c>
      <c r="AI373" s="246">
        <f t="shared" si="175"/>
        <v>75468.960000000006</v>
      </c>
      <c r="AJ373" s="246">
        <f t="shared" si="176"/>
        <v>76067.92</v>
      </c>
      <c r="AK373" s="246">
        <f t="shared" si="177"/>
        <v>76666.880000000005</v>
      </c>
      <c r="AL373" s="246">
        <f t="shared" si="178"/>
        <v>77265.84</v>
      </c>
      <c r="AM373" s="246">
        <f t="shared" si="179"/>
        <v>77864.800000000003</v>
      </c>
    </row>
    <row r="374" spans="1:39" ht="24" customHeight="1">
      <c r="A374" s="232">
        <v>2026</v>
      </c>
      <c r="B374" s="11" t="s">
        <v>32</v>
      </c>
      <c r="C374" s="12" t="s">
        <v>1837</v>
      </c>
      <c r="D374" s="12" t="s">
        <v>1846</v>
      </c>
      <c r="E374" s="12" t="s">
        <v>1847</v>
      </c>
      <c r="F374" s="255">
        <v>66375</v>
      </c>
      <c r="G374" s="255">
        <v>60466</v>
      </c>
      <c r="H374" s="255">
        <v>5909</v>
      </c>
      <c r="I374" s="265">
        <v>8.8999999999999996E-2</v>
      </c>
      <c r="J374" s="241">
        <f t="shared" si="150"/>
        <v>61070.66</v>
      </c>
      <c r="K374" s="246">
        <f t="shared" si="151"/>
        <v>61675.32</v>
      </c>
      <c r="L374" s="246">
        <f t="shared" si="152"/>
        <v>62279.98</v>
      </c>
      <c r="M374" s="246">
        <f t="shared" si="153"/>
        <v>62884.639999999999</v>
      </c>
      <c r="N374" s="246">
        <f t="shared" si="154"/>
        <v>63489.3</v>
      </c>
      <c r="O374" s="246">
        <f t="shared" si="155"/>
        <v>64093.96</v>
      </c>
      <c r="P374" s="246">
        <f t="shared" si="156"/>
        <v>64698.62</v>
      </c>
      <c r="Q374" s="246">
        <f t="shared" si="157"/>
        <v>65303.28</v>
      </c>
      <c r="R374" s="246">
        <f t="shared" si="158"/>
        <v>65907.94</v>
      </c>
      <c r="S374" s="246">
        <f t="shared" si="159"/>
        <v>66512.600000000006</v>
      </c>
      <c r="T374" s="246">
        <f t="shared" si="160"/>
        <v>67117.259999999995</v>
      </c>
      <c r="U374" s="246">
        <f t="shared" si="161"/>
        <v>67721.919999999998</v>
      </c>
      <c r="V374" s="246">
        <f t="shared" si="162"/>
        <v>68326.58</v>
      </c>
      <c r="W374" s="246">
        <f t="shared" si="163"/>
        <v>68931.240000000005</v>
      </c>
      <c r="X374" s="246">
        <f t="shared" si="164"/>
        <v>69535.899999999994</v>
      </c>
      <c r="Y374" s="246">
        <f t="shared" si="165"/>
        <v>70140.56</v>
      </c>
      <c r="Z374" s="246">
        <f t="shared" si="166"/>
        <v>70745.22</v>
      </c>
      <c r="AA374" s="246">
        <f t="shared" si="167"/>
        <v>71349.88</v>
      </c>
      <c r="AB374" s="246">
        <f t="shared" si="168"/>
        <v>71954.540000000008</v>
      </c>
      <c r="AC374" s="246">
        <f t="shared" si="169"/>
        <v>72559.199999999997</v>
      </c>
      <c r="AD374" s="246">
        <f t="shared" si="170"/>
        <v>73163.86</v>
      </c>
      <c r="AE374" s="246">
        <f t="shared" si="171"/>
        <v>73768.52</v>
      </c>
      <c r="AF374" s="246">
        <f t="shared" si="172"/>
        <v>74373.179999999993</v>
      </c>
      <c r="AG374" s="246">
        <f t="shared" si="173"/>
        <v>74977.84</v>
      </c>
      <c r="AH374" s="246">
        <f t="shared" si="174"/>
        <v>75582.5</v>
      </c>
      <c r="AI374" s="246">
        <f t="shared" si="175"/>
        <v>76187.16</v>
      </c>
      <c r="AJ374" s="246">
        <f t="shared" si="176"/>
        <v>76791.820000000007</v>
      </c>
      <c r="AK374" s="246">
        <f t="shared" si="177"/>
        <v>77396.48000000001</v>
      </c>
      <c r="AL374" s="246">
        <f t="shared" si="178"/>
        <v>78001.14</v>
      </c>
      <c r="AM374" s="246">
        <f t="shared" si="179"/>
        <v>78605.8</v>
      </c>
    </row>
    <row r="375" spans="1:39" ht="24" customHeight="1">
      <c r="A375" s="232">
        <v>2026</v>
      </c>
      <c r="B375" s="11" t="s">
        <v>32</v>
      </c>
      <c r="C375" s="12" t="s">
        <v>1837</v>
      </c>
      <c r="D375" s="12" t="s">
        <v>1848</v>
      </c>
      <c r="E375" s="12" t="s">
        <v>1849</v>
      </c>
      <c r="F375" s="255">
        <v>69775</v>
      </c>
      <c r="G375" s="255">
        <v>63696</v>
      </c>
      <c r="H375" s="255">
        <v>6079</v>
      </c>
      <c r="I375" s="265">
        <v>8.7099999999999997E-2</v>
      </c>
      <c r="J375" s="241">
        <f t="shared" si="150"/>
        <v>64332.959999999999</v>
      </c>
      <c r="K375" s="246">
        <f t="shared" si="151"/>
        <v>64969.919999999998</v>
      </c>
      <c r="L375" s="246">
        <f t="shared" si="152"/>
        <v>65606.880000000005</v>
      </c>
      <c r="M375" s="246">
        <f t="shared" si="153"/>
        <v>66243.839999999997</v>
      </c>
      <c r="N375" s="246">
        <f t="shared" si="154"/>
        <v>66880.800000000003</v>
      </c>
      <c r="O375" s="246">
        <f t="shared" si="155"/>
        <v>67517.759999999995</v>
      </c>
      <c r="P375" s="246">
        <f t="shared" si="156"/>
        <v>68154.720000000001</v>
      </c>
      <c r="Q375" s="246">
        <f t="shared" si="157"/>
        <v>68791.679999999993</v>
      </c>
      <c r="R375" s="246">
        <f t="shared" si="158"/>
        <v>69428.639999999999</v>
      </c>
      <c r="S375" s="246">
        <f t="shared" si="159"/>
        <v>70065.600000000006</v>
      </c>
      <c r="T375" s="246">
        <f t="shared" si="160"/>
        <v>70702.559999999998</v>
      </c>
      <c r="U375" s="246">
        <f t="shared" si="161"/>
        <v>71339.520000000004</v>
      </c>
      <c r="V375" s="246">
        <f t="shared" si="162"/>
        <v>71976.479999999996</v>
      </c>
      <c r="W375" s="246">
        <f t="shared" si="163"/>
        <v>72613.440000000002</v>
      </c>
      <c r="X375" s="246">
        <f t="shared" si="164"/>
        <v>73250.399999999994</v>
      </c>
      <c r="Y375" s="246">
        <f t="shared" si="165"/>
        <v>73887.360000000001</v>
      </c>
      <c r="Z375" s="246">
        <f t="shared" si="166"/>
        <v>74524.320000000007</v>
      </c>
      <c r="AA375" s="246">
        <f t="shared" si="167"/>
        <v>75161.279999999999</v>
      </c>
      <c r="AB375" s="246">
        <f t="shared" si="168"/>
        <v>75798.240000000005</v>
      </c>
      <c r="AC375" s="246">
        <f t="shared" si="169"/>
        <v>76435.199999999997</v>
      </c>
      <c r="AD375" s="246">
        <f t="shared" si="170"/>
        <v>77072.160000000003</v>
      </c>
      <c r="AE375" s="246">
        <f t="shared" si="171"/>
        <v>77709.119999999995</v>
      </c>
      <c r="AF375" s="246">
        <f t="shared" si="172"/>
        <v>78346.080000000002</v>
      </c>
      <c r="AG375" s="246">
        <f t="shared" si="173"/>
        <v>78983.039999999994</v>
      </c>
      <c r="AH375" s="246">
        <f t="shared" si="174"/>
        <v>79620</v>
      </c>
      <c r="AI375" s="246">
        <f t="shared" si="175"/>
        <v>80256.959999999992</v>
      </c>
      <c r="AJ375" s="246">
        <f t="shared" si="176"/>
        <v>80893.919999999998</v>
      </c>
      <c r="AK375" s="246">
        <f t="shared" si="177"/>
        <v>81530.880000000005</v>
      </c>
      <c r="AL375" s="246">
        <f t="shared" si="178"/>
        <v>82167.839999999997</v>
      </c>
      <c r="AM375" s="246">
        <f t="shared" si="179"/>
        <v>82804.800000000003</v>
      </c>
    </row>
    <row r="376" spans="1:39" ht="24" customHeight="1">
      <c r="A376" s="232">
        <v>2026</v>
      </c>
      <c r="B376" s="11" t="s">
        <v>32</v>
      </c>
      <c r="C376" s="12" t="s">
        <v>1837</v>
      </c>
      <c r="D376" s="12" t="s">
        <v>1854</v>
      </c>
      <c r="E376" s="12" t="s">
        <v>1850</v>
      </c>
      <c r="F376" s="255">
        <v>63260</v>
      </c>
      <c r="G376" s="255">
        <v>57506</v>
      </c>
      <c r="H376" s="255">
        <v>5754</v>
      </c>
      <c r="I376" s="265">
        <v>9.0999999999999998E-2</v>
      </c>
      <c r="J376" s="241">
        <f t="shared" si="150"/>
        <v>58081.06</v>
      </c>
      <c r="K376" s="246">
        <f t="shared" si="151"/>
        <v>58656.12</v>
      </c>
      <c r="L376" s="246">
        <f t="shared" si="152"/>
        <v>59231.18</v>
      </c>
      <c r="M376" s="246">
        <f t="shared" si="153"/>
        <v>59806.239999999998</v>
      </c>
      <c r="N376" s="246">
        <f t="shared" si="154"/>
        <v>60381.3</v>
      </c>
      <c r="O376" s="246">
        <f t="shared" si="155"/>
        <v>60956.36</v>
      </c>
      <c r="P376" s="246">
        <f t="shared" si="156"/>
        <v>61531.42</v>
      </c>
      <c r="Q376" s="246">
        <f t="shared" si="157"/>
        <v>62106.48</v>
      </c>
      <c r="R376" s="246">
        <f t="shared" si="158"/>
        <v>62681.54</v>
      </c>
      <c r="S376" s="246">
        <f t="shared" si="159"/>
        <v>63256.6</v>
      </c>
      <c r="T376" s="246">
        <f t="shared" si="160"/>
        <v>63831.66</v>
      </c>
      <c r="U376" s="246">
        <f t="shared" si="161"/>
        <v>64406.720000000001</v>
      </c>
      <c r="V376" s="246">
        <f t="shared" si="162"/>
        <v>64981.78</v>
      </c>
      <c r="W376" s="246">
        <f t="shared" si="163"/>
        <v>65556.84</v>
      </c>
      <c r="X376" s="246">
        <f t="shared" si="164"/>
        <v>66131.899999999994</v>
      </c>
      <c r="Y376" s="246">
        <f t="shared" si="165"/>
        <v>66706.960000000006</v>
      </c>
      <c r="Z376" s="246">
        <f t="shared" si="166"/>
        <v>67282.02</v>
      </c>
      <c r="AA376" s="246">
        <f t="shared" si="167"/>
        <v>67857.08</v>
      </c>
      <c r="AB376" s="246">
        <f t="shared" si="168"/>
        <v>68432.14</v>
      </c>
      <c r="AC376" s="246">
        <f t="shared" si="169"/>
        <v>69007.199999999997</v>
      </c>
      <c r="AD376" s="246">
        <f t="shared" si="170"/>
        <v>69582.259999999995</v>
      </c>
      <c r="AE376" s="246">
        <f t="shared" si="171"/>
        <v>70157.320000000007</v>
      </c>
      <c r="AF376" s="246">
        <f t="shared" si="172"/>
        <v>70732.38</v>
      </c>
      <c r="AG376" s="246">
        <f t="shared" si="173"/>
        <v>71307.44</v>
      </c>
      <c r="AH376" s="246">
        <f t="shared" si="174"/>
        <v>71882.5</v>
      </c>
      <c r="AI376" s="246">
        <f t="shared" si="175"/>
        <v>72457.56</v>
      </c>
      <c r="AJ376" s="246">
        <f t="shared" si="176"/>
        <v>73032.62</v>
      </c>
      <c r="AK376" s="246">
        <f t="shared" si="177"/>
        <v>73607.680000000008</v>
      </c>
      <c r="AL376" s="246">
        <f t="shared" si="178"/>
        <v>74182.739999999991</v>
      </c>
      <c r="AM376" s="246">
        <f t="shared" si="179"/>
        <v>74757.8</v>
      </c>
    </row>
    <row r="377" spans="1:39" ht="24" customHeight="1">
      <c r="A377" s="232">
        <v>2026</v>
      </c>
      <c r="B377" s="11" t="s">
        <v>32</v>
      </c>
      <c r="C377" s="12" t="s">
        <v>1837</v>
      </c>
      <c r="D377" s="12" t="s">
        <v>1855</v>
      </c>
      <c r="E377" s="12" t="s">
        <v>1851</v>
      </c>
      <c r="F377" s="255">
        <v>67460</v>
      </c>
      <c r="G377" s="255">
        <v>61496</v>
      </c>
      <c r="H377" s="255">
        <v>5964</v>
      </c>
      <c r="I377" s="265">
        <v>8.8400000000000006E-2</v>
      </c>
      <c r="J377" s="241">
        <f t="shared" si="150"/>
        <v>62110.96</v>
      </c>
      <c r="K377" s="246">
        <f t="shared" si="151"/>
        <v>62725.919999999998</v>
      </c>
      <c r="L377" s="246">
        <f t="shared" si="152"/>
        <v>63340.88</v>
      </c>
      <c r="M377" s="246">
        <f t="shared" si="153"/>
        <v>63955.839999999997</v>
      </c>
      <c r="N377" s="246">
        <f t="shared" si="154"/>
        <v>64570.8</v>
      </c>
      <c r="O377" s="246">
        <f t="shared" si="155"/>
        <v>65185.760000000002</v>
      </c>
      <c r="P377" s="246">
        <f t="shared" si="156"/>
        <v>65800.72</v>
      </c>
      <c r="Q377" s="246">
        <f t="shared" si="157"/>
        <v>66415.679999999993</v>
      </c>
      <c r="R377" s="246">
        <f t="shared" si="158"/>
        <v>67030.64</v>
      </c>
      <c r="S377" s="246">
        <f t="shared" si="159"/>
        <v>67645.600000000006</v>
      </c>
      <c r="T377" s="246">
        <f t="shared" si="160"/>
        <v>68260.56</v>
      </c>
      <c r="U377" s="246">
        <f t="shared" si="161"/>
        <v>68875.520000000004</v>
      </c>
      <c r="V377" s="246">
        <f t="shared" si="162"/>
        <v>69490.48</v>
      </c>
      <c r="W377" s="246">
        <f t="shared" si="163"/>
        <v>70105.440000000002</v>
      </c>
      <c r="X377" s="246">
        <f t="shared" si="164"/>
        <v>70720.399999999994</v>
      </c>
      <c r="Y377" s="246">
        <f t="shared" si="165"/>
        <v>71335.360000000001</v>
      </c>
      <c r="Z377" s="246">
        <f t="shared" si="166"/>
        <v>71950.320000000007</v>
      </c>
      <c r="AA377" s="246">
        <f t="shared" si="167"/>
        <v>72565.279999999999</v>
      </c>
      <c r="AB377" s="246">
        <f t="shared" si="168"/>
        <v>73180.240000000005</v>
      </c>
      <c r="AC377" s="246">
        <f t="shared" si="169"/>
        <v>73795.199999999997</v>
      </c>
      <c r="AD377" s="246">
        <f t="shared" si="170"/>
        <v>74410.16</v>
      </c>
      <c r="AE377" s="246">
        <f t="shared" si="171"/>
        <v>75025.119999999995</v>
      </c>
      <c r="AF377" s="246">
        <f t="shared" si="172"/>
        <v>75640.08</v>
      </c>
      <c r="AG377" s="246">
        <f t="shared" si="173"/>
        <v>76255.039999999994</v>
      </c>
      <c r="AH377" s="246">
        <f t="shared" si="174"/>
        <v>76870</v>
      </c>
      <c r="AI377" s="246">
        <f t="shared" si="175"/>
        <v>77484.960000000006</v>
      </c>
      <c r="AJ377" s="246">
        <f t="shared" si="176"/>
        <v>78099.92</v>
      </c>
      <c r="AK377" s="246">
        <f t="shared" si="177"/>
        <v>78714.880000000005</v>
      </c>
      <c r="AL377" s="246">
        <f t="shared" si="178"/>
        <v>79329.84</v>
      </c>
      <c r="AM377" s="246">
        <f t="shared" si="179"/>
        <v>79944.800000000003</v>
      </c>
    </row>
    <row r="378" spans="1:39" ht="24" customHeight="1">
      <c r="A378" s="232">
        <v>2026</v>
      </c>
      <c r="B378" s="11" t="s">
        <v>32</v>
      </c>
      <c r="C378" s="12" t="s">
        <v>1837</v>
      </c>
      <c r="D378" s="12" t="s">
        <v>1856</v>
      </c>
      <c r="E378" s="12" t="s">
        <v>1852</v>
      </c>
      <c r="F378" s="255">
        <v>64560</v>
      </c>
      <c r="G378" s="255">
        <v>58741</v>
      </c>
      <c r="H378" s="255">
        <v>5819</v>
      </c>
      <c r="I378" s="265">
        <v>9.01E-2</v>
      </c>
      <c r="J378" s="241">
        <f t="shared" si="150"/>
        <v>59328.41</v>
      </c>
      <c r="K378" s="246">
        <f t="shared" si="151"/>
        <v>59915.82</v>
      </c>
      <c r="L378" s="246">
        <f t="shared" si="152"/>
        <v>60503.23</v>
      </c>
      <c r="M378" s="246">
        <f t="shared" si="153"/>
        <v>61090.64</v>
      </c>
      <c r="N378" s="246">
        <f t="shared" si="154"/>
        <v>61678.05</v>
      </c>
      <c r="O378" s="246">
        <f t="shared" si="155"/>
        <v>62265.46</v>
      </c>
      <c r="P378" s="246">
        <f t="shared" si="156"/>
        <v>62852.87</v>
      </c>
      <c r="Q378" s="246">
        <f t="shared" si="157"/>
        <v>63440.28</v>
      </c>
      <c r="R378" s="246">
        <f t="shared" si="158"/>
        <v>64027.69</v>
      </c>
      <c r="S378" s="246">
        <f t="shared" si="159"/>
        <v>64615.1</v>
      </c>
      <c r="T378" s="246">
        <f t="shared" si="160"/>
        <v>65202.51</v>
      </c>
      <c r="U378" s="246">
        <f t="shared" si="161"/>
        <v>65789.919999999998</v>
      </c>
      <c r="V378" s="246">
        <f t="shared" si="162"/>
        <v>66377.33</v>
      </c>
      <c r="W378" s="246">
        <f t="shared" si="163"/>
        <v>66964.740000000005</v>
      </c>
      <c r="X378" s="246">
        <f t="shared" si="164"/>
        <v>67552.149999999994</v>
      </c>
      <c r="Y378" s="246">
        <f t="shared" si="165"/>
        <v>68139.56</v>
      </c>
      <c r="Z378" s="246">
        <f t="shared" si="166"/>
        <v>68726.97</v>
      </c>
      <c r="AA378" s="246">
        <f t="shared" si="167"/>
        <v>69314.38</v>
      </c>
      <c r="AB378" s="246">
        <f t="shared" si="168"/>
        <v>69901.790000000008</v>
      </c>
      <c r="AC378" s="246">
        <f t="shared" si="169"/>
        <v>70489.2</v>
      </c>
      <c r="AD378" s="246">
        <f t="shared" si="170"/>
        <v>71076.61</v>
      </c>
      <c r="AE378" s="246">
        <f t="shared" si="171"/>
        <v>71664.02</v>
      </c>
      <c r="AF378" s="246">
        <f t="shared" si="172"/>
        <v>72251.429999999993</v>
      </c>
      <c r="AG378" s="246">
        <f t="shared" si="173"/>
        <v>72838.84</v>
      </c>
      <c r="AH378" s="246">
        <f t="shared" si="174"/>
        <v>73426.25</v>
      </c>
      <c r="AI378" s="246">
        <f t="shared" si="175"/>
        <v>74013.66</v>
      </c>
      <c r="AJ378" s="246">
        <f t="shared" si="176"/>
        <v>74601.070000000007</v>
      </c>
      <c r="AK378" s="246">
        <f t="shared" si="177"/>
        <v>75188.48000000001</v>
      </c>
      <c r="AL378" s="246">
        <f t="shared" si="178"/>
        <v>75775.89</v>
      </c>
      <c r="AM378" s="246">
        <f t="shared" si="179"/>
        <v>76363.3</v>
      </c>
    </row>
    <row r="379" spans="1:39" ht="24" customHeight="1">
      <c r="A379" s="232">
        <v>2026</v>
      </c>
      <c r="B379" s="11" t="s">
        <v>32</v>
      </c>
      <c r="C379" s="12" t="s">
        <v>1837</v>
      </c>
      <c r="D379" s="12" t="s">
        <v>1857</v>
      </c>
      <c r="E379" s="12" t="s">
        <v>1853</v>
      </c>
      <c r="F379" s="255">
        <v>68760</v>
      </c>
      <c r="G379" s="255">
        <v>62731</v>
      </c>
      <c r="H379" s="255">
        <v>6029</v>
      </c>
      <c r="I379" s="265">
        <v>8.77E-2</v>
      </c>
      <c r="J379" s="241">
        <f t="shared" si="150"/>
        <v>63358.31</v>
      </c>
      <c r="K379" s="246">
        <f t="shared" si="151"/>
        <v>63985.62</v>
      </c>
      <c r="L379" s="246">
        <f t="shared" si="152"/>
        <v>64612.93</v>
      </c>
      <c r="M379" s="246">
        <f t="shared" si="153"/>
        <v>65240.24</v>
      </c>
      <c r="N379" s="246">
        <f t="shared" si="154"/>
        <v>65867.55</v>
      </c>
      <c r="O379" s="246">
        <f t="shared" si="155"/>
        <v>66494.86</v>
      </c>
      <c r="P379" s="246">
        <f t="shared" si="156"/>
        <v>67122.17</v>
      </c>
      <c r="Q379" s="246">
        <f t="shared" si="157"/>
        <v>67749.48</v>
      </c>
      <c r="R379" s="246">
        <f t="shared" si="158"/>
        <v>68376.789999999994</v>
      </c>
      <c r="S379" s="246">
        <f t="shared" si="159"/>
        <v>69004.100000000006</v>
      </c>
      <c r="T379" s="246">
        <f t="shared" si="160"/>
        <v>69631.41</v>
      </c>
      <c r="U379" s="246">
        <f t="shared" si="161"/>
        <v>70258.720000000001</v>
      </c>
      <c r="V379" s="246">
        <f t="shared" si="162"/>
        <v>70886.03</v>
      </c>
      <c r="W379" s="246">
        <f t="shared" si="163"/>
        <v>71513.34</v>
      </c>
      <c r="X379" s="246">
        <f t="shared" si="164"/>
        <v>72140.649999999994</v>
      </c>
      <c r="Y379" s="246">
        <f t="shared" si="165"/>
        <v>72767.960000000006</v>
      </c>
      <c r="Z379" s="246">
        <f t="shared" si="166"/>
        <v>73395.27</v>
      </c>
      <c r="AA379" s="246">
        <f t="shared" si="167"/>
        <v>74022.58</v>
      </c>
      <c r="AB379" s="246">
        <f t="shared" si="168"/>
        <v>74649.89</v>
      </c>
      <c r="AC379" s="246">
        <f t="shared" si="169"/>
        <v>75277.2</v>
      </c>
      <c r="AD379" s="246">
        <f t="shared" si="170"/>
        <v>75904.509999999995</v>
      </c>
      <c r="AE379" s="246">
        <f t="shared" si="171"/>
        <v>76531.820000000007</v>
      </c>
      <c r="AF379" s="246">
        <f t="shared" si="172"/>
        <v>77159.13</v>
      </c>
      <c r="AG379" s="246">
        <f t="shared" si="173"/>
        <v>77786.44</v>
      </c>
      <c r="AH379" s="246">
        <f t="shared" si="174"/>
        <v>78413.75</v>
      </c>
      <c r="AI379" s="246">
        <f t="shared" si="175"/>
        <v>79041.06</v>
      </c>
      <c r="AJ379" s="246">
        <f t="shared" si="176"/>
        <v>79668.37</v>
      </c>
      <c r="AK379" s="246">
        <f t="shared" si="177"/>
        <v>80295.679999999993</v>
      </c>
      <c r="AL379" s="246">
        <f t="shared" si="178"/>
        <v>80922.989999999991</v>
      </c>
      <c r="AM379" s="246">
        <f t="shared" si="179"/>
        <v>81550.3</v>
      </c>
    </row>
    <row r="380" spans="1:39" ht="24" customHeight="1">
      <c r="A380" s="232">
        <v>2026</v>
      </c>
      <c r="B380" s="11" t="s">
        <v>32</v>
      </c>
      <c r="C380" s="12" t="s">
        <v>1837</v>
      </c>
      <c r="D380" s="12" t="s">
        <v>1858</v>
      </c>
      <c r="E380" s="12" t="s">
        <v>1859</v>
      </c>
      <c r="F380" s="255">
        <v>69360</v>
      </c>
      <c r="G380" s="255">
        <v>63301</v>
      </c>
      <c r="H380" s="255">
        <v>6059</v>
      </c>
      <c r="I380" s="265">
        <v>8.7400000000000005E-2</v>
      </c>
      <c r="J380" s="241">
        <f t="shared" si="150"/>
        <v>63934.01</v>
      </c>
      <c r="K380" s="246">
        <f t="shared" si="151"/>
        <v>64567.02</v>
      </c>
      <c r="L380" s="246">
        <f t="shared" si="152"/>
        <v>65200.03</v>
      </c>
      <c r="M380" s="246">
        <f t="shared" si="153"/>
        <v>65833.039999999994</v>
      </c>
      <c r="N380" s="246">
        <f t="shared" si="154"/>
        <v>66466.05</v>
      </c>
      <c r="O380" s="246">
        <f t="shared" si="155"/>
        <v>67099.06</v>
      </c>
      <c r="P380" s="246">
        <f t="shared" si="156"/>
        <v>67732.070000000007</v>
      </c>
      <c r="Q380" s="246">
        <f t="shared" si="157"/>
        <v>68365.08</v>
      </c>
      <c r="R380" s="246">
        <f t="shared" si="158"/>
        <v>68998.09</v>
      </c>
      <c r="S380" s="246">
        <f t="shared" si="159"/>
        <v>69631.100000000006</v>
      </c>
      <c r="T380" s="246">
        <f t="shared" si="160"/>
        <v>70264.11</v>
      </c>
      <c r="U380" s="246">
        <f t="shared" si="161"/>
        <v>70897.119999999995</v>
      </c>
      <c r="V380" s="246">
        <f t="shared" si="162"/>
        <v>71530.13</v>
      </c>
      <c r="W380" s="246">
        <f t="shared" si="163"/>
        <v>72163.14</v>
      </c>
      <c r="X380" s="246">
        <f t="shared" si="164"/>
        <v>72796.149999999994</v>
      </c>
      <c r="Y380" s="246">
        <f t="shared" si="165"/>
        <v>73429.16</v>
      </c>
      <c r="Z380" s="246">
        <f t="shared" si="166"/>
        <v>74062.17</v>
      </c>
      <c r="AA380" s="246">
        <f t="shared" si="167"/>
        <v>74695.179999999993</v>
      </c>
      <c r="AB380" s="246">
        <f t="shared" si="168"/>
        <v>75328.19</v>
      </c>
      <c r="AC380" s="246">
        <f t="shared" si="169"/>
        <v>75961.2</v>
      </c>
      <c r="AD380" s="246">
        <f t="shared" si="170"/>
        <v>76594.209999999992</v>
      </c>
      <c r="AE380" s="246">
        <f t="shared" si="171"/>
        <v>77227.22</v>
      </c>
      <c r="AF380" s="246">
        <f t="shared" si="172"/>
        <v>77860.23</v>
      </c>
      <c r="AG380" s="246">
        <f t="shared" si="173"/>
        <v>78493.240000000005</v>
      </c>
      <c r="AH380" s="246">
        <f t="shared" si="174"/>
        <v>79126.25</v>
      </c>
      <c r="AI380" s="246">
        <f t="shared" si="175"/>
        <v>79759.260000000009</v>
      </c>
      <c r="AJ380" s="246">
        <f t="shared" si="176"/>
        <v>80392.27</v>
      </c>
      <c r="AK380" s="246">
        <f t="shared" si="177"/>
        <v>81025.279999999999</v>
      </c>
      <c r="AL380" s="246">
        <f t="shared" si="178"/>
        <v>81658.289999999994</v>
      </c>
      <c r="AM380" s="246">
        <f t="shared" si="179"/>
        <v>82291.3</v>
      </c>
    </row>
    <row r="381" spans="1:39" ht="24" customHeight="1">
      <c r="A381" s="232">
        <v>2026</v>
      </c>
      <c r="B381" s="11" t="s">
        <v>32</v>
      </c>
      <c r="C381" s="12" t="s">
        <v>1837</v>
      </c>
      <c r="D381" s="12" t="s">
        <v>1860</v>
      </c>
      <c r="E381" s="12" t="s">
        <v>1861</v>
      </c>
      <c r="F381" s="255">
        <v>72760</v>
      </c>
      <c r="G381" s="255">
        <v>66531</v>
      </c>
      <c r="H381" s="255">
        <v>6229</v>
      </c>
      <c r="I381" s="265">
        <v>8.5599999999999996E-2</v>
      </c>
      <c r="J381" s="241">
        <f t="shared" si="150"/>
        <v>67196.31</v>
      </c>
      <c r="K381" s="246">
        <f t="shared" si="151"/>
        <v>67861.62</v>
      </c>
      <c r="L381" s="246">
        <f t="shared" si="152"/>
        <v>68526.929999999993</v>
      </c>
      <c r="M381" s="246">
        <f t="shared" si="153"/>
        <v>69192.240000000005</v>
      </c>
      <c r="N381" s="246">
        <f t="shared" si="154"/>
        <v>69857.55</v>
      </c>
      <c r="O381" s="246">
        <f t="shared" si="155"/>
        <v>70522.86</v>
      </c>
      <c r="P381" s="246">
        <f t="shared" si="156"/>
        <v>71188.17</v>
      </c>
      <c r="Q381" s="246">
        <f t="shared" si="157"/>
        <v>71853.48</v>
      </c>
      <c r="R381" s="246">
        <f t="shared" si="158"/>
        <v>72518.789999999994</v>
      </c>
      <c r="S381" s="246">
        <f t="shared" si="159"/>
        <v>73184.100000000006</v>
      </c>
      <c r="T381" s="246">
        <f t="shared" si="160"/>
        <v>73849.41</v>
      </c>
      <c r="U381" s="246">
        <f t="shared" si="161"/>
        <v>74514.720000000001</v>
      </c>
      <c r="V381" s="246">
        <f t="shared" si="162"/>
        <v>75180.03</v>
      </c>
      <c r="W381" s="246">
        <f t="shared" si="163"/>
        <v>75845.34</v>
      </c>
      <c r="X381" s="246">
        <f t="shared" si="164"/>
        <v>76510.649999999994</v>
      </c>
      <c r="Y381" s="246">
        <f t="shared" si="165"/>
        <v>77175.960000000006</v>
      </c>
      <c r="Z381" s="246">
        <f t="shared" si="166"/>
        <v>77841.27</v>
      </c>
      <c r="AA381" s="246">
        <f t="shared" si="167"/>
        <v>78506.58</v>
      </c>
      <c r="AB381" s="246">
        <f t="shared" si="168"/>
        <v>79171.89</v>
      </c>
      <c r="AC381" s="246">
        <f t="shared" si="169"/>
        <v>79837.2</v>
      </c>
      <c r="AD381" s="246">
        <f t="shared" si="170"/>
        <v>80502.509999999995</v>
      </c>
      <c r="AE381" s="246">
        <f t="shared" si="171"/>
        <v>81167.820000000007</v>
      </c>
      <c r="AF381" s="246">
        <f t="shared" si="172"/>
        <v>81833.13</v>
      </c>
      <c r="AG381" s="246">
        <f t="shared" si="173"/>
        <v>82498.44</v>
      </c>
      <c r="AH381" s="246">
        <f t="shared" si="174"/>
        <v>83163.75</v>
      </c>
      <c r="AI381" s="246">
        <f t="shared" si="175"/>
        <v>83829.06</v>
      </c>
      <c r="AJ381" s="246">
        <f t="shared" si="176"/>
        <v>84494.37</v>
      </c>
      <c r="AK381" s="246">
        <f t="shared" si="177"/>
        <v>85159.679999999993</v>
      </c>
      <c r="AL381" s="246">
        <f t="shared" si="178"/>
        <v>85824.989999999991</v>
      </c>
      <c r="AM381" s="246">
        <f t="shared" si="179"/>
        <v>86490.3</v>
      </c>
    </row>
    <row r="382" spans="1:39" ht="24" customHeight="1">
      <c r="A382" s="232">
        <v>2026</v>
      </c>
      <c r="B382" s="11" t="s">
        <v>32</v>
      </c>
      <c r="C382" s="12" t="s">
        <v>2544</v>
      </c>
      <c r="D382" s="12" t="s">
        <v>2545</v>
      </c>
      <c r="E382" s="12" t="s">
        <v>2546</v>
      </c>
      <c r="F382" s="255">
        <v>72490</v>
      </c>
      <c r="G382" s="255">
        <v>62571</v>
      </c>
      <c r="H382" s="255">
        <v>9919</v>
      </c>
      <c r="I382" s="265">
        <v>0.1368</v>
      </c>
      <c r="J382" s="241">
        <f t="shared" si="150"/>
        <v>63196.71</v>
      </c>
      <c r="K382" s="246">
        <f t="shared" si="151"/>
        <v>63822.42</v>
      </c>
      <c r="L382" s="246">
        <f t="shared" si="152"/>
        <v>64448.13</v>
      </c>
      <c r="M382" s="246">
        <f t="shared" si="153"/>
        <v>65073.84</v>
      </c>
      <c r="N382" s="246">
        <f t="shared" si="154"/>
        <v>65699.55</v>
      </c>
      <c r="O382" s="246">
        <f t="shared" si="155"/>
        <v>66325.259999999995</v>
      </c>
      <c r="P382" s="246">
        <f t="shared" si="156"/>
        <v>66950.97</v>
      </c>
      <c r="Q382" s="246">
        <f t="shared" si="157"/>
        <v>67576.679999999993</v>
      </c>
      <c r="R382" s="246">
        <f t="shared" si="158"/>
        <v>68202.39</v>
      </c>
      <c r="S382" s="246">
        <f t="shared" si="159"/>
        <v>68828.100000000006</v>
      </c>
      <c r="T382" s="246">
        <f t="shared" si="160"/>
        <v>69453.81</v>
      </c>
      <c r="U382" s="246">
        <f t="shared" si="161"/>
        <v>70079.520000000004</v>
      </c>
      <c r="V382" s="246">
        <f t="shared" si="162"/>
        <v>70705.23</v>
      </c>
      <c r="W382" s="246">
        <f t="shared" si="163"/>
        <v>71330.94</v>
      </c>
      <c r="X382" s="246">
        <f t="shared" si="164"/>
        <v>71956.649999999994</v>
      </c>
      <c r="Y382" s="246">
        <f t="shared" si="165"/>
        <v>72582.36</v>
      </c>
      <c r="Z382" s="246">
        <f t="shared" si="166"/>
        <v>73208.070000000007</v>
      </c>
      <c r="AA382" s="246">
        <f t="shared" si="167"/>
        <v>73833.78</v>
      </c>
      <c r="AB382" s="246">
        <f t="shared" si="168"/>
        <v>74459.490000000005</v>
      </c>
      <c r="AC382" s="246">
        <f t="shared" si="169"/>
        <v>75085.2</v>
      </c>
      <c r="AD382" s="246">
        <f t="shared" si="170"/>
        <v>75710.91</v>
      </c>
      <c r="AE382" s="246">
        <f t="shared" si="171"/>
        <v>76336.62</v>
      </c>
      <c r="AF382" s="246">
        <f t="shared" si="172"/>
        <v>76962.33</v>
      </c>
      <c r="AG382" s="246">
        <f t="shared" si="173"/>
        <v>77588.039999999994</v>
      </c>
      <c r="AH382" s="246">
        <f t="shared" si="174"/>
        <v>78213.75</v>
      </c>
      <c r="AI382" s="246">
        <f t="shared" si="175"/>
        <v>78839.460000000006</v>
      </c>
      <c r="AJ382" s="246">
        <f t="shared" si="176"/>
        <v>79465.17</v>
      </c>
      <c r="AK382" s="246">
        <f t="shared" si="177"/>
        <v>80090.880000000005</v>
      </c>
      <c r="AL382" s="246">
        <f t="shared" si="178"/>
        <v>80716.59</v>
      </c>
      <c r="AM382" s="246">
        <f t="shared" si="179"/>
        <v>81342.3</v>
      </c>
    </row>
    <row r="383" spans="1:39" ht="24" customHeight="1">
      <c r="A383" s="232">
        <v>2026</v>
      </c>
      <c r="B383" s="11" t="s">
        <v>35</v>
      </c>
      <c r="C383" s="12" t="s">
        <v>2544</v>
      </c>
      <c r="D383" s="12" t="s">
        <v>2548</v>
      </c>
      <c r="E383" s="12" t="s">
        <v>2549</v>
      </c>
      <c r="F383" s="255">
        <v>74455</v>
      </c>
      <c r="G383" s="255">
        <v>63980</v>
      </c>
      <c r="H383" s="255">
        <v>10475</v>
      </c>
      <c r="I383" s="265">
        <v>0.14069999999999999</v>
      </c>
      <c r="J383" s="241">
        <f t="shared" si="150"/>
        <v>64619.8</v>
      </c>
      <c r="K383" s="246">
        <f t="shared" si="151"/>
        <v>65259.6</v>
      </c>
      <c r="L383" s="246">
        <f t="shared" si="152"/>
        <v>65899.399999999994</v>
      </c>
      <c r="M383" s="246">
        <f t="shared" si="153"/>
        <v>66539.199999999997</v>
      </c>
      <c r="N383" s="246">
        <f t="shared" si="154"/>
        <v>67179</v>
      </c>
      <c r="O383" s="246">
        <f t="shared" si="155"/>
        <v>67818.8</v>
      </c>
      <c r="P383" s="246">
        <f t="shared" si="156"/>
        <v>68458.600000000006</v>
      </c>
      <c r="Q383" s="246">
        <f t="shared" si="157"/>
        <v>69098.399999999994</v>
      </c>
      <c r="R383" s="246">
        <f t="shared" si="158"/>
        <v>69738.2</v>
      </c>
      <c r="S383" s="246">
        <f t="shared" si="159"/>
        <v>70378</v>
      </c>
      <c r="T383" s="246">
        <f t="shared" si="160"/>
        <v>71017.8</v>
      </c>
      <c r="U383" s="246">
        <f t="shared" si="161"/>
        <v>71657.600000000006</v>
      </c>
      <c r="V383" s="246">
        <f t="shared" si="162"/>
        <v>72297.399999999994</v>
      </c>
      <c r="W383" s="246">
        <f t="shared" si="163"/>
        <v>72937.2</v>
      </c>
      <c r="X383" s="246">
        <f t="shared" si="164"/>
        <v>73577</v>
      </c>
      <c r="Y383" s="246">
        <f t="shared" si="165"/>
        <v>74216.800000000003</v>
      </c>
      <c r="Z383" s="246">
        <f t="shared" si="166"/>
        <v>74856.600000000006</v>
      </c>
      <c r="AA383" s="246">
        <f t="shared" si="167"/>
        <v>75496.399999999994</v>
      </c>
      <c r="AB383" s="246">
        <f t="shared" si="168"/>
        <v>76136.2</v>
      </c>
      <c r="AC383" s="246">
        <f t="shared" si="169"/>
        <v>76776</v>
      </c>
      <c r="AD383" s="246">
        <f t="shared" si="170"/>
        <v>77415.8</v>
      </c>
      <c r="AE383" s="246">
        <f t="shared" si="171"/>
        <v>78055.600000000006</v>
      </c>
      <c r="AF383" s="246">
        <f t="shared" si="172"/>
        <v>78695.399999999994</v>
      </c>
      <c r="AG383" s="246">
        <f t="shared" si="173"/>
        <v>79335.199999999997</v>
      </c>
      <c r="AH383" s="246">
        <f t="shared" si="174"/>
        <v>79975</v>
      </c>
      <c r="AI383" s="246">
        <f t="shared" si="175"/>
        <v>80614.8</v>
      </c>
      <c r="AJ383" s="246">
        <f t="shared" si="176"/>
        <v>81254.600000000006</v>
      </c>
      <c r="AK383" s="246">
        <f t="shared" si="177"/>
        <v>81894.399999999994</v>
      </c>
      <c r="AL383" s="246">
        <f t="shared" si="178"/>
        <v>82534.2</v>
      </c>
      <c r="AM383" s="246">
        <f t="shared" si="179"/>
        <v>83174</v>
      </c>
    </row>
    <row r="384" spans="1:39" ht="24" customHeight="1">
      <c r="A384" s="232">
        <v>2026</v>
      </c>
      <c r="B384" s="11" t="s">
        <v>35</v>
      </c>
      <c r="C384" s="12" t="s">
        <v>2544</v>
      </c>
      <c r="D384" s="12" t="s">
        <v>2550</v>
      </c>
      <c r="E384" s="12" t="s">
        <v>2551</v>
      </c>
      <c r="F384" s="255">
        <v>77150</v>
      </c>
      <c r="G384" s="255">
        <v>66380</v>
      </c>
      <c r="H384" s="255">
        <v>10770</v>
      </c>
      <c r="I384" s="265">
        <v>0.1396</v>
      </c>
      <c r="J384" s="241">
        <f t="shared" si="150"/>
        <v>67043.8</v>
      </c>
      <c r="K384" s="246">
        <f t="shared" si="151"/>
        <v>67707.600000000006</v>
      </c>
      <c r="L384" s="246">
        <f t="shared" si="152"/>
        <v>68371.399999999994</v>
      </c>
      <c r="M384" s="246">
        <f t="shared" si="153"/>
        <v>69035.199999999997</v>
      </c>
      <c r="N384" s="246">
        <f t="shared" si="154"/>
        <v>69699</v>
      </c>
      <c r="O384" s="246">
        <f t="shared" si="155"/>
        <v>70362.8</v>
      </c>
      <c r="P384" s="246">
        <f t="shared" si="156"/>
        <v>71026.600000000006</v>
      </c>
      <c r="Q384" s="246">
        <f t="shared" si="157"/>
        <v>71690.399999999994</v>
      </c>
      <c r="R384" s="246">
        <f t="shared" si="158"/>
        <v>72354.2</v>
      </c>
      <c r="S384" s="246">
        <f t="shared" si="159"/>
        <v>73018</v>
      </c>
      <c r="T384" s="246">
        <f t="shared" si="160"/>
        <v>73681.8</v>
      </c>
      <c r="U384" s="246">
        <f t="shared" si="161"/>
        <v>74345.600000000006</v>
      </c>
      <c r="V384" s="246">
        <f t="shared" si="162"/>
        <v>75009.399999999994</v>
      </c>
      <c r="W384" s="246">
        <f t="shared" si="163"/>
        <v>75673.2</v>
      </c>
      <c r="X384" s="246">
        <f t="shared" si="164"/>
        <v>76337</v>
      </c>
      <c r="Y384" s="246">
        <f t="shared" si="165"/>
        <v>77000.800000000003</v>
      </c>
      <c r="Z384" s="246">
        <f t="shared" si="166"/>
        <v>77664.600000000006</v>
      </c>
      <c r="AA384" s="246">
        <f t="shared" si="167"/>
        <v>78328.399999999994</v>
      </c>
      <c r="AB384" s="246">
        <f t="shared" si="168"/>
        <v>78992.2</v>
      </c>
      <c r="AC384" s="246">
        <f t="shared" si="169"/>
        <v>79656</v>
      </c>
      <c r="AD384" s="246">
        <f t="shared" si="170"/>
        <v>80319.8</v>
      </c>
      <c r="AE384" s="246">
        <f t="shared" si="171"/>
        <v>80983.600000000006</v>
      </c>
      <c r="AF384" s="246">
        <f t="shared" si="172"/>
        <v>81647.399999999994</v>
      </c>
      <c r="AG384" s="246">
        <f t="shared" si="173"/>
        <v>82311.199999999997</v>
      </c>
      <c r="AH384" s="246">
        <f t="shared" si="174"/>
        <v>82975</v>
      </c>
      <c r="AI384" s="246">
        <f t="shared" si="175"/>
        <v>83638.8</v>
      </c>
      <c r="AJ384" s="246">
        <f t="shared" si="176"/>
        <v>84302.6</v>
      </c>
      <c r="AK384" s="246">
        <f t="shared" si="177"/>
        <v>84966.399999999994</v>
      </c>
      <c r="AL384" s="246">
        <f t="shared" si="178"/>
        <v>85630.2</v>
      </c>
      <c r="AM384" s="246">
        <f t="shared" si="179"/>
        <v>86294</v>
      </c>
    </row>
    <row r="385" spans="1:39" ht="24" customHeight="1">
      <c r="A385" s="232">
        <v>2026</v>
      </c>
      <c r="B385" s="11" t="s">
        <v>35</v>
      </c>
      <c r="C385" s="12" t="s">
        <v>2544</v>
      </c>
      <c r="D385" s="12" t="s">
        <v>2552</v>
      </c>
      <c r="E385" s="12" t="s">
        <v>2553</v>
      </c>
      <c r="F385" s="255">
        <v>81795</v>
      </c>
      <c r="G385" s="255">
        <v>71384</v>
      </c>
      <c r="H385" s="255">
        <v>10411</v>
      </c>
      <c r="I385" s="265">
        <v>0.1273</v>
      </c>
      <c r="J385" s="241">
        <f t="shared" si="150"/>
        <v>72097.84</v>
      </c>
      <c r="K385" s="246">
        <f t="shared" si="151"/>
        <v>72811.679999999993</v>
      </c>
      <c r="L385" s="246">
        <f t="shared" si="152"/>
        <v>73525.52</v>
      </c>
      <c r="M385" s="246">
        <f t="shared" si="153"/>
        <v>74239.360000000001</v>
      </c>
      <c r="N385" s="246">
        <f t="shared" si="154"/>
        <v>74953.2</v>
      </c>
      <c r="O385" s="246">
        <f t="shared" si="155"/>
        <v>75667.039999999994</v>
      </c>
      <c r="P385" s="246">
        <f t="shared" si="156"/>
        <v>76380.88</v>
      </c>
      <c r="Q385" s="246">
        <f t="shared" si="157"/>
        <v>77094.720000000001</v>
      </c>
      <c r="R385" s="246">
        <f t="shared" si="158"/>
        <v>77808.56</v>
      </c>
      <c r="S385" s="246">
        <f t="shared" si="159"/>
        <v>78522.399999999994</v>
      </c>
      <c r="T385" s="246">
        <f t="shared" si="160"/>
        <v>79236.240000000005</v>
      </c>
      <c r="U385" s="246">
        <f t="shared" si="161"/>
        <v>79950.080000000002</v>
      </c>
      <c r="V385" s="246">
        <f t="shared" si="162"/>
        <v>80663.92</v>
      </c>
      <c r="W385" s="246">
        <f t="shared" si="163"/>
        <v>81377.759999999995</v>
      </c>
      <c r="X385" s="246">
        <f t="shared" si="164"/>
        <v>82091.600000000006</v>
      </c>
      <c r="Y385" s="246">
        <f t="shared" si="165"/>
        <v>82805.440000000002</v>
      </c>
      <c r="Z385" s="246">
        <f t="shared" si="166"/>
        <v>83519.28</v>
      </c>
      <c r="AA385" s="246">
        <f t="shared" si="167"/>
        <v>84233.12</v>
      </c>
      <c r="AB385" s="246">
        <f t="shared" si="168"/>
        <v>84946.96</v>
      </c>
      <c r="AC385" s="246">
        <f t="shared" si="169"/>
        <v>85660.800000000003</v>
      </c>
      <c r="AD385" s="246">
        <f t="shared" si="170"/>
        <v>86374.64</v>
      </c>
      <c r="AE385" s="246">
        <f t="shared" si="171"/>
        <v>87088.48</v>
      </c>
      <c r="AF385" s="246">
        <f t="shared" si="172"/>
        <v>87802.32</v>
      </c>
      <c r="AG385" s="246">
        <f t="shared" si="173"/>
        <v>88516.160000000003</v>
      </c>
      <c r="AH385" s="246">
        <f t="shared" si="174"/>
        <v>89230</v>
      </c>
      <c r="AI385" s="246">
        <f t="shared" si="175"/>
        <v>89943.84</v>
      </c>
      <c r="AJ385" s="246">
        <f t="shared" si="176"/>
        <v>90657.68</v>
      </c>
      <c r="AK385" s="246">
        <f t="shared" si="177"/>
        <v>91371.520000000004</v>
      </c>
      <c r="AL385" s="246">
        <f t="shared" si="178"/>
        <v>92085.36</v>
      </c>
      <c r="AM385" s="246">
        <f t="shared" si="179"/>
        <v>92799.2</v>
      </c>
    </row>
    <row r="386" spans="1:39" ht="24" customHeight="1">
      <c r="A386" s="232">
        <v>2026</v>
      </c>
      <c r="B386" s="11" t="s">
        <v>35</v>
      </c>
      <c r="C386" s="12" t="s">
        <v>2544</v>
      </c>
      <c r="D386" s="12" t="s">
        <v>2554</v>
      </c>
      <c r="E386" s="12" t="s">
        <v>2555</v>
      </c>
      <c r="F386" s="255">
        <v>83770</v>
      </c>
      <c r="G386" s="255">
        <v>73408</v>
      </c>
      <c r="H386" s="255">
        <v>10362</v>
      </c>
      <c r="I386" s="265">
        <v>0.1237</v>
      </c>
      <c r="J386" s="241">
        <f t="shared" si="150"/>
        <v>74142.080000000002</v>
      </c>
      <c r="K386" s="246">
        <f t="shared" si="151"/>
        <v>74876.160000000003</v>
      </c>
      <c r="L386" s="246">
        <f t="shared" si="152"/>
        <v>75610.240000000005</v>
      </c>
      <c r="M386" s="246">
        <f t="shared" si="153"/>
        <v>76344.320000000007</v>
      </c>
      <c r="N386" s="246">
        <f t="shared" si="154"/>
        <v>77078.399999999994</v>
      </c>
      <c r="O386" s="246">
        <f t="shared" si="155"/>
        <v>77812.479999999996</v>
      </c>
      <c r="P386" s="246">
        <f t="shared" si="156"/>
        <v>78546.559999999998</v>
      </c>
      <c r="Q386" s="246">
        <f t="shared" si="157"/>
        <v>79280.639999999999</v>
      </c>
      <c r="R386" s="246">
        <f t="shared" si="158"/>
        <v>80014.720000000001</v>
      </c>
      <c r="S386" s="246">
        <f t="shared" si="159"/>
        <v>80748.800000000003</v>
      </c>
      <c r="T386" s="246">
        <f t="shared" si="160"/>
        <v>81482.880000000005</v>
      </c>
      <c r="U386" s="246">
        <f t="shared" si="161"/>
        <v>82216.959999999992</v>
      </c>
      <c r="V386" s="246">
        <f t="shared" si="162"/>
        <v>82951.040000000008</v>
      </c>
      <c r="W386" s="246">
        <f t="shared" si="163"/>
        <v>83685.119999999995</v>
      </c>
      <c r="X386" s="246">
        <f t="shared" si="164"/>
        <v>84419.199999999997</v>
      </c>
      <c r="Y386" s="246">
        <f t="shared" si="165"/>
        <v>85153.279999999999</v>
      </c>
      <c r="Z386" s="246">
        <f t="shared" si="166"/>
        <v>85887.360000000001</v>
      </c>
      <c r="AA386" s="246">
        <f t="shared" si="167"/>
        <v>86621.440000000002</v>
      </c>
      <c r="AB386" s="246">
        <f t="shared" si="168"/>
        <v>87355.520000000004</v>
      </c>
      <c r="AC386" s="246">
        <f t="shared" si="169"/>
        <v>88089.600000000006</v>
      </c>
      <c r="AD386" s="246">
        <f t="shared" si="170"/>
        <v>88823.679999999993</v>
      </c>
      <c r="AE386" s="246">
        <f t="shared" si="171"/>
        <v>89557.759999999995</v>
      </c>
      <c r="AF386" s="246">
        <f t="shared" si="172"/>
        <v>90291.839999999997</v>
      </c>
      <c r="AG386" s="246">
        <f t="shared" si="173"/>
        <v>91025.919999999998</v>
      </c>
      <c r="AH386" s="246">
        <f t="shared" si="174"/>
        <v>91760</v>
      </c>
      <c r="AI386" s="246">
        <f t="shared" si="175"/>
        <v>92494.080000000002</v>
      </c>
      <c r="AJ386" s="246">
        <f t="shared" si="176"/>
        <v>93228.160000000003</v>
      </c>
      <c r="AK386" s="246">
        <f t="shared" si="177"/>
        <v>93962.240000000005</v>
      </c>
      <c r="AL386" s="246">
        <f t="shared" si="178"/>
        <v>94696.320000000007</v>
      </c>
      <c r="AM386" s="246">
        <f t="shared" si="179"/>
        <v>95430.399999999994</v>
      </c>
    </row>
    <row r="387" spans="1:39" ht="24" customHeight="1">
      <c r="A387" s="232">
        <v>2026</v>
      </c>
      <c r="B387" s="11" t="s">
        <v>35</v>
      </c>
      <c r="C387" s="12" t="s">
        <v>2544</v>
      </c>
      <c r="D387" s="12" t="s">
        <v>2556</v>
      </c>
      <c r="E387" s="12" t="s">
        <v>2557</v>
      </c>
      <c r="F387" s="255">
        <v>86455</v>
      </c>
      <c r="G387" s="255">
        <v>75522</v>
      </c>
      <c r="H387" s="255">
        <v>10933</v>
      </c>
      <c r="I387" s="265">
        <v>0.1265</v>
      </c>
      <c r="J387" s="241">
        <f t="shared" si="150"/>
        <v>76277.22</v>
      </c>
      <c r="K387" s="246">
        <f t="shared" si="151"/>
        <v>77032.44</v>
      </c>
      <c r="L387" s="246">
        <f t="shared" si="152"/>
        <v>77787.66</v>
      </c>
      <c r="M387" s="246">
        <f t="shared" si="153"/>
        <v>78542.880000000005</v>
      </c>
      <c r="N387" s="246">
        <f t="shared" si="154"/>
        <v>79298.100000000006</v>
      </c>
      <c r="O387" s="246">
        <f t="shared" si="155"/>
        <v>80053.320000000007</v>
      </c>
      <c r="P387" s="246">
        <f t="shared" si="156"/>
        <v>80808.540000000008</v>
      </c>
      <c r="Q387" s="246">
        <f t="shared" si="157"/>
        <v>81563.759999999995</v>
      </c>
      <c r="R387" s="246">
        <f t="shared" si="158"/>
        <v>82318.98</v>
      </c>
      <c r="S387" s="246">
        <f t="shared" si="159"/>
        <v>83074.2</v>
      </c>
      <c r="T387" s="246">
        <f t="shared" si="160"/>
        <v>83829.42</v>
      </c>
      <c r="U387" s="246">
        <f t="shared" si="161"/>
        <v>84584.639999999999</v>
      </c>
      <c r="V387" s="246">
        <f t="shared" si="162"/>
        <v>85339.86</v>
      </c>
      <c r="W387" s="246">
        <f t="shared" si="163"/>
        <v>86095.08</v>
      </c>
      <c r="X387" s="246">
        <f t="shared" si="164"/>
        <v>86850.3</v>
      </c>
      <c r="Y387" s="246">
        <f t="shared" si="165"/>
        <v>87605.52</v>
      </c>
      <c r="Z387" s="246">
        <f t="shared" si="166"/>
        <v>88360.74</v>
      </c>
      <c r="AA387" s="246">
        <f t="shared" si="167"/>
        <v>89115.959999999992</v>
      </c>
      <c r="AB387" s="246">
        <f t="shared" si="168"/>
        <v>89871.18</v>
      </c>
      <c r="AC387" s="246">
        <f t="shared" si="169"/>
        <v>90626.4</v>
      </c>
      <c r="AD387" s="246">
        <f t="shared" si="170"/>
        <v>91381.62</v>
      </c>
      <c r="AE387" s="246">
        <f t="shared" si="171"/>
        <v>92136.84</v>
      </c>
      <c r="AF387" s="246">
        <f t="shared" si="172"/>
        <v>92892.06</v>
      </c>
      <c r="AG387" s="246">
        <f t="shared" si="173"/>
        <v>93647.28</v>
      </c>
      <c r="AH387" s="246">
        <f t="shared" si="174"/>
        <v>94402.5</v>
      </c>
      <c r="AI387" s="246">
        <f t="shared" si="175"/>
        <v>95157.72</v>
      </c>
      <c r="AJ387" s="246">
        <f t="shared" si="176"/>
        <v>95912.94</v>
      </c>
      <c r="AK387" s="246">
        <f t="shared" si="177"/>
        <v>96668.160000000003</v>
      </c>
      <c r="AL387" s="246">
        <f t="shared" si="178"/>
        <v>97423.38</v>
      </c>
      <c r="AM387" s="246">
        <f t="shared" si="179"/>
        <v>98178.6</v>
      </c>
    </row>
    <row r="388" spans="1:39" ht="24" customHeight="1">
      <c r="A388" s="232">
        <v>2026</v>
      </c>
      <c r="B388" s="11" t="s">
        <v>35</v>
      </c>
      <c r="C388" s="12" t="s">
        <v>2544</v>
      </c>
      <c r="D388" s="12" t="s">
        <v>2558</v>
      </c>
      <c r="E388" s="12" t="s">
        <v>2559</v>
      </c>
      <c r="F388" s="255">
        <v>74375</v>
      </c>
      <c r="G388" s="255">
        <v>63885</v>
      </c>
      <c r="H388" s="255">
        <v>10490</v>
      </c>
      <c r="I388" s="265">
        <v>0.14099999999999999</v>
      </c>
      <c r="J388" s="241">
        <f t="shared" si="150"/>
        <v>64523.85</v>
      </c>
      <c r="K388" s="246">
        <f t="shared" si="151"/>
        <v>65162.7</v>
      </c>
      <c r="L388" s="246">
        <f t="shared" si="152"/>
        <v>65801.55</v>
      </c>
      <c r="M388" s="246">
        <f t="shared" si="153"/>
        <v>66440.399999999994</v>
      </c>
      <c r="N388" s="246">
        <f t="shared" si="154"/>
        <v>67079.25</v>
      </c>
      <c r="O388" s="246">
        <f t="shared" si="155"/>
        <v>67718.100000000006</v>
      </c>
      <c r="P388" s="246">
        <f t="shared" si="156"/>
        <v>68356.95</v>
      </c>
      <c r="Q388" s="246">
        <f t="shared" si="157"/>
        <v>68995.8</v>
      </c>
      <c r="R388" s="246">
        <f t="shared" si="158"/>
        <v>69634.649999999994</v>
      </c>
      <c r="S388" s="246">
        <f t="shared" si="159"/>
        <v>70273.5</v>
      </c>
      <c r="T388" s="246">
        <f t="shared" si="160"/>
        <v>70912.350000000006</v>
      </c>
      <c r="U388" s="246">
        <f t="shared" si="161"/>
        <v>71551.199999999997</v>
      </c>
      <c r="V388" s="246">
        <f t="shared" si="162"/>
        <v>72190.05</v>
      </c>
      <c r="W388" s="246">
        <f t="shared" si="163"/>
        <v>72828.899999999994</v>
      </c>
      <c r="X388" s="246">
        <f t="shared" si="164"/>
        <v>73467.75</v>
      </c>
      <c r="Y388" s="246">
        <f t="shared" si="165"/>
        <v>74106.600000000006</v>
      </c>
      <c r="Z388" s="246">
        <f t="shared" si="166"/>
        <v>74745.45</v>
      </c>
      <c r="AA388" s="246">
        <f t="shared" si="167"/>
        <v>75384.3</v>
      </c>
      <c r="AB388" s="246">
        <f t="shared" si="168"/>
        <v>76023.149999999994</v>
      </c>
      <c r="AC388" s="246">
        <f t="shared" si="169"/>
        <v>76662</v>
      </c>
      <c r="AD388" s="246">
        <f t="shared" si="170"/>
        <v>77300.850000000006</v>
      </c>
      <c r="AE388" s="246">
        <f t="shared" si="171"/>
        <v>77939.7</v>
      </c>
      <c r="AF388" s="246">
        <f t="shared" si="172"/>
        <v>78578.55</v>
      </c>
      <c r="AG388" s="246">
        <f t="shared" si="173"/>
        <v>79217.399999999994</v>
      </c>
      <c r="AH388" s="246">
        <f t="shared" si="174"/>
        <v>79856.25</v>
      </c>
      <c r="AI388" s="246">
        <f t="shared" si="175"/>
        <v>80495.100000000006</v>
      </c>
      <c r="AJ388" s="246">
        <f t="shared" si="176"/>
        <v>81133.95</v>
      </c>
      <c r="AK388" s="246">
        <f t="shared" si="177"/>
        <v>81772.800000000003</v>
      </c>
      <c r="AL388" s="246">
        <f t="shared" si="178"/>
        <v>82411.649999999994</v>
      </c>
      <c r="AM388" s="246">
        <f t="shared" si="179"/>
        <v>83050.5</v>
      </c>
    </row>
    <row r="389" spans="1:39" ht="24" customHeight="1">
      <c r="A389" s="232">
        <v>2026</v>
      </c>
      <c r="B389" s="11" t="s">
        <v>35</v>
      </c>
      <c r="C389" s="12" t="s">
        <v>2544</v>
      </c>
      <c r="D389" s="12" t="s">
        <v>2560</v>
      </c>
      <c r="E389" s="12" t="s">
        <v>2561</v>
      </c>
      <c r="F389" s="255">
        <v>76350</v>
      </c>
      <c r="G389" s="255">
        <v>65607</v>
      </c>
      <c r="H389" s="255">
        <v>10743</v>
      </c>
      <c r="I389" s="265">
        <v>0.14069999999999999</v>
      </c>
      <c r="J389" s="241">
        <f t="shared" si="150"/>
        <v>66263.070000000007</v>
      </c>
      <c r="K389" s="246">
        <f t="shared" si="151"/>
        <v>66919.14</v>
      </c>
      <c r="L389" s="246">
        <f t="shared" si="152"/>
        <v>67575.210000000006</v>
      </c>
      <c r="M389" s="246">
        <f t="shared" si="153"/>
        <v>68231.28</v>
      </c>
      <c r="N389" s="246">
        <f t="shared" si="154"/>
        <v>68887.350000000006</v>
      </c>
      <c r="O389" s="246">
        <f t="shared" si="155"/>
        <v>69543.42</v>
      </c>
      <c r="P389" s="246">
        <f t="shared" si="156"/>
        <v>70199.490000000005</v>
      </c>
      <c r="Q389" s="246">
        <f t="shared" si="157"/>
        <v>70855.56</v>
      </c>
      <c r="R389" s="246">
        <f t="shared" si="158"/>
        <v>71511.63</v>
      </c>
      <c r="S389" s="246">
        <f t="shared" si="159"/>
        <v>72167.7</v>
      </c>
      <c r="T389" s="246">
        <f t="shared" si="160"/>
        <v>72823.77</v>
      </c>
      <c r="U389" s="246">
        <f t="shared" si="161"/>
        <v>73479.839999999997</v>
      </c>
      <c r="V389" s="246">
        <f t="shared" si="162"/>
        <v>74135.91</v>
      </c>
      <c r="W389" s="246">
        <f t="shared" si="163"/>
        <v>74791.98</v>
      </c>
      <c r="X389" s="246">
        <f t="shared" si="164"/>
        <v>75448.05</v>
      </c>
      <c r="Y389" s="246">
        <f t="shared" si="165"/>
        <v>76104.12</v>
      </c>
      <c r="Z389" s="246">
        <f t="shared" si="166"/>
        <v>76760.19</v>
      </c>
      <c r="AA389" s="246">
        <f t="shared" si="167"/>
        <v>77416.259999999995</v>
      </c>
      <c r="AB389" s="246">
        <f t="shared" si="168"/>
        <v>78072.33</v>
      </c>
      <c r="AC389" s="246">
        <f t="shared" si="169"/>
        <v>78728.399999999994</v>
      </c>
      <c r="AD389" s="246">
        <f t="shared" si="170"/>
        <v>79384.47</v>
      </c>
      <c r="AE389" s="246">
        <f t="shared" si="171"/>
        <v>80040.540000000008</v>
      </c>
      <c r="AF389" s="246">
        <f t="shared" si="172"/>
        <v>80696.61</v>
      </c>
      <c r="AG389" s="246">
        <f t="shared" si="173"/>
        <v>81352.679999999993</v>
      </c>
      <c r="AH389" s="246">
        <f t="shared" si="174"/>
        <v>82008.75</v>
      </c>
      <c r="AI389" s="246">
        <f t="shared" si="175"/>
        <v>82664.820000000007</v>
      </c>
      <c r="AJ389" s="246">
        <f t="shared" si="176"/>
        <v>83320.89</v>
      </c>
      <c r="AK389" s="246">
        <f t="shared" si="177"/>
        <v>83976.960000000006</v>
      </c>
      <c r="AL389" s="246">
        <f t="shared" si="178"/>
        <v>84633.03</v>
      </c>
      <c r="AM389" s="246">
        <f t="shared" si="179"/>
        <v>85289.1</v>
      </c>
    </row>
    <row r="390" spans="1:39" ht="24" customHeight="1">
      <c r="A390" s="232">
        <v>2026</v>
      </c>
      <c r="B390" s="11" t="s">
        <v>35</v>
      </c>
      <c r="C390" s="12" t="s">
        <v>2544</v>
      </c>
      <c r="D390" s="12" t="s">
        <v>2562</v>
      </c>
      <c r="E390" s="12" t="s">
        <v>2563</v>
      </c>
      <c r="F390" s="255">
        <v>79040</v>
      </c>
      <c r="G390" s="255">
        <v>68030</v>
      </c>
      <c r="H390" s="255">
        <v>11010</v>
      </c>
      <c r="I390" s="265">
        <v>0.13930000000000001</v>
      </c>
      <c r="J390" s="241">
        <f t="shared" si="150"/>
        <v>68710.3</v>
      </c>
      <c r="K390" s="246">
        <f t="shared" si="151"/>
        <v>69390.600000000006</v>
      </c>
      <c r="L390" s="246">
        <f t="shared" si="152"/>
        <v>70070.899999999994</v>
      </c>
      <c r="M390" s="246">
        <f t="shared" si="153"/>
        <v>70751.199999999997</v>
      </c>
      <c r="N390" s="246">
        <f t="shared" si="154"/>
        <v>71431.5</v>
      </c>
      <c r="O390" s="246">
        <f t="shared" si="155"/>
        <v>72111.8</v>
      </c>
      <c r="P390" s="246">
        <f t="shared" si="156"/>
        <v>72792.100000000006</v>
      </c>
      <c r="Q390" s="246">
        <f t="shared" si="157"/>
        <v>73472.399999999994</v>
      </c>
      <c r="R390" s="246">
        <f t="shared" si="158"/>
        <v>74152.7</v>
      </c>
      <c r="S390" s="246">
        <f t="shared" si="159"/>
        <v>74833</v>
      </c>
      <c r="T390" s="246">
        <f t="shared" si="160"/>
        <v>75513.3</v>
      </c>
      <c r="U390" s="246">
        <f t="shared" si="161"/>
        <v>76193.600000000006</v>
      </c>
      <c r="V390" s="246">
        <f t="shared" si="162"/>
        <v>76873.899999999994</v>
      </c>
      <c r="W390" s="246">
        <f t="shared" si="163"/>
        <v>77554.2</v>
      </c>
      <c r="X390" s="246">
        <f t="shared" si="164"/>
        <v>78234.5</v>
      </c>
      <c r="Y390" s="246">
        <f t="shared" si="165"/>
        <v>78914.8</v>
      </c>
      <c r="Z390" s="246">
        <f t="shared" si="166"/>
        <v>79595.100000000006</v>
      </c>
      <c r="AA390" s="246">
        <f t="shared" si="167"/>
        <v>80275.399999999994</v>
      </c>
      <c r="AB390" s="246">
        <f t="shared" si="168"/>
        <v>80955.7</v>
      </c>
      <c r="AC390" s="246">
        <f t="shared" si="169"/>
        <v>81636</v>
      </c>
      <c r="AD390" s="246">
        <f t="shared" si="170"/>
        <v>82316.3</v>
      </c>
      <c r="AE390" s="246">
        <f t="shared" si="171"/>
        <v>82996.600000000006</v>
      </c>
      <c r="AF390" s="246">
        <f t="shared" si="172"/>
        <v>83676.899999999994</v>
      </c>
      <c r="AG390" s="246">
        <f t="shared" si="173"/>
        <v>84357.2</v>
      </c>
      <c r="AH390" s="246">
        <f t="shared" si="174"/>
        <v>85037.5</v>
      </c>
      <c r="AI390" s="246">
        <f t="shared" si="175"/>
        <v>85717.8</v>
      </c>
      <c r="AJ390" s="246">
        <f t="shared" si="176"/>
        <v>86398.1</v>
      </c>
      <c r="AK390" s="246">
        <f t="shared" si="177"/>
        <v>87078.399999999994</v>
      </c>
      <c r="AL390" s="246">
        <f t="shared" si="178"/>
        <v>87758.7</v>
      </c>
      <c r="AM390" s="246">
        <f t="shared" si="179"/>
        <v>88439</v>
      </c>
    </row>
    <row r="391" spans="1:39" ht="24" customHeight="1">
      <c r="A391" s="232">
        <v>2026</v>
      </c>
      <c r="B391" s="11" t="s">
        <v>35</v>
      </c>
      <c r="C391" s="12" t="s">
        <v>2544</v>
      </c>
      <c r="D391" s="12" t="s">
        <v>2564</v>
      </c>
      <c r="E391" s="12" t="s">
        <v>2565</v>
      </c>
      <c r="F391" s="255">
        <v>83690</v>
      </c>
      <c r="G391" s="255">
        <v>73527</v>
      </c>
      <c r="H391" s="255">
        <v>10163</v>
      </c>
      <c r="I391" s="265">
        <v>0.12139999999999999</v>
      </c>
      <c r="J391" s="241">
        <f t="shared" si="150"/>
        <v>74262.27</v>
      </c>
      <c r="K391" s="246">
        <f t="shared" si="151"/>
        <v>74997.539999999994</v>
      </c>
      <c r="L391" s="246">
        <f t="shared" si="152"/>
        <v>75732.81</v>
      </c>
      <c r="M391" s="246">
        <f t="shared" si="153"/>
        <v>76468.08</v>
      </c>
      <c r="N391" s="246">
        <f t="shared" si="154"/>
        <v>77203.350000000006</v>
      </c>
      <c r="O391" s="246">
        <f t="shared" si="155"/>
        <v>77938.62</v>
      </c>
      <c r="P391" s="246">
        <f t="shared" si="156"/>
        <v>78673.89</v>
      </c>
      <c r="Q391" s="246">
        <f t="shared" si="157"/>
        <v>79409.16</v>
      </c>
      <c r="R391" s="246">
        <f t="shared" si="158"/>
        <v>80144.429999999993</v>
      </c>
      <c r="S391" s="246">
        <f t="shared" si="159"/>
        <v>80879.7</v>
      </c>
      <c r="T391" s="246">
        <f t="shared" si="160"/>
        <v>81614.97</v>
      </c>
      <c r="U391" s="246">
        <f t="shared" si="161"/>
        <v>82350.240000000005</v>
      </c>
      <c r="V391" s="246">
        <f t="shared" si="162"/>
        <v>83085.509999999995</v>
      </c>
      <c r="W391" s="246">
        <f t="shared" si="163"/>
        <v>83820.78</v>
      </c>
      <c r="X391" s="246">
        <f t="shared" si="164"/>
        <v>84556.05</v>
      </c>
      <c r="Y391" s="246">
        <f t="shared" si="165"/>
        <v>85291.32</v>
      </c>
      <c r="Z391" s="246">
        <f t="shared" si="166"/>
        <v>86026.59</v>
      </c>
      <c r="AA391" s="246">
        <f t="shared" si="167"/>
        <v>86761.86</v>
      </c>
      <c r="AB391" s="246">
        <f t="shared" si="168"/>
        <v>87497.13</v>
      </c>
      <c r="AC391" s="246">
        <f t="shared" si="169"/>
        <v>88232.4</v>
      </c>
      <c r="AD391" s="246">
        <f t="shared" si="170"/>
        <v>88967.67</v>
      </c>
      <c r="AE391" s="246">
        <f t="shared" si="171"/>
        <v>89702.94</v>
      </c>
      <c r="AF391" s="246">
        <f t="shared" si="172"/>
        <v>90438.209999999992</v>
      </c>
      <c r="AG391" s="246">
        <f t="shared" si="173"/>
        <v>91173.48</v>
      </c>
      <c r="AH391" s="246">
        <f t="shared" si="174"/>
        <v>91908.75</v>
      </c>
      <c r="AI391" s="246">
        <f t="shared" si="175"/>
        <v>92644.02</v>
      </c>
      <c r="AJ391" s="246">
        <f t="shared" si="176"/>
        <v>93379.290000000008</v>
      </c>
      <c r="AK391" s="246">
        <f t="shared" si="177"/>
        <v>94114.559999999998</v>
      </c>
      <c r="AL391" s="246">
        <f t="shared" si="178"/>
        <v>94849.83</v>
      </c>
      <c r="AM391" s="246">
        <f t="shared" si="179"/>
        <v>95585.1</v>
      </c>
    </row>
    <row r="392" spans="1:39" ht="24" customHeight="1">
      <c r="A392" s="232">
        <v>2026</v>
      </c>
      <c r="B392" s="11" t="s">
        <v>35</v>
      </c>
      <c r="C392" s="12" t="s">
        <v>2544</v>
      </c>
      <c r="D392" s="12" t="s">
        <v>2566</v>
      </c>
      <c r="E392" s="12" t="s">
        <v>2567</v>
      </c>
      <c r="F392" s="255">
        <v>85665</v>
      </c>
      <c r="G392" s="255">
        <v>75249</v>
      </c>
      <c r="H392" s="255">
        <v>10416</v>
      </c>
      <c r="I392" s="265">
        <v>0.1216</v>
      </c>
      <c r="J392" s="241">
        <f t="shared" si="150"/>
        <v>76001.490000000005</v>
      </c>
      <c r="K392" s="246">
        <f t="shared" si="151"/>
        <v>76753.98</v>
      </c>
      <c r="L392" s="246">
        <f t="shared" si="152"/>
        <v>77506.47</v>
      </c>
      <c r="M392" s="246">
        <f t="shared" si="153"/>
        <v>78258.960000000006</v>
      </c>
      <c r="N392" s="246">
        <f t="shared" si="154"/>
        <v>79011.45</v>
      </c>
      <c r="O392" s="246">
        <f t="shared" si="155"/>
        <v>79763.94</v>
      </c>
      <c r="P392" s="246">
        <f t="shared" si="156"/>
        <v>80516.429999999993</v>
      </c>
      <c r="Q392" s="246">
        <f t="shared" si="157"/>
        <v>81268.92</v>
      </c>
      <c r="R392" s="246">
        <f t="shared" si="158"/>
        <v>82021.41</v>
      </c>
      <c r="S392" s="246">
        <f t="shared" si="159"/>
        <v>82773.899999999994</v>
      </c>
      <c r="T392" s="246">
        <f t="shared" si="160"/>
        <v>83526.39</v>
      </c>
      <c r="U392" s="246">
        <f t="shared" si="161"/>
        <v>84278.88</v>
      </c>
      <c r="V392" s="246">
        <f t="shared" si="162"/>
        <v>85031.37</v>
      </c>
      <c r="W392" s="246">
        <f t="shared" si="163"/>
        <v>85783.86</v>
      </c>
      <c r="X392" s="246">
        <f t="shared" si="164"/>
        <v>86536.35</v>
      </c>
      <c r="Y392" s="246">
        <f t="shared" si="165"/>
        <v>87288.84</v>
      </c>
      <c r="Z392" s="246">
        <f t="shared" si="166"/>
        <v>88041.33</v>
      </c>
      <c r="AA392" s="246">
        <f t="shared" si="167"/>
        <v>88793.82</v>
      </c>
      <c r="AB392" s="246">
        <f t="shared" si="168"/>
        <v>89546.31</v>
      </c>
      <c r="AC392" s="246">
        <f t="shared" si="169"/>
        <v>90298.8</v>
      </c>
      <c r="AD392" s="246">
        <f t="shared" si="170"/>
        <v>91051.29</v>
      </c>
      <c r="AE392" s="246">
        <f t="shared" si="171"/>
        <v>91803.78</v>
      </c>
      <c r="AF392" s="246">
        <f t="shared" si="172"/>
        <v>92556.27</v>
      </c>
      <c r="AG392" s="246">
        <f t="shared" si="173"/>
        <v>93308.76</v>
      </c>
      <c r="AH392" s="246">
        <f t="shared" si="174"/>
        <v>94061.25</v>
      </c>
      <c r="AI392" s="246">
        <f t="shared" si="175"/>
        <v>94813.74</v>
      </c>
      <c r="AJ392" s="246">
        <f t="shared" si="176"/>
        <v>95566.23</v>
      </c>
      <c r="AK392" s="246">
        <f t="shared" si="177"/>
        <v>96318.720000000001</v>
      </c>
      <c r="AL392" s="246">
        <f t="shared" si="178"/>
        <v>97071.209999999992</v>
      </c>
      <c r="AM392" s="246">
        <f t="shared" si="179"/>
        <v>97823.7</v>
      </c>
    </row>
    <row r="393" spans="1:39" ht="24" customHeight="1">
      <c r="A393" s="232">
        <v>2026</v>
      </c>
      <c r="B393" s="11" t="s">
        <v>35</v>
      </c>
      <c r="C393" s="12" t="s">
        <v>2544</v>
      </c>
      <c r="D393" s="12" t="s">
        <v>2568</v>
      </c>
      <c r="E393" s="12" t="s">
        <v>2569</v>
      </c>
      <c r="F393" s="255">
        <v>88355</v>
      </c>
      <c r="G393" s="255">
        <v>77672</v>
      </c>
      <c r="H393" s="255">
        <v>10683</v>
      </c>
      <c r="I393" s="265">
        <v>0.12089999999999999</v>
      </c>
      <c r="J393" s="241">
        <f t="shared" si="150"/>
        <v>78448.72</v>
      </c>
      <c r="K393" s="246">
        <f t="shared" si="151"/>
        <v>79225.440000000002</v>
      </c>
      <c r="L393" s="246">
        <f t="shared" si="152"/>
        <v>80002.16</v>
      </c>
      <c r="M393" s="246">
        <f t="shared" si="153"/>
        <v>80778.880000000005</v>
      </c>
      <c r="N393" s="246">
        <f t="shared" si="154"/>
        <v>81555.600000000006</v>
      </c>
      <c r="O393" s="246">
        <f t="shared" si="155"/>
        <v>82332.320000000007</v>
      </c>
      <c r="P393" s="246">
        <f t="shared" si="156"/>
        <v>83109.040000000008</v>
      </c>
      <c r="Q393" s="246">
        <f t="shared" si="157"/>
        <v>83885.759999999995</v>
      </c>
      <c r="R393" s="246">
        <f t="shared" si="158"/>
        <v>84662.48</v>
      </c>
      <c r="S393" s="246">
        <f t="shared" si="159"/>
        <v>85439.2</v>
      </c>
      <c r="T393" s="246">
        <f t="shared" si="160"/>
        <v>86215.92</v>
      </c>
      <c r="U393" s="246">
        <f t="shared" si="161"/>
        <v>86992.639999999999</v>
      </c>
      <c r="V393" s="246">
        <f t="shared" si="162"/>
        <v>87769.36</v>
      </c>
      <c r="W393" s="246">
        <f t="shared" si="163"/>
        <v>88546.08</v>
      </c>
      <c r="X393" s="246">
        <f t="shared" si="164"/>
        <v>89322.8</v>
      </c>
      <c r="Y393" s="246">
        <f t="shared" si="165"/>
        <v>90099.520000000004</v>
      </c>
      <c r="Z393" s="246">
        <f t="shared" si="166"/>
        <v>90876.24</v>
      </c>
      <c r="AA393" s="246">
        <f t="shared" si="167"/>
        <v>91652.959999999992</v>
      </c>
      <c r="AB393" s="246">
        <f t="shared" si="168"/>
        <v>92429.68</v>
      </c>
      <c r="AC393" s="246">
        <f t="shared" si="169"/>
        <v>93206.399999999994</v>
      </c>
      <c r="AD393" s="246">
        <f t="shared" si="170"/>
        <v>93983.12</v>
      </c>
      <c r="AE393" s="246">
        <f t="shared" si="171"/>
        <v>94759.84</v>
      </c>
      <c r="AF393" s="246">
        <f t="shared" si="172"/>
        <v>95536.56</v>
      </c>
      <c r="AG393" s="246">
        <f t="shared" si="173"/>
        <v>96313.279999999999</v>
      </c>
      <c r="AH393" s="246">
        <f t="shared" si="174"/>
        <v>97090</v>
      </c>
      <c r="AI393" s="246">
        <f t="shared" si="175"/>
        <v>97866.72</v>
      </c>
      <c r="AJ393" s="246">
        <f t="shared" si="176"/>
        <v>98643.44</v>
      </c>
      <c r="AK393" s="246">
        <f t="shared" si="177"/>
        <v>99420.160000000003</v>
      </c>
      <c r="AL393" s="246">
        <f t="shared" si="178"/>
        <v>100196.88</v>
      </c>
      <c r="AM393" s="246">
        <f t="shared" si="179"/>
        <v>100973.6</v>
      </c>
    </row>
    <row r="394" spans="1:39" ht="24" customHeight="1">
      <c r="A394" s="275"/>
      <c r="B394" s="275"/>
      <c r="C394" s="275"/>
      <c r="D394" s="275"/>
      <c r="E394" s="275"/>
      <c r="F394" s="275"/>
      <c r="G394" s="275"/>
      <c r="H394" s="275"/>
      <c r="I394" s="275"/>
    </row>
    <row r="395" spans="1:39" ht="24" customHeight="1">
      <c r="A395" s="279" t="s">
        <v>19</v>
      </c>
      <c r="B395" s="279"/>
      <c r="C395" s="279"/>
      <c r="D395" s="279"/>
      <c r="E395" s="279"/>
      <c r="F395" s="279"/>
      <c r="G395" s="279"/>
      <c r="H395" s="279"/>
      <c r="I395" s="279"/>
    </row>
    <row r="396" spans="1:39" ht="24" customHeight="1">
      <c r="A396" s="230" t="s">
        <v>3</v>
      </c>
      <c r="B396" s="8" t="s">
        <v>4</v>
      </c>
      <c r="C396" s="8" t="s">
        <v>5</v>
      </c>
      <c r="D396" s="8" t="s">
        <v>6</v>
      </c>
      <c r="E396" s="8" t="s">
        <v>7</v>
      </c>
      <c r="F396" s="237" t="s">
        <v>8</v>
      </c>
      <c r="G396" s="237" t="s">
        <v>9</v>
      </c>
      <c r="H396" s="237" t="s">
        <v>10</v>
      </c>
      <c r="I396" s="263" t="s">
        <v>11</v>
      </c>
      <c r="J396" s="240" t="s">
        <v>3080</v>
      </c>
      <c r="K396" s="244" t="s">
        <v>3081</v>
      </c>
      <c r="L396" s="244" t="s">
        <v>3082</v>
      </c>
      <c r="M396" s="244" t="s">
        <v>3083</v>
      </c>
      <c r="N396" s="244" t="s">
        <v>3084</v>
      </c>
      <c r="O396" s="244" t="s">
        <v>3085</v>
      </c>
      <c r="P396" s="244" t="s">
        <v>3086</v>
      </c>
      <c r="Q396" s="244" t="s">
        <v>3087</v>
      </c>
      <c r="R396" s="244" t="s">
        <v>3088</v>
      </c>
      <c r="S396" s="244" t="s">
        <v>3089</v>
      </c>
      <c r="T396" s="244" t="s">
        <v>3090</v>
      </c>
      <c r="U396" s="244" t="s">
        <v>3091</v>
      </c>
      <c r="V396" s="244" t="s">
        <v>3092</v>
      </c>
      <c r="W396" s="244" t="s">
        <v>3093</v>
      </c>
      <c r="X396" s="244" t="s">
        <v>3094</v>
      </c>
      <c r="Y396" s="244" t="s">
        <v>3095</v>
      </c>
      <c r="Z396" s="244" t="s">
        <v>3096</v>
      </c>
      <c r="AA396" s="244" t="s">
        <v>3097</v>
      </c>
      <c r="AB396" s="244" t="s">
        <v>3098</v>
      </c>
      <c r="AC396" s="244" t="s">
        <v>3099</v>
      </c>
      <c r="AD396" s="244" t="s">
        <v>3100</v>
      </c>
      <c r="AE396" s="244" t="s">
        <v>3101</v>
      </c>
      <c r="AF396" s="244" t="s">
        <v>3102</v>
      </c>
      <c r="AG396" s="244" t="s">
        <v>3103</v>
      </c>
      <c r="AH396" s="244" t="s">
        <v>3104</v>
      </c>
      <c r="AI396" s="244" t="s">
        <v>3105</v>
      </c>
      <c r="AJ396" s="244" t="s">
        <v>3106</v>
      </c>
      <c r="AK396" s="244" t="s">
        <v>3107</v>
      </c>
      <c r="AL396" s="244" t="s">
        <v>3108</v>
      </c>
      <c r="AM396" s="244" t="s">
        <v>3109</v>
      </c>
    </row>
    <row r="397" spans="1:39" ht="24" customHeight="1">
      <c r="A397" s="231">
        <v>2026</v>
      </c>
      <c r="B397" s="173" t="s">
        <v>35</v>
      </c>
      <c r="C397" s="174" t="s">
        <v>544</v>
      </c>
      <c r="D397" s="174" t="s">
        <v>1525</v>
      </c>
      <c r="E397" s="174" t="s">
        <v>1526</v>
      </c>
      <c r="F397" s="254">
        <v>40190</v>
      </c>
      <c r="G397" s="254">
        <v>39230</v>
      </c>
      <c r="H397" s="254">
        <v>960</v>
      </c>
      <c r="I397" s="264">
        <v>2.4E-2</v>
      </c>
      <c r="J397" s="249">
        <f t="shared" ref="J397:J413" si="180">(G397*0.01)+G397</f>
        <v>39622.300000000003</v>
      </c>
      <c r="K397" s="245">
        <f t="shared" ref="K397:K413" si="181">(G397*0.02)+G397</f>
        <v>40014.6</v>
      </c>
      <c r="L397" s="245">
        <f t="shared" ref="L397:L413" si="182">(G397*0.03)+G397</f>
        <v>40406.9</v>
      </c>
      <c r="M397" s="249">
        <f t="shared" ref="M397:M413" si="183">(G397*0.04)+G397</f>
        <v>40799.199999999997</v>
      </c>
      <c r="N397" s="245">
        <f t="shared" ref="N397:N413" si="184">(G397*0.05)+G397</f>
        <v>41191.5</v>
      </c>
      <c r="O397" s="245">
        <f t="shared" ref="O397:O413" si="185">(G397*0.06)+G397</f>
        <v>41583.800000000003</v>
      </c>
      <c r="P397" s="245">
        <f t="shared" ref="P397:P413" si="186">(G397*0.07)+G397</f>
        <v>41976.1</v>
      </c>
      <c r="Q397" s="245">
        <f t="shared" ref="Q397:Q413" si="187">(G397*0.08)+G397</f>
        <v>42368.4</v>
      </c>
      <c r="R397" s="245">
        <f t="shared" ref="R397:R413" si="188">(G397*0.09)+G397</f>
        <v>42760.7</v>
      </c>
      <c r="S397" s="245">
        <f t="shared" ref="S397:S413" si="189">(G397*0.1)+G397</f>
        <v>43153</v>
      </c>
      <c r="T397" s="245">
        <f t="shared" ref="T397:T413" si="190">(G397*0.11)+G397</f>
        <v>43545.3</v>
      </c>
      <c r="U397" s="245">
        <f t="shared" ref="U397:U413" si="191">(G397*0.12)+G397</f>
        <v>43937.599999999999</v>
      </c>
      <c r="V397" s="245">
        <f t="shared" ref="V397:V413" si="192">(G397*0.13)+G397</f>
        <v>44329.9</v>
      </c>
      <c r="W397" s="245">
        <f t="shared" ref="W397:W413" si="193">(G397*0.14)+G397</f>
        <v>44722.2</v>
      </c>
      <c r="X397" s="245">
        <f t="shared" ref="X397:X413" si="194">(G397*0.15)+G397</f>
        <v>45114.5</v>
      </c>
      <c r="Y397" s="245">
        <f t="shared" ref="Y397:Y413" si="195">(G397*0.16)+G397</f>
        <v>45506.8</v>
      </c>
      <c r="Z397" s="245">
        <f t="shared" ref="Z397:Z413" si="196">(G397*0.17)+G397</f>
        <v>45899.1</v>
      </c>
      <c r="AA397" s="245">
        <f t="shared" ref="AA397:AA413" si="197">(G397*0.18)+G397</f>
        <v>46291.4</v>
      </c>
      <c r="AB397" s="245">
        <f t="shared" ref="AB397:AB413" si="198">(G397*0.19)+G397</f>
        <v>46683.7</v>
      </c>
      <c r="AC397" s="245">
        <f t="shared" ref="AC397:AC413" si="199">(G397*0.2)+G397</f>
        <v>47076</v>
      </c>
      <c r="AD397" s="245">
        <f t="shared" ref="AD397:AD413" si="200">(G397*0.21)+G397</f>
        <v>47468.3</v>
      </c>
      <c r="AE397" s="245">
        <f t="shared" ref="AE397:AE413" si="201">(G397*0.22)+G397</f>
        <v>47860.6</v>
      </c>
      <c r="AF397" s="245">
        <f t="shared" ref="AF397:AF413" si="202">(G397*0.23)+G397</f>
        <v>48252.9</v>
      </c>
      <c r="AG397" s="245">
        <f t="shared" ref="AG397:AG413" si="203">(G397*0.24)+G397</f>
        <v>48645.2</v>
      </c>
      <c r="AH397" s="245">
        <f t="shared" ref="AH397:AH413" si="204">(G397*0.25)+G397</f>
        <v>49037.5</v>
      </c>
      <c r="AI397" s="245">
        <f t="shared" ref="AI397:AI413" si="205">(G397*0.26)+G397</f>
        <v>49429.8</v>
      </c>
      <c r="AJ397" s="245">
        <f t="shared" ref="AJ397:AJ413" si="206">(G397*0.27)+G397</f>
        <v>49822.1</v>
      </c>
      <c r="AK397" s="245">
        <f t="shared" ref="AK397:AK413" si="207">(G397*0.28)+G397</f>
        <v>50214.400000000001</v>
      </c>
      <c r="AL397" s="245">
        <f t="shared" ref="AL397:AL413" si="208">(G397*0.29)+G397</f>
        <v>50606.7</v>
      </c>
      <c r="AM397" s="245">
        <f t="shared" ref="AM397:AM413" si="209">(G397*0.3)+G397</f>
        <v>50999</v>
      </c>
    </row>
    <row r="398" spans="1:39" ht="24" customHeight="1">
      <c r="A398" s="231">
        <v>2026</v>
      </c>
      <c r="B398" s="173" t="s">
        <v>35</v>
      </c>
      <c r="C398" s="174" t="s">
        <v>544</v>
      </c>
      <c r="D398" s="174" t="s">
        <v>1527</v>
      </c>
      <c r="E398" s="174" t="s">
        <v>1528</v>
      </c>
      <c r="F398" s="254">
        <v>43190</v>
      </c>
      <c r="G398" s="254">
        <v>42170</v>
      </c>
      <c r="H398" s="254">
        <v>1020</v>
      </c>
      <c r="I398" s="264">
        <v>2.3599999999999999E-2</v>
      </c>
      <c r="J398" s="250">
        <f t="shared" si="180"/>
        <v>42591.7</v>
      </c>
      <c r="K398" s="247">
        <f t="shared" si="181"/>
        <v>43013.4</v>
      </c>
      <c r="L398" s="247">
        <f t="shared" si="182"/>
        <v>43435.1</v>
      </c>
      <c r="M398" s="247">
        <f t="shared" si="183"/>
        <v>43856.800000000003</v>
      </c>
      <c r="N398" s="247">
        <f t="shared" si="184"/>
        <v>44278.5</v>
      </c>
      <c r="O398" s="247">
        <f t="shared" si="185"/>
        <v>44700.2</v>
      </c>
      <c r="P398" s="247">
        <f t="shared" si="186"/>
        <v>45121.9</v>
      </c>
      <c r="Q398" s="247">
        <f t="shared" si="187"/>
        <v>45543.6</v>
      </c>
      <c r="R398" s="247">
        <f t="shared" si="188"/>
        <v>45965.3</v>
      </c>
      <c r="S398" s="247">
        <f t="shared" si="189"/>
        <v>46387</v>
      </c>
      <c r="T398" s="247">
        <f t="shared" si="190"/>
        <v>46808.7</v>
      </c>
      <c r="U398" s="247">
        <f t="shared" si="191"/>
        <v>47230.400000000001</v>
      </c>
      <c r="V398" s="247">
        <f t="shared" si="192"/>
        <v>47652.1</v>
      </c>
      <c r="W398" s="247">
        <f t="shared" si="193"/>
        <v>48073.8</v>
      </c>
      <c r="X398" s="247">
        <f t="shared" si="194"/>
        <v>48495.5</v>
      </c>
      <c r="Y398" s="247">
        <f t="shared" si="195"/>
        <v>48917.2</v>
      </c>
      <c r="Z398" s="247">
        <f t="shared" si="196"/>
        <v>49338.9</v>
      </c>
      <c r="AA398" s="247">
        <f t="shared" si="197"/>
        <v>49760.6</v>
      </c>
      <c r="AB398" s="247">
        <f t="shared" si="198"/>
        <v>50182.3</v>
      </c>
      <c r="AC398" s="247">
        <f t="shared" si="199"/>
        <v>50604</v>
      </c>
      <c r="AD398" s="247">
        <f t="shared" si="200"/>
        <v>51025.7</v>
      </c>
      <c r="AE398" s="247">
        <f t="shared" si="201"/>
        <v>51447.4</v>
      </c>
      <c r="AF398" s="247">
        <f t="shared" si="202"/>
        <v>51869.1</v>
      </c>
      <c r="AG398" s="247">
        <f t="shared" si="203"/>
        <v>52290.8</v>
      </c>
      <c r="AH398" s="247">
        <f t="shared" si="204"/>
        <v>52712.5</v>
      </c>
      <c r="AI398" s="247">
        <f t="shared" si="205"/>
        <v>53134.2</v>
      </c>
      <c r="AJ398" s="247">
        <f t="shared" si="206"/>
        <v>53555.9</v>
      </c>
      <c r="AK398" s="247">
        <f t="shared" si="207"/>
        <v>53977.599999999999</v>
      </c>
      <c r="AL398" s="247">
        <f t="shared" si="208"/>
        <v>54399.3</v>
      </c>
      <c r="AM398" s="247">
        <f t="shared" si="209"/>
        <v>54821</v>
      </c>
    </row>
    <row r="399" spans="1:39" ht="24" customHeight="1">
      <c r="A399" s="231">
        <v>2026</v>
      </c>
      <c r="B399" s="173" t="s">
        <v>35</v>
      </c>
      <c r="C399" s="174" t="s">
        <v>544</v>
      </c>
      <c r="D399" s="174" t="s">
        <v>1529</v>
      </c>
      <c r="E399" s="174" t="s">
        <v>1530</v>
      </c>
      <c r="F399" s="254">
        <v>44190</v>
      </c>
      <c r="G399" s="254">
        <v>43150</v>
      </c>
      <c r="H399" s="254">
        <v>1040</v>
      </c>
      <c r="I399" s="264">
        <v>2.35E-2</v>
      </c>
      <c r="J399" s="250">
        <f t="shared" si="180"/>
        <v>43581.5</v>
      </c>
      <c r="K399" s="247">
        <f t="shared" si="181"/>
        <v>44013</v>
      </c>
      <c r="L399" s="247">
        <f t="shared" si="182"/>
        <v>44444.5</v>
      </c>
      <c r="M399" s="247">
        <f t="shared" si="183"/>
        <v>44876</v>
      </c>
      <c r="N399" s="247">
        <f t="shared" si="184"/>
        <v>45307.5</v>
      </c>
      <c r="O399" s="247">
        <f t="shared" si="185"/>
        <v>45739</v>
      </c>
      <c r="P399" s="247">
        <f t="shared" si="186"/>
        <v>46170.5</v>
      </c>
      <c r="Q399" s="247">
        <f t="shared" si="187"/>
        <v>46602</v>
      </c>
      <c r="R399" s="247">
        <f t="shared" si="188"/>
        <v>47033.5</v>
      </c>
      <c r="S399" s="247">
        <f t="shared" si="189"/>
        <v>47465</v>
      </c>
      <c r="T399" s="247">
        <f t="shared" si="190"/>
        <v>47896.5</v>
      </c>
      <c r="U399" s="247">
        <f t="shared" si="191"/>
        <v>48328</v>
      </c>
      <c r="V399" s="247">
        <f t="shared" si="192"/>
        <v>48759.5</v>
      </c>
      <c r="W399" s="247">
        <f t="shared" si="193"/>
        <v>49191</v>
      </c>
      <c r="X399" s="247">
        <f t="shared" si="194"/>
        <v>49622.5</v>
      </c>
      <c r="Y399" s="247">
        <f t="shared" si="195"/>
        <v>50054</v>
      </c>
      <c r="Z399" s="247">
        <f t="shared" si="196"/>
        <v>50485.5</v>
      </c>
      <c r="AA399" s="247">
        <f t="shared" si="197"/>
        <v>50917</v>
      </c>
      <c r="AB399" s="247">
        <f t="shared" si="198"/>
        <v>51348.5</v>
      </c>
      <c r="AC399" s="247">
        <f t="shared" si="199"/>
        <v>51780</v>
      </c>
      <c r="AD399" s="247">
        <f t="shared" si="200"/>
        <v>52211.5</v>
      </c>
      <c r="AE399" s="247">
        <f t="shared" si="201"/>
        <v>52643</v>
      </c>
      <c r="AF399" s="247">
        <f t="shared" si="202"/>
        <v>53074.5</v>
      </c>
      <c r="AG399" s="247">
        <f t="shared" si="203"/>
        <v>53506</v>
      </c>
      <c r="AH399" s="247">
        <f t="shared" si="204"/>
        <v>53937.5</v>
      </c>
      <c r="AI399" s="247">
        <f t="shared" si="205"/>
        <v>54369</v>
      </c>
      <c r="AJ399" s="247">
        <f t="shared" si="206"/>
        <v>54800.5</v>
      </c>
      <c r="AK399" s="247">
        <f t="shared" si="207"/>
        <v>55232</v>
      </c>
      <c r="AL399" s="247">
        <f t="shared" si="208"/>
        <v>55663.5</v>
      </c>
      <c r="AM399" s="247">
        <f t="shared" si="209"/>
        <v>56095</v>
      </c>
    </row>
    <row r="400" spans="1:39" ht="24" customHeight="1">
      <c r="A400" s="231">
        <v>2026</v>
      </c>
      <c r="B400" s="173" t="s">
        <v>35</v>
      </c>
      <c r="C400" s="174" t="s">
        <v>544</v>
      </c>
      <c r="D400" s="174" t="s">
        <v>1531</v>
      </c>
      <c r="E400" s="174" t="s">
        <v>1532</v>
      </c>
      <c r="F400" s="254">
        <v>47190</v>
      </c>
      <c r="G400" s="254">
        <v>46090</v>
      </c>
      <c r="H400" s="254">
        <v>1100</v>
      </c>
      <c r="I400" s="264">
        <v>2.3300000000000001E-2</v>
      </c>
      <c r="J400" s="250">
        <f t="shared" si="180"/>
        <v>46550.9</v>
      </c>
      <c r="K400" s="247">
        <f t="shared" si="181"/>
        <v>47011.8</v>
      </c>
      <c r="L400" s="247">
        <f t="shared" si="182"/>
        <v>47472.7</v>
      </c>
      <c r="M400" s="247">
        <f t="shared" si="183"/>
        <v>47933.599999999999</v>
      </c>
      <c r="N400" s="247">
        <f t="shared" si="184"/>
        <v>48394.5</v>
      </c>
      <c r="O400" s="247">
        <f t="shared" si="185"/>
        <v>48855.4</v>
      </c>
      <c r="P400" s="247">
        <f t="shared" si="186"/>
        <v>49316.3</v>
      </c>
      <c r="Q400" s="247">
        <f t="shared" si="187"/>
        <v>49777.2</v>
      </c>
      <c r="R400" s="247">
        <f t="shared" si="188"/>
        <v>50238.1</v>
      </c>
      <c r="S400" s="247">
        <f t="shared" si="189"/>
        <v>50699</v>
      </c>
      <c r="T400" s="247">
        <f t="shared" si="190"/>
        <v>51159.9</v>
      </c>
      <c r="U400" s="247">
        <f t="shared" si="191"/>
        <v>51620.800000000003</v>
      </c>
      <c r="V400" s="247">
        <f t="shared" si="192"/>
        <v>52081.7</v>
      </c>
      <c r="W400" s="247">
        <f t="shared" si="193"/>
        <v>52542.6</v>
      </c>
      <c r="X400" s="247">
        <f t="shared" si="194"/>
        <v>53003.5</v>
      </c>
      <c r="Y400" s="247">
        <f t="shared" si="195"/>
        <v>53464.4</v>
      </c>
      <c r="Z400" s="247">
        <f t="shared" si="196"/>
        <v>53925.3</v>
      </c>
      <c r="AA400" s="247">
        <f t="shared" si="197"/>
        <v>54386.2</v>
      </c>
      <c r="AB400" s="247">
        <f t="shared" si="198"/>
        <v>54847.1</v>
      </c>
      <c r="AC400" s="247">
        <f t="shared" si="199"/>
        <v>55308</v>
      </c>
      <c r="AD400" s="247">
        <f t="shared" si="200"/>
        <v>55768.9</v>
      </c>
      <c r="AE400" s="247">
        <f t="shared" si="201"/>
        <v>56229.8</v>
      </c>
      <c r="AF400" s="247">
        <f t="shared" si="202"/>
        <v>56690.7</v>
      </c>
      <c r="AG400" s="247">
        <f t="shared" si="203"/>
        <v>57151.6</v>
      </c>
      <c r="AH400" s="247">
        <f t="shared" si="204"/>
        <v>57612.5</v>
      </c>
      <c r="AI400" s="247">
        <f t="shared" si="205"/>
        <v>58073.4</v>
      </c>
      <c r="AJ400" s="247">
        <f t="shared" si="206"/>
        <v>58534.3</v>
      </c>
      <c r="AK400" s="247">
        <f t="shared" si="207"/>
        <v>58995.199999999997</v>
      </c>
      <c r="AL400" s="247">
        <f t="shared" si="208"/>
        <v>59456.1</v>
      </c>
      <c r="AM400" s="247">
        <f t="shared" si="209"/>
        <v>59917</v>
      </c>
    </row>
    <row r="401" spans="1:39" ht="24" customHeight="1">
      <c r="A401" s="231">
        <v>2026</v>
      </c>
      <c r="B401" s="173" t="s">
        <v>35</v>
      </c>
      <c r="C401" s="174" t="s">
        <v>544</v>
      </c>
      <c r="D401" s="174" t="s">
        <v>1533</v>
      </c>
      <c r="E401" s="174" t="s">
        <v>1534</v>
      </c>
      <c r="F401" s="254">
        <v>56690</v>
      </c>
      <c r="G401" s="254">
        <v>55400</v>
      </c>
      <c r="H401" s="254">
        <v>1290</v>
      </c>
      <c r="I401" s="264">
        <v>2.2800000000000001E-2</v>
      </c>
      <c r="J401" s="250">
        <f t="shared" si="180"/>
        <v>55954</v>
      </c>
      <c r="K401" s="247">
        <f t="shared" si="181"/>
        <v>56508</v>
      </c>
      <c r="L401" s="247">
        <f t="shared" si="182"/>
        <v>57062</v>
      </c>
      <c r="M401" s="247">
        <f t="shared" si="183"/>
        <v>57616</v>
      </c>
      <c r="N401" s="247">
        <f t="shared" si="184"/>
        <v>58170</v>
      </c>
      <c r="O401" s="247">
        <f t="shared" si="185"/>
        <v>58724</v>
      </c>
      <c r="P401" s="247">
        <f t="shared" si="186"/>
        <v>59278</v>
      </c>
      <c r="Q401" s="247">
        <f t="shared" si="187"/>
        <v>59832</v>
      </c>
      <c r="R401" s="247">
        <f t="shared" si="188"/>
        <v>60386</v>
      </c>
      <c r="S401" s="247">
        <f t="shared" si="189"/>
        <v>60940</v>
      </c>
      <c r="T401" s="247">
        <f t="shared" si="190"/>
        <v>61494</v>
      </c>
      <c r="U401" s="247">
        <f t="shared" si="191"/>
        <v>62048</v>
      </c>
      <c r="V401" s="247">
        <f t="shared" si="192"/>
        <v>62602</v>
      </c>
      <c r="W401" s="247">
        <f t="shared" si="193"/>
        <v>63156</v>
      </c>
      <c r="X401" s="247">
        <f t="shared" si="194"/>
        <v>63710</v>
      </c>
      <c r="Y401" s="247">
        <f t="shared" si="195"/>
        <v>64264</v>
      </c>
      <c r="Z401" s="247">
        <f t="shared" si="196"/>
        <v>64818</v>
      </c>
      <c r="AA401" s="247">
        <f t="shared" si="197"/>
        <v>65372</v>
      </c>
      <c r="AB401" s="247">
        <f t="shared" si="198"/>
        <v>65926</v>
      </c>
      <c r="AC401" s="247">
        <f t="shared" si="199"/>
        <v>66480</v>
      </c>
      <c r="AD401" s="247">
        <f t="shared" si="200"/>
        <v>67034</v>
      </c>
      <c r="AE401" s="247">
        <f t="shared" si="201"/>
        <v>67588</v>
      </c>
      <c r="AF401" s="247">
        <f t="shared" si="202"/>
        <v>68142</v>
      </c>
      <c r="AG401" s="247">
        <f t="shared" si="203"/>
        <v>68696</v>
      </c>
      <c r="AH401" s="247">
        <f t="shared" si="204"/>
        <v>69250</v>
      </c>
      <c r="AI401" s="247">
        <f t="shared" si="205"/>
        <v>69804</v>
      </c>
      <c r="AJ401" s="247">
        <f t="shared" si="206"/>
        <v>70358</v>
      </c>
      <c r="AK401" s="247">
        <f t="shared" si="207"/>
        <v>70912</v>
      </c>
      <c r="AL401" s="247">
        <f t="shared" si="208"/>
        <v>71466</v>
      </c>
      <c r="AM401" s="247">
        <f t="shared" si="209"/>
        <v>72020</v>
      </c>
    </row>
    <row r="402" spans="1:39" ht="24" customHeight="1">
      <c r="A402" s="232">
        <v>2026</v>
      </c>
      <c r="B402" s="11" t="s">
        <v>35</v>
      </c>
      <c r="C402" s="12" t="s">
        <v>983</v>
      </c>
      <c r="D402" s="12" t="s">
        <v>1749</v>
      </c>
      <c r="E402" s="15" t="s">
        <v>1885</v>
      </c>
      <c r="F402" s="255">
        <v>50245</v>
      </c>
      <c r="G402" s="255">
        <v>46124</v>
      </c>
      <c r="H402" s="255">
        <v>4121</v>
      </c>
      <c r="I402" s="265">
        <v>8.2000000000000003E-2</v>
      </c>
      <c r="J402" s="241">
        <f t="shared" si="180"/>
        <v>46585.24</v>
      </c>
      <c r="K402" s="246">
        <f t="shared" si="181"/>
        <v>47046.48</v>
      </c>
      <c r="L402" s="246">
        <f t="shared" si="182"/>
        <v>47507.72</v>
      </c>
      <c r="M402" s="246">
        <f t="shared" si="183"/>
        <v>47968.959999999999</v>
      </c>
      <c r="N402" s="246">
        <f t="shared" si="184"/>
        <v>48430.2</v>
      </c>
      <c r="O402" s="246">
        <f t="shared" si="185"/>
        <v>48891.44</v>
      </c>
      <c r="P402" s="246">
        <f t="shared" si="186"/>
        <v>49352.68</v>
      </c>
      <c r="Q402" s="246">
        <f t="shared" si="187"/>
        <v>49813.919999999998</v>
      </c>
      <c r="R402" s="246">
        <f t="shared" si="188"/>
        <v>50275.16</v>
      </c>
      <c r="S402" s="246">
        <f t="shared" si="189"/>
        <v>50736.4</v>
      </c>
      <c r="T402" s="246">
        <f t="shared" si="190"/>
        <v>51197.64</v>
      </c>
      <c r="U402" s="246">
        <f t="shared" si="191"/>
        <v>51658.879999999997</v>
      </c>
      <c r="V402" s="246">
        <f t="shared" si="192"/>
        <v>52120.12</v>
      </c>
      <c r="W402" s="246">
        <f t="shared" si="193"/>
        <v>52581.36</v>
      </c>
      <c r="X402" s="246">
        <f t="shared" si="194"/>
        <v>53042.6</v>
      </c>
      <c r="Y402" s="246">
        <f t="shared" si="195"/>
        <v>53503.839999999997</v>
      </c>
      <c r="Z402" s="246">
        <f t="shared" si="196"/>
        <v>53965.08</v>
      </c>
      <c r="AA402" s="246">
        <f t="shared" si="197"/>
        <v>54426.32</v>
      </c>
      <c r="AB402" s="246">
        <f t="shared" si="198"/>
        <v>54887.56</v>
      </c>
      <c r="AC402" s="246">
        <f t="shared" si="199"/>
        <v>55348.800000000003</v>
      </c>
      <c r="AD402" s="246">
        <f t="shared" si="200"/>
        <v>55810.04</v>
      </c>
      <c r="AE402" s="246">
        <f t="shared" si="201"/>
        <v>56271.28</v>
      </c>
      <c r="AF402" s="246">
        <f t="shared" si="202"/>
        <v>56732.520000000004</v>
      </c>
      <c r="AG402" s="246">
        <f t="shared" si="203"/>
        <v>57193.760000000002</v>
      </c>
      <c r="AH402" s="246">
        <f t="shared" si="204"/>
        <v>57655</v>
      </c>
      <c r="AI402" s="246">
        <f t="shared" si="205"/>
        <v>58116.24</v>
      </c>
      <c r="AJ402" s="246">
        <f t="shared" si="206"/>
        <v>58577.48</v>
      </c>
      <c r="AK402" s="246">
        <f t="shared" si="207"/>
        <v>59038.720000000001</v>
      </c>
      <c r="AL402" s="246">
        <f t="shared" si="208"/>
        <v>59499.96</v>
      </c>
      <c r="AM402" s="246">
        <f t="shared" si="209"/>
        <v>59961.2</v>
      </c>
    </row>
    <row r="403" spans="1:39" ht="24" customHeight="1">
      <c r="A403" s="232">
        <v>2026</v>
      </c>
      <c r="B403" s="11" t="s">
        <v>35</v>
      </c>
      <c r="C403" s="12" t="s">
        <v>983</v>
      </c>
      <c r="D403" s="12" t="s">
        <v>1779</v>
      </c>
      <c r="E403" s="15" t="s">
        <v>1886</v>
      </c>
      <c r="F403" s="255">
        <v>50745</v>
      </c>
      <c r="G403" s="255">
        <v>46604</v>
      </c>
      <c r="H403" s="255">
        <v>4141</v>
      </c>
      <c r="I403" s="265">
        <v>8.1600000000000006E-2</v>
      </c>
      <c r="J403" s="241">
        <f t="shared" si="180"/>
        <v>47070.04</v>
      </c>
      <c r="K403" s="246">
        <f t="shared" si="181"/>
        <v>47536.08</v>
      </c>
      <c r="L403" s="246">
        <f t="shared" si="182"/>
        <v>48002.12</v>
      </c>
      <c r="M403" s="246">
        <f t="shared" si="183"/>
        <v>48468.160000000003</v>
      </c>
      <c r="N403" s="246">
        <f t="shared" si="184"/>
        <v>48934.2</v>
      </c>
      <c r="O403" s="246">
        <f t="shared" si="185"/>
        <v>49400.24</v>
      </c>
      <c r="P403" s="246">
        <f t="shared" si="186"/>
        <v>49866.28</v>
      </c>
      <c r="Q403" s="246">
        <f t="shared" si="187"/>
        <v>50332.32</v>
      </c>
      <c r="R403" s="246">
        <f t="shared" si="188"/>
        <v>50798.36</v>
      </c>
      <c r="S403" s="246">
        <f t="shared" si="189"/>
        <v>51264.4</v>
      </c>
      <c r="T403" s="246">
        <f t="shared" si="190"/>
        <v>51730.44</v>
      </c>
      <c r="U403" s="246">
        <f t="shared" si="191"/>
        <v>52196.479999999996</v>
      </c>
      <c r="V403" s="246">
        <f t="shared" si="192"/>
        <v>52662.520000000004</v>
      </c>
      <c r="W403" s="246">
        <f t="shared" si="193"/>
        <v>53128.56</v>
      </c>
      <c r="X403" s="246">
        <f t="shared" si="194"/>
        <v>53594.6</v>
      </c>
      <c r="Y403" s="246">
        <f t="shared" si="195"/>
        <v>54060.639999999999</v>
      </c>
      <c r="Z403" s="246">
        <f t="shared" si="196"/>
        <v>54526.68</v>
      </c>
      <c r="AA403" s="246">
        <f t="shared" si="197"/>
        <v>54992.72</v>
      </c>
      <c r="AB403" s="246">
        <f t="shared" si="198"/>
        <v>55458.76</v>
      </c>
      <c r="AC403" s="246">
        <f t="shared" si="199"/>
        <v>55924.800000000003</v>
      </c>
      <c r="AD403" s="246">
        <f t="shared" si="200"/>
        <v>56390.84</v>
      </c>
      <c r="AE403" s="246">
        <f t="shared" si="201"/>
        <v>56856.88</v>
      </c>
      <c r="AF403" s="246">
        <f t="shared" si="202"/>
        <v>57322.92</v>
      </c>
      <c r="AG403" s="246">
        <f t="shared" si="203"/>
        <v>57788.959999999999</v>
      </c>
      <c r="AH403" s="246">
        <f t="shared" si="204"/>
        <v>58255</v>
      </c>
      <c r="AI403" s="246">
        <f t="shared" si="205"/>
        <v>58721.04</v>
      </c>
      <c r="AJ403" s="246">
        <f t="shared" si="206"/>
        <v>59187.08</v>
      </c>
      <c r="AK403" s="246">
        <f t="shared" si="207"/>
        <v>59653.120000000003</v>
      </c>
      <c r="AL403" s="246">
        <f t="shared" si="208"/>
        <v>60119.16</v>
      </c>
      <c r="AM403" s="246">
        <f t="shared" si="209"/>
        <v>60585.2</v>
      </c>
    </row>
    <row r="404" spans="1:39" ht="24" customHeight="1">
      <c r="A404" s="232">
        <v>2026</v>
      </c>
      <c r="B404" s="11" t="s">
        <v>35</v>
      </c>
      <c r="C404" s="12" t="s">
        <v>983</v>
      </c>
      <c r="D404" s="12" t="s">
        <v>1749</v>
      </c>
      <c r="E404" s="15" t="s">
        <v>1887</v>
      </c>
      <c r="F404" s="255">
        <v>49545</v>
      </c>
      <c r="G404" s="255">
        <v>45452</v>
      </c>
      <c r="H404" s="255">
        <v>4093</v>
      </c>
      <c r="I404" s="265">
        <v>8.2600000000000007E-2</v>
      </c>
      <c r="J404" s="241">
        <f t="shared" si="180"/>
        <v>45906.52</v>
      </c>
      <c r="K404" s="246">
        <f t="shared" si="181"/>
        <v>46361.04</v>
      </c>
      <c r="L404" s="246">
        <f t="shared" si="182"/>
        <v>46815.56</v>
      </c>
      <c r="M404" s="246">
        <f t="shared" si="183"/>
        <v>47270.080000000002</v>
      </c>
      <c r="N404" s="246">
        <f t="shared" si="184"/>
        <v>47724.6</v>
      </c>
      <c r="O404" s="246">
        <f t="shared" si="185"/>
        <v>48179.12</v>
      </c>
      <c r="P404" s="246">
        <f t="shared" si="186"/>
        <v>48633.64</v>
      </c>
      <c r="Q404" s="246">
        <f t="shared" si="187"/>
        <v>49088.160000000003</v>
      </c>
      <c r="R404" s="246">
        <f t="shared" si="188"/>
        <v>49542.68</v>
      </c>
      <c r="S404" s="246">
        <f t="shared" si="189"/>
        <v>49997.2</v>
      </c>
      <c r="T404" s="246">
        <f t="shared" si="190"/>
        <v>50451.72</v>
      </c>
      <c r="U404" s="246">
        <f t="shared" si="191"/>
        <v>50906.239999999998</v>
      </c>
      <c r="V404" s="246">
        <f t="shared" si="192"/>
        <v>51360.76</v>
      </c>
      <c r="W404" s="246">
        <f t="shared" si="193"/>
        <v>51815.28</v>
      </c>
      <c r="X404" s="246">
        <f t="shared" si="194"/>
        <v>52269.8</v>
      </c>
      <c r="Y404" s="246">
        <f t="shared" si="195"/>
        <v>52724.32</v>
      </c>
      <c r="Z404" s="246">
        <f t="shared" si="196"/>
        <v>53178.84</v>
      </c>
      <c r="AA404" s="246">
        <f t="shared" si="197"/>
        <v>53633.36</v>
      </c>
      <c r="AB404" s="246">
        <f t="shared" si="198"/>
        <v>54087.88</v>
      </c>
      <c r="AC404" s="246">
        <f t="shared" si="199"/>
        <v>54542.400000000001</v>
      </c>
      <c r="AD404" s="246">
        <f t="shared" si="200"/>
        <v>54996.92</v>
      </c>
      <c r="AE404" s="246">
        <f t="shared" si="201"/>
        <v>55451.44</v>
      </c>
      <c r="AF404" s="246">
        <f t="shared" si="202"/>
        <v>55905.96</v>
      </c>
      <c r="AG404" s="246">
        <f t="shared" si="203"/>
        <v>56360.479999999996</v>
      </c>
      <c r="AH404" s="246">
        <f t="shared" si="204"/>
        <v>56815</v>
      </c>
      <c r="AI404" s="246">
        <f t="shared" si="205"/>
        <v>57269.520000000004</v>
      </c>
      <c r="AJ404" s="246">
        <f t="shared" si="206"/>
        <v>57724.04</v>
      </c>
      <c r="AK404" s="246">
        <f t="shared" si="207"/>
        <v>58178.559999999998</v>
      </c>
      <c r="AL404" s="246">
        <f t="shared" si="208"/>
        <v>58633.08</v>
      </c>
      <c r="AM404" s="246">
        <f t="shared" si="209"/>
        <v>59087.6</v>
      </c>
    </row>
    <row r="405" spans="1:39" ht="24" customHeight="1">
      <c r="A405" s="232">
        <v>2026</v>
      </c>
      <c r="B405" s="11" t="s">
        <v>35</v>
      </c>
      <c r="C405" s="12" t="s">
        <v>983</v>
      </c>
      <c r="D405" s="12" t="s">
        <v>1779</v>
      </c>
      <c r="E405" s="15" t="s">
        <v>1888</v>
      </c>
      <c r="F405" s="255">
        <v>50145</v>
      </c>
      <c r="G405" s="255">
        <v>46028</v>
      </c>
      <c r="H405" s="255">
        <v>4117</v>
      </c>
      <c r="I405" s="265">
        <v>8.2100000000000006E-2</v>
      </c>
      <c r="J405" s="241">
        <f t="shared" si="180"/>
        <v>46488.28</v>
      </c>
      <c r="K405" s="246">
        <f t="shared" si="181"/>
        <v>46948.56</v>
      </c>
      <c r="L405" s="246">
        <f t="shared" si="182"/>
        <v>47408.84</v>
      </c>
      <c r="M405" s="246">
        <f t="shared" si="183"/>
        <v>47869.120000000003</v>
      </c>
      <c r="N405" s="246">
        <f t="shared" si="184"/>
        <v>48329.4</v>
      </c>
      <c r="O405" s="246">
        <f t="shared" si="185"/>
        <v>48789.68</v>
      </c>
      <c r="P405" s="246">
        <f t="shared" si="186"/>
        <v>49249.96</v>
      </c>
      <c r="Q405" s="246">
        <f t="shared" si="187"/>
        <v>49710.239999999998</v>
      </c>
      <c r="R405" s="246">
        <f t="shared" si="188"/>
        <v>50170.52</v>
      </c>
      <c r="S405" s="246">
        <f t="shared" si="189"/>
        <v>50630.8</v>
      </c>
      <c r="T405" s="246">
        <f t="shared" si="190"/>
        <v>51091.08</v>
      </c>
      <c r="U405" s="246">
        <f t="shared" si="191"/>
        <v>51551.360000000001</v>
      </c>
      <c r="V405" s="246">
        <f t="shared" si="192"/>
        <v>52011.64</v>
      </c>
      <c r="W405" s="246">
        <f t="shared" si="193"/>
        <v>52471.92</v>
      </c>
      <c r="X405" s="246">
        <f t="shared" si="194"/>
        <v>52932.2</v>
      </c>
      <c r="Y405" s="246">
        <f t="shared" si="195"/>
        <v>53392.480000000003</v>
      </c>
      <c r="Z405" s="246">
        <f t="shared" si="196"/>
        <v>53852.76</v>
      </c>
      <c r="AA405" s="246">
        <f t="shared" si="197"/>
        <v>54313.04</v>
      </c>
      <c r="AB405" s="246">
        <f t="shared" si="198"/>
        <v>54773.32</v>
      </c>
      <c r="AC405" s="246">
        <f t="shared" si="199"/>
        <v>55233.599999999999</v>
      </c>
      <c r="AD405" s="246">
        <f t="shared" si="200"/>
        <v>55693.88</v>
      </c>
      <c r="AE405" s="246">
        <f t="shared" si="201"/>
        <v>56154.16</v>
      </c>
      <c r="AF405" s="246">
        <f t="shared" si="202"/>
        <v>56614.44</v>
      </c>
      <c r="AG405" s="246">
        <f t="shared" si="203"/>
        <v>57074.720000000001</v>
      </c>
      <c r="AH405" s="246">
        <f t="shared" si="204"/>
        <v>57535</v>
      </c>
      <c r="AI405" s="246">
        <f t="shared" si="205"/>
        <v>57995.28</v>
      </c>
      <c r="AJ405" s="246">
        <f t="shared" si="206"/>
        <v>58455.56</v>
      </c>
      <c r="AK405" s="246">
        <f t="shared" si="207"/>
        <v>58915.840000000004</v>
      </c>
      <c r="AL405" s="246">
        <f t="shared" si="208"/>
        <v>59376.119999999995</v>
      </c>
      <c r="AM405" s="246">
        <f t="shared" si="209"/>
        <v>59836.4</v>
      </c>
    </row>
    <row r="406" spans="1:39" ht="24" customHeight="1">
      <c r="A406" s="232">
        <v>2026</v>
      </c>
      <c r="B406" s="11" t="s">
        <v>35</v>
      </c>
      <c r="C406" s="12" t="s">
        <v>983</v>
      </c>
      <c r="D406" s="12" t="s">
        <v>1596</v>
      </c>
      <c r="E406" s="15" t="s">
        <v>1889</v>
      </c>
      <c r="F406" s="255">
        <v>55355</v>
      </c>
      <c r="G406" s="255">
        <v>49529</v>
      </c>
      <c r="H406" s="255">
        <v>5826</v>
      </c>
      <c r="I406" s="265">
        <v>0.1052</v>
      </c>
      <c r="J406" s="241">
        <f t="shared" si="180"/>
        <v>50024.29</v>
      </c>
      <c r="K406" s="246">
        <f t="shared" si="181"/>
        <v>50519.58</v>
      </c>
      <c r="L406" s="246">
        <f t="shared" si="182"/>
        <v>51014.87</v>
      </c>
      <c r="M406" s="246">
        <f t="shared" si="183"/>
        <v>51510.16</v>
      </c>
      <c r="N406" s="246">
        <f t="shared" si="184"/>
        <v>52005.45</v>
      </c>
      <c r="O406" s="246">
        <f t="shared" si="185"/>
        <v>52500.74</v>
      </c>
      <c r="P406" s="246">
        <f t="shared" si="186"/>
        <v>52996.03</v>
      </c>
      <c r="Q406" s="246">
        <f t="shared" si="187"/>
        <v>53491.32</v>
      </c>
      <c r="R406" s="246">
        <f t="shared" si="188"/>
        <v>53986.61</v>
      </c>
      <c r="S406" s="246">
        <f t="shared" si="189"/>
        <v>54481.9</v>
      </c>
      <c r="T406" s="246">
        <f t="shared" si="190"/>
        <v>54977.19</v>
      </c>
      <c r="U406" s="246">
        <f t="shared" si="191"/>
        <v>55472.479999999996</v>
      </c>
      <c r="V406" s="246">
        <f t="shared" si="192"/>
        <v>55967.770000000004</v>
      </c>
      <c r="W406" s="246">
        <f t="shared" si="193"/>
        <v>56463.06</v>
      </c>
      <c r="X406" s="246">
        <f t="shared" si="194"/>
        <v>56958.35</v>
      </c>
      <c r="Y406" s="246">
        <f t="shared" si="195"/>
        <v>57453.64</v>
      </c>
      <c r="Z406" s="246">
        <f t="shared" si="196"/>
        <v>57948.93</v>
      </c>
      <c r="AA406" s="246">
        <f t="shared" si="197"/>
        <v>58444.22</v>
      </c>
      <c r="AB406" s="246">
        <f t="shared" si="198"/>
        <v>58939.51</v>
      </c>
      <c r="AC406" s="246">
        <f t="shared" si="199"/>
        <v>59434.8</v>
      </c>
      <c r="AD406" s="246">
        <f t="shared" si="200"/>
        <v>59930.09</v>
      </c>
      <c r="AE406" s="246">
        <f t="shared" si="201"/>
        <v>60425.38</v>
      </c>
      <c r="AF406" s="246">
        <f t="shared" si="202"/>
        <v>60920.67</v>
      </c>
      <c r="AG406" s="246">
        <f t="shared" si="203"/>
        <v>61415.96</v>
      </c>
      <c r="AH406" s="246">
        <f t="shared" si="204"/>
        <v>61911.25</v>
      </c>
      <c r="AI406" s="246">
        <f t="shared" si="205"/>
        <v>62406.54</v>
      </c>
      <c r="AJ406" s="246">
        <f t="shared" si="206"/>
        <v>62901.83</v>
      </c>
      <c r="AK406" s="246">
        <f t="shared" si="207"/>
        <v>63397.120000000003</v>
      </c>
      <c r="AL406" s="246">
        <f t="shared" si="208"/>
        <v>63892.41</v>
      </c>
      <c r="AM406" s="246">
        <f t="shared" si="209"/>
        <v>64387.7</v>
      </c>
    </row>
    <row r="407" spans="1:39" ht="24" customHeight="1">
      <c r="A407" s="232">
        <v>2026</v>
      </c>
      <c r="B407" s="11" t="s">
        <v>35</v>
      </c>
      <c r="C407" s="12" t="s">
        <v>983</v>
      </c>
      <c r="D407" s="12" t="s">
        <v>1614</v>
      </c>
      <c r="E407" s="15" t="s">
        <v>1890</v>
      </c>
      <c r="F407" s="255">
        <v>56570</v>
      </c>
      <c r="G407" s="255">
        <v>50697</v>
      </c>
      <c r="H407" s="255">
        <v>5873</v>
      </c>
      <c r="I407" s="265">
        <v>0.1038</v>
      </c>
      <c r="J407" s="241">
        <f t="shared" si="180"/>
        <v>51203.97</v>
      </c>
      <c r="K407" s="246">
        <f t="shared" si="181"/>
        <v>51710.94</v>
      </c>
      <c r="L407" s="246">
        <f t="shared" si="182"/>
        <v>52217.91</v>
      </c>
      <c r="M407" s="246">
        <f t="shared" si="183"/>
        <v>52724.88</v>
      </c>
      <c r="N407" s="246">
        <f t="shared" si="184"/>
        <v>53231.85</v>
      </c>
      <c r="O407" s="246">
        <f t="shared" si="185"/>
        <v>53738.82</v>
      </c>
      <c r="P407" s="246">
        <f t="shared" si="186"/>
        <v>54245.79</v>
      </c>
      <c r="Q407" s="246">
        <f t="shared" si="187"/>
        <v>54752.76</v>
      </c>
      <c r="R407" s="246">
        <f t="shared" si="188"/>
        <v>55259.729999999996</v>
      </c>
      <c r="S407" s="246">
        <f t="shared" si="189"/>
        <v>55766.7</v>
      </c>
      <c r="T407" s="246">
        <f t="shared" si="190"/>
        <v>56273.67</v>
      </c>
      <c r="U407" s="246">
        <f t="shared" si="191"/>
        <v>56780.639999999999</v>
      </c>
      <c r="V407" s="246">
        <f t="shared" si="192"/>
        <v>57287.61</v>
      </c>
      <c r="W407" s="246">
        <f t="shared" si="193"/>
        <v>57794.58</v>
      </c>
      <c r="X407" s="246">
        <f t="shared" si="194"/>
        <v>58301.55</v>
      </c>
      <c r="Y407" s="246">
        <f t="shared" si="195"/>
        <v>58808.520000000004</v>
      </c>
      <c r="Z407" s="246">
        <f t="shared" si="196"/>
        <v>59315.49</v>
      </c>
      <c r="AA407" s="246">
        <f t="shared" si="197"/>
        <v>59822.46</v>
      </c>
      <c r="AB407" s="246">
        <f t="shared" si="198"/>
        <v>60329.43</v>
      </c>
      <c r="AC407" s="246">
        <f t="shared" si="199"/>
        <v>60836.4</v>
      </c>
      <c r="AD407" s="246">
        <f t="shared" si="200"/>
        <v>61343.369999999995</v>
      </c>
      <c r="AE407" s="246">
        <f t="shared" si="201"/>
        <v>61850.34</v>
      </c>
      <c r="AF407" s="246">
        <f t="shared" si="202"/>
        <v>62357.31</v>
      </c>
      <c r="AG407" s="246">
        <f t="shared" si="203"/>
        <v>62864.28</v>
      </c>
      <c r="AH407" s="246">
        <f t="shared" si="204"/>
        <v>63371.25</v>
      </c>
      <c r="AI407" s="246">
        <f t="shared" si="205"/>
        <v>63878.22</v>
      </c>
      <c r="AJ407" s="246">
        <f t="shared" si="206"/>
        <v>64385.19</v>
      </c>
      <c r="AK407" s="246">
        <f t="shared" si="207"/>
        <v>64892.160000000003</v>
      </c>
      <c r="AL407" s="246">
        <f t="shared" si="208"/>
        <v>65399.13</v>
      </c>
      <c r="AM407" s="246">
        <f t="shared" si="209"/>
        <v>65906.100000000006</v>
      </c>
    </row>
    <row r="408" spans="1:39" ht="24" customHeight="1">
      <c r="A408" s="232">
        <v>2026</v>
      </c>
      <c r="B408" s="11" t="s">
        <v>35</v>
      </c>
      <c r="C408" s="12" t="s">
        <v>983</v>
      </c>
      <c r="D408" s="12" t="s">
        <v>1630</v>
      </c>
      <c r="E408" s="15" t="s">
        <v>1891</v>
      </c>
      <c r="F408" s="255">
        <v>57570</v>
      </c>
      <c r="G408" s="255">
        <v>51657</v>
      </c>
      <c r="H408" s="255">
        <v>5913</v>
      </c>
      <c r="I408" s="265">
        <v>0.1027</v>
      </c>
      <c r="J408" s="241">
        <f t="shared" si="180"/>
        <v>52173.57</v>
      </c>
      <c r="K408" s="246">
        <f t="shared" si="181"/>
        <v>52690.14</v>
      </c>
      <c r="L408" s="246">
        <f t="shared" si="182"/>
        <v>53206.71</v>
      </c>
      <c r="M408" s="246">
        <f t="shared" si="183"/>
        <v>53723.28</v>
      </c>
      <c r="N408" s="246">
        <f t="shared" si="184"/>
        <v>54239.85</v>
      </c>
      <c r="O408" s="246">
        <f t="shared" si="185"/>
        <v>54756.42</v>
      </c>
      <c r="P408" s="246">
        <f t="shared" si="186"/>
        <v>55272.99</v>
      </c>
      <c r="Q408" s="246">
        <f t="shared" si="187"/>
        <v>55789.56</v>
      </c>
      <c r="R408" s="246">
        <f t="shared" si="188"/>
        <v>56306.13</v>
      </c>
      <c r="S408" s="246">
        <f t="shared" si="189"/>
        <v>56822.7</v>
      </c>
      <c r="T408" s="246">
        <f t="shared" si="190"/>
        <v>57339.270000000004</v>
      </c>
      <c r="U408" s="246">
        <f t="shared" si="191"/>
        <v>57855.839999999997</v>
      </c>
      <c r="V408" s="246">
        <f t="shared" si="192"/>
        <v>58372.41</v>
      </c>
      <c r="W408" s="246">
        <f t="shared" si="193"/>
        <v>58888.98</v>
      </c>
      <c r="X408" s="246">
        <f t="shared" si="194"/>
        <v>59405.55</v>
      </c>
      <c r="Y408" s="246">
        <f t="shared" si="195"/>
        <v>59922.12</v>
      </c>
      <c r="Z408" s="246">
        <f t="shared" si="196"/>
        <v>60438.69</v>
      </c>
      <c r="AA408" s="246">
        <f t="shared" si="197"/>
        <v>60955.26</v>
      </c>
      <c r="AB408" s="246">
        <f t="shared" si="198"/>
        <v>61471.83</v>
      </c>
      <c r="AC408" s="246">
        <f t="shared" si="199"/>
        <v>61988.4</v>
      </c>
      <c r="AD408" s="246">
        <f t="shared" si="200"/>
        <v>62504.97</v>
      </c>
      <c r="AE408" s="246">
        <f t="shared" si="201"/>
        <v>63021.54</v>
      </c>
      <c r="AF408" s="246">
        <f t="shared" si="202"/>
        <v>63538.11</v>
      </c>
      <c r="AG408" s="246">
        <f t="shared" si="203"/>
        <v>64054.68</v>
      </c>
      <c r="AH408" s="246">
        <f t="shared" si="204"/>
        <v>64571.25</v>
      </c>
      <c r="AI408" s="246">
        <f t="shared" si="205"/>
        <v>65087.82</v>
      </c>
      <c r="AJ408" s="246">
        <f t="shared" si="206"/>
        <v>65604.39</v>
      </c>
      <c r="AK408" s="246">
        <f t="shared" si="207"/>
        <v>66120.960000000006</v>
      </c>
      <c r="AL408" s="246">
        <f t="shared" si="208"/>
        <v>66637.53</v>
      </c>
      <c r="AM408" s="246">
        <f t="shared" si="209"/>
        <v>67154.100000000006</v>
      </c>
    </row>
    <row r="409" spans="1:39" ht="24" customHeight="1">
      <c r="A409" s="232">
        <v>2026</v>
      </c>
      <c r="B409" s="11" t="s">
        <v>35</v>
      </c>
      <c r="C409" s="12" t="s">
        <v>983</v>
      </c>
      <c r="D409" s="12" t="s">
        <v>1638</v>
      </c>
      <c r="E409" s="15" t="s">
        <v>1892</v>
      </c>
      <c r="F409" s="255">
        <v>58770</v>
      </c>
      <c r="G409" s="255">
        <v>52809</v>
      </c>
      <c r="H409" s="255">
        <v>5961</v>
      </c>
      <c r="I409" s="265">
        <v>0.1014</v>
      </c>
      <c r="J409" s="241">
        <f t="shared" si="180"/>
        <v>53337.09</v>
      </c>
      <c r="K409" s="246">
        <f t="shared" si="181"/>
        <v>53865.18</v>
      </c>
      <c r="L409" s="246">
        <f t="shared" si="182"/>
        <v>54393.27</v>
      </c>
      <c r="M409" s="246">
        <f t="shared" si="183"/>
        <v>54921.36</v>
      </c>
      <c r="N409" s="246">
        <f t="shared" si="184"/>
        <v>55449.45</v>
      </c>
      <c r="O409" s="246">
        <f t="shared" si="185"/>
        <v>55977.54</v>
      </c>
      <c r="P409" s="246">
        <f t="shared" si="186"/>
        <v>56505.63</v>
      </c>
      <c r="Q409" s="246">
        <f t="shared" si="187"/>
        <v>57033.72</v>
      </c>
      <c r="R409" s="246">
        <f t="shared" si="188"/>
        <v>57561.81</v>
      </c>
      <c r="S409" s="246">
        <f t="shared" si="189"/>
        <v>58089.9</v>
      </c>
      <c r="T409" s="246">
        <f t="shared" si="190"/>
        <v>58617.99</v>
      </c>
      <c r="U409" s="246">
        <f t="shared" si="191"/>
        <v>59146.080000000002</v>
      </c>
      <c r="V409" s="246">
        <f t="shared" si="192"/>
        <v>59674.17</v>
      </c>
      <c r="W409" s="246">
        <f t="shared" si="193"/>
        <v>60202.26</v>
      </c>
      <c r="X409" s="246">
        <f t="shared" si="194"/>
        <v>60730.35</v>
      </c>
      <c r="Y409" s="246">
        <f t="shared" si="195"/>
        <v>61258.44</v>
      </c>
      <c r="Z409" s="246">
        <f t="shared" si="196"/>
        <v>61786.53</v>
      </c>
      <c r="AA409" s="246">
        <f t="shared" si="197"/>
        <v>62314.619999999995</v>
      </c>
      <c r="AB409" s="246">
        <f t="shared" si="198"/>
        <v>62842.71</v>
      </c>
      <c r="AC409" s="246">
        <f t="shared" si="199"/>
        <v>63370.8</v>
      </c>
      <c r="AD409" s="246">
        <f t="shared" si="200"/>
        <v>63898.89</v>
      </c>
      <c r="AE409" s="246">
        <f t="shared" si="201"/>
        <v>64426.979999999996</v>
      </c>
      <c r="AF409" s="246">
        <f t="shared" si="202"/>
        <v>64955.07</v>
      </c>
      <c r="AG409" s="246">
        <f t="shared" si="203"/>
        <v>65483.16</v>
      </c>
      <c r="AH409" s="246">
        <f t="shared" si="204"/>
        <v>66011.25</v>
      </c>
      <c r="AI409" s="246">
        <f t="shared" si="205"/>
        <v>66539.34</v>
      </c>
      <c r="AJ409" s="246">
        <f t="shared" si="206"/>
        <v>67067.429999999993</v>
      </c>
      <c r="AK409" s="246">
        <f t="shared" si="207"/>
        <v>67595.520000000004</v>
      </c>
      <c r="AL409" s="246">
        <f t="shared" si="208"/>
        <v>68123.61</v>
      </c>
      <c r="AM409" s="246">
        <f t="shared" si="209"/>
        <v>68651.7</v>
      </c>
    </row>
    <row r="410" spans="1:39" ht="24" customHeight="1">
      <c r="A410" s="232">
        <v>2026</v>
      </c>
      <c r="B410" s="11" t="s">
        <v>35</v>
      </c>
      <c r="C410" s="12" t="s">
        <v>1476</v>
      </c>
      <c r="D410" s="12" t="s">
        <v>1477</v>
      </c>
      <c r="E410" s="12" t="s">
        <v>1478</v>
      </c>
      <c r="F410" s="255">
        <v>56975</v>
      </c>
      <c r="G410" s="255">
        <v>50688</v>
      </c>
      <c r="H410" s="255">
        <v>6287</v>
      </c>
      <c r="I410" s="266">
        <v>0.1103</v>
      </c>
      <c r="J410" s="241">
        <f t="shared" si="180"/>
        <v>51194.879999999997</v>
      </c>
      <c r="K410" s="246">
        <f t="shared" si="181"/>
        <v>51701.760000000002</v>
      </c>
      <c r="L410" s="246">
        <f t="shared" si="182"/>
        <v>52208.639999999999</v>
      </c>
      <c r="M410" s="246">
        <f t="shared" si="183"/>
        <v>52715.519999999997</v>
      </c>
      <c r="N410" s="246">
        <f t="shared" si="184"/>
        <v>53222.400000000001</v>
      </c>
      <c r="O410" s="246">
        <f t="shared" si="185"/>
        <v>53729.279999999999</v>
      </c>
      <c r="P410" s="246">
        <f t="shared" si="186"/>
        <v>54236.160000000003</v>
      </c>
      <c r="Q410" s="246">
        <f t="shared" si="187"/>
        <v>54743.040000000001</v>
      </c>
      <c r="R410" s="246">
        <f t="shared" si="188"/>
        <v>55249.919999999998</v>
      </c>
      <c r="S410" s="246">
        <f t="shared" si="189"/>
        <v>55756.800000000003</v>
      </c>
      <c r="T410" s="246">
        <f t="shared" si="190"/>
        <v>56263.68</v>
      </c>
      <c r="U410" s="246">
        <f t="shared" si="191"/>
        <v>56770.559999999998</v>
      </c>
      <c r="V410" s="246">
        <f t="shared" si="192"/>
        <v>57277.440000000002</v>
      </c>
      <c r="W410" s="246">
        <f t="shared" si="193"/>
        <v>57784.32</v>
      </c>
      <c r="X410" s="246">
        <f t="shared" si="194"/>
        <v>58291.199999999997</v>
      </c>
      <c r="Y410" s="246">
        <f t="shared" si="195"/>
        <v>58798.080000000002</v>
      </c>
      <c r="Z410" s="246">
        <f t="shared" si="196"/>
        <v>59304.959999999999</v>
      </c>
      <c r="AA410" s="246">
        <f t="shared" si="197"/>
        <v>59811.839999999997</v>
      </c>
      <c r="AB410" s="246">
        <f t="shared" si="198"/>
        <v>60318.720000000001</v>
      </c>
      <c r="AC410" s="246">
        <f t="shared" si="199"/>
        <v>60825.599999999999</v>
      </c>
      <c r="AD410" s="246">
        <f t="shared" si="200"/>
        <v>61332.479999999996</v>
      </c>
      <c r="AE410" s="246">
        <f t="shared" si="201"/>
        <v>61839.360000000001</v>
      </c>
      <c r="AF410" s="246">
        <f t="shared" si="202"/>
        <v>62346.239999999998</v>
      </c>
      <c r="AG410" s="246">
        <f t="shared" si="203"/>
        <v>62853.119999999995</v>
      </c>
      <c r="AH410" s="246">
        <f t="shared" si="204"/>
        <v>63360</v>
      </c>
      <c r="AI410" s="246">
        <f t="shared" si="205"/>
        <v>63866.880000000005</v>
      </c>
      <c r="AJ410" s="246">
        <f t="shared" si="206"/>
        <v>64373.760000000002</v>
      </c>
      <c r="AK410" s="246">
        <f t="shared" si="207"/>
        <v>64880.639999999999</v>
      </c>
      <c r="AL410" s="246">
        <f t="shared" si="208"/>
        <v>65387.519999999997</v>
      </c>
      <c r="AM410" s="246">
        <f t="shared" si="209"/>
        <v>65894.399999999994</v>
      </c>
    </row>
    <row r="411" spans="1:39" ht="24" customHeight="1">
      <c r="A411" s="232">
        <v>2026</v>
      </c>
      <c r="B411" s="11" t="s">
        <v>35</v>
      </c>
      <c r="C411" s="12" t="s">
        <v>1476</v>
      </c>
      <c r="D411" s="12" t="s">
        <v>1395</v>
      </c>
      <c r="E411" s="12" t="s">
        <v>1480</v>
      </c>
      <c r="F411" s="255">
        <v>68190</v>
      </c>
      <c r="G411" s="255">
        <v>61650</v>
      </c>
      <c r="H411" s="255">
        <v>6540</v>
      </c>
      <c r="I411" s="266">
        <v>9.5899999999999999E-2</v>
      </c>
      <c r="J411" s="241">
        <f t="shared" si="180"/>
        <v>62266.5</v>
      </c>
      <c r="K411" s="246">
        <f t="shared" si="181"/>
        <v>62883</v>
      </c>
      <c r="L411" s="246">
        <f t="shared" si="182"/>
        <v>63499.5</v>
      </c>
      <c r="M411" s="246">
        <f t="shared" si="183"/>
        <v>64116</v>
      </c>
      <c r="N411" s="246">
        <f t="shared" si="184"/>
        <v>64732.5</v>
      </c>
      <c r="O411" s="246">
        <f t="shared" si="185"/>
        <v>65349</v>
      </c>
      <c r="P411" s="246">
        <f t="shared" si="186"/>
        <v>65965.5</v>
      </c>
      <c r="Q411" s="246">
        <f t="shared" si="187"/>
        <v>66582</v>
      </c>
      <c r="R411" s="246">
        <f t="shared" si="188"/>
        <v>67198.5</v>
      </c>
      <c r="S411" s="246">
        <f t="shared" si="189"/>
        <v>67815</v>
      </c>
      <c r="T411" s="246">
        <f t="shared" si="190"/>
        <v>68431.5</v>
      </c>
      <c r="U411" s="246">
        <f t="shared" si="191"/>
        <v>69048</v>
      </c>
      <c r="V411" s="246">
        <f t="shared" si="192"/>
        <v>69664.5</v>
      </c>
      <c r="W411" s="246">
        <f t="shared" si="193"/>
        <v>70281</v>
      </c>
      <c r="X411" s="246">
        <f t="shared" si="194"/>
        <v>70897.5</v>
      </c>
      <c r="Y411" s="246">
        <f t="shared" si="195"/>
        <v>71514</v>
      </c>
      <c r="Z411" s="246">
        <f t="shared" si="196"/>
        <v>72130.5</v>
      </c>
      <c r="AA411" s="246">
        <f t="shared" si="197"/>
        <v>72747</v>
      </c>
      <c r="AB411" s="246">
        <f t="shared" si="198"/>
        <v>73363.5</v>
      </c>
      <c r="AC411" s="246">
        <f t="shared" si="199"/>
        <v>73980</v>
      </c>
      <c r="AD411" s="246">
        <f t="shared" si="200"/>
        <v>74596.5</v>
      </c>
      <c r="AE411" s="246">
        <f t="shared" si="201"/>
        <v>75213</v>
      </c>
      <c r="AF411" s="246">
        <f t="shared" si="202"/>
        <v>75829.5</v>
      </c>
      <c r="AG411" s="246">
        <f t="shared" si="203"/>
        <v>76446</v>
      </c>
      <c r="AH411" s="246">
        <f t="shared" si="204"/>
        <v>77062.5</v>
      </c>
      <c r="AI411" s="246">
        <f t="shared" si="205"/>
        <v>77679</v>
      </c>
      <c r="AJ411" s="246">
        <f t="shared" si="206"/>
        <v>78295.5</v>
      </c>
      <c r="AK411" s="246">
        <f t="shared" si="207"/>
        <v>78912</v>
      </c>
      <c r="AL411" s="246">
        <f t="shared" si="208"/>
        <v>79528.5</v>
      </c>
      <c r="AM411" s="246">
        <f t="shared" si="209"/>
        <v>80145</v>
      </c>
    </row>
    <row r="412" spans="1:39" ht="24" customHeight="1">
      <c r="A412" s="232">
        <v>2026</v>
      </c>
      <c r="B412" s="11" t="s">
        <v>35</v>
      </c>
      <c r="C412" s="12" t="s">
        <v>1476</v>
      </c>
      <c r="D412" s="12" t="s">
        <v>1400</v>
      </c>
      <c r="E412" s="12" t="s">
        <v>1479</v>
      </c>
      <c r="F412" s="255">
        <v>77190</v>
      </c>
      <c r="G412" s="255">
        <v>70190</v>
      </c>
      <c r="H412" s="255">
        <v>7000</v>
      </c>
      <c r="I412" s="266">
        <v>9.0700000000000003E-2</v>
      </c>
      <c r="J412" s="241">
        <f t="shared" si="180"/>
        <v>70891.899999999994</v>
      </c>
      <c r="K412" s="246">
        <f t="shared" si="181"/>
        <v>71593.8</v>
      </c>
      <c r="L412" s="246">
        <f t="shared" si="182"/>
        <v>72295.7</v>
      </c>
      <c r="M412" s="246">
        <f t="shared" si="183"/>
        <v>72997.600000000006</v>
      </c>
      <c r="N412" s="246">
        <f t="shared" si="184"/>
        <v>73699.5</v>
      </c>
      <c r="O412" s="246">
        <f t="shared" si="185"/>
        <v>74401.399999999994</v>
      </c>
      <c r="P412" s="246">
        <f t="shared" si="186"/>
        <v>75103.3</v>
      </c>
      <c r="Q412" s="246">
        <f t="shared" si="187"/>
        <v>75805.2</v>
      </c>
      <c r="R412" s="246">
        <f t="shared" si="188"/>
        <v>76507.100000000006</v>
      </c>
      <c r="S412" s="246">
        <f t="shared" si="189"/>
        <v>77209</v>
      </c>
      <c r="T412" s="246">
        <f t="shared" si="190"/>
        <v>77910.899999999994</v>
      </c>
      <c r="U412" s="246">
        <f t="shared" si="191"/>
        <v>78612.800000000003</v>
      </c>
      <c r="V412" s="246">
        <f t="shared" si="192"/>
        <v>79314.7</v>
      </c>
      <c r="W412" s="246">
        <f t="shared" si="193"/>
        <v>80016.600000000006</v>
      </c>
      <c r="X412" s="246">
        <f t="shared" si="194"/>
        <v>80718.5</v>
      </c>
      <c r="Y412" s="246">
        <f t="shared" si="195"/>
        <v>81420.399999999994</v>
      </c>
      <c r="Z412" s="246">
        <f t="shared" si="196"/>
        <v>82122.3</v>
      </c>
      <c r="AA412" s="246">
        <f t="shared" si="197"/>
        <v>82824.2</v>
      </c>
      <c r="AB412" s="246">
        <f t="shared" si="198"/>
        <v>83526.100000000006</v>
      </c>
      <c r="AC412" s="246">
        <f t="shared" si="199"/>
        <v>84228</v>
      </c>
      <c r="AD412" s="246">
        <f t="shared" si="200"/>
        <v>84929.9</v>
      </c>
      <c r="AE412" s="246">
        <f t="shared" si="201"/>
        <v>85631.8</v>
      </c>
      <c r="AF412" s="246">
        <f t="shared" si="202"/>
        <v>86333.7</v>
      </c>
      <c r="AG412" s="246">
        <f t="shared" si="203"/>
        <v>87035.6</v>
      </c>
      <c r="AH412" s="246">
        <f t="shared" si="204"/>
        <v>87737.5</v>
      </c>
      <c r="AI412" s="246">
        <f t="shared" si="205"/>
        <v>88439.4</v>
      </c>
      <c r="AJ412" s="246">
        <f t="shared" si="206"/>
        <v>89141.3</v>
      </c>
      <c r="AK412" s="246">
        <f t="shared" si="207"/>
        <v>89843.199999999997</v>
      </c>
      <c r="AL412" s="246">
        <f t="shared" si="208"/>
        <v>90545.1</v>
      </c>
      <c r="AM412" s="246">
        <f t="shared" si="209"/>
        <v>91247</v>
      </c>
    </row>
    <row r="413" spans="1:39" ht="24" customHeight="1">
      <c r="A413" s="234">
        <v>2026</v>
      </c>
      <c r="B413" s="235" t="s">
        <v>35</v>
      </c>
      <c r="C413" s="236" t="s">
        <v>1476</v>
      </c>
      <c r="D413" s="236" t="s">
        <v>1406</v>
      </c>
      <c r="E413" s="236" t="s">
        <v>1481</v>
      </c>
      <c r="F413" s="259">
        <v>87190</v>
      </c>
      <c r="G413" s="259">
        <v>79990</v>
      </c>
      <c r="H413" s="259">
        <v>7200</v>
      </c>
      <c r="I413" s="268">
        <v>8.2600000000000007E-2</v>
      </c>
      <c r="J413" s="242">
        <f t="shared" si="180"/>
        <v>80789.899999999994</v>
      </c>
      <c r="K413" s="248">
        <f t="shared" si="181"/>
        <v>81589.8</v>
      </c>
      <c r="L413" s="248">
        <f t="shared" si="182"/>
        <v>82389.7</v>
      </c>
      <c r="M413" s="248">
        <f t="shared" si="183"/>
        <v>83189.600000000006</v>
      </c>
      <c r="N413" s="248">
        <f t="shared" si="184"/>
        <v>83989.5</v>
      </c>
      <c r="O413" s="248">
        <f t="shared" si="185"/>
        <v>84789.4</v>
      </c>
      <c r="P413" s="248">
        <f t="shared" si="186"/>
        <v>85589.3</v>
      </c>
      <c r="Q413" s="248">
        <f t="shared" si="187"/>
        <v>86389.2</v>
      </c>
      <c r="R413" s="248">
        <f t="shared" si="188"/>
        <v>87189.1</v>
      </c>
      <c r="S413" s="248">
        <f t="shared" si="189"/>
        <v>87989</v>
      </c>
      <c r="T413" s="248">
        <f t="shared" si="190"/>
        <v>88788.9</v>
      </c>
      <c r="U413" s="248">
        <f t="shared" si="191"/>
        <v>89588.800000000003</v>
      </c>
      <c r="V413" s="248">
        <f t="shared" si="192"/>
        <v>90388.7</v>
      </c>
      <c r="W413" s="248">
        <f t="shared" si="193"/>
        <v>91188.6</v>
      </c>
      <c r="X413" s="248">
        <f t="shared" si="194"/>
        <v>91988.5</v>
      </c>
      <c r="Y413" s="248">
        <f t="shared" si="195"/>
        <v>92788.4</v>
      </c>
      <c r="Z413" s="248">
        <f t="shared" si="196"/>
        <v>93588.3</v>
      </c>
      <c r="AA413" s="248">
        <f t="shared" si="197"/>
        <v>94388.2</v>
      </c>
      <c r="AB413" s="248">
        <f t="shared" si="198"/>
        <v>95188.1</v>
      </c>
      <c r="AC413" s="248">
        <f t="shared" si="199"/>
        <v>95988</v>
      </c>
      <c r="AD413" s="248">
        <f t="shared" si="200"/>
        <v>96787.9</v>
      </c>
      <c r="AE413" s="248">
        <f t="shared" si="201"/>
        <v>97587.8</v>
      </c>
      <c r="AF413" s="248">
        <f t="shared" si="202"/>
        <v>98387.7</v>
      </c>
      <c r="AG413" s="248">
        <f t="shared" si="203"/>
        <v>99187.6</v>
      </c>
      <c r="AH413" s="248">
        <f t="shared" si="204"/>
        <v>99987.5</v>
      </c>
      <c r="AI413" s="248">
        <f t="shared" si="205"/>
        <v>100787.4</v>
      </c>
      <c r="AJ413" s="248">
        <f t="shared" si="206"/>
        <v>101587.3</v>
      </c>
      <c r="AK413" s="248">
        <f t="shared" si="207"/>
        <v>102387.2</v>
      </c>
      <c r="AL413" s="248">
        <f t="shared" si="208"/>
        <v>103187.1</v>
      </c>
      <c r="AM413" s="248">
        <f t="shared" si="209"/>
        <v>103987</v>
      </c>
    </row>
    <row r="414" spans="1:39" ht="24" customHeight="1">
      <c r="A414" s="274"/>
      <c r="B414" s="274"/>
      <c r="C414" s="274"/>
      <c r="D414" s="274"/>
      <c r="E414" s="274"/>
      <c r="F414" s="274"/>
      <c r="G414" s="274"/>
      <c r="H414" s="274"/>
      <c r="I414" s="274"/>
    </row>
    <row r="415" spans="1:39" ht="24" customHeight="1">
      <c r="A415" s="273"/>
      <c r="B415" s="273"/>
      <c r="C415" s="273"/>
      <c r="D415" s="273"/>
      <c r="E415" s="273"/>
      <c r="F415" s="273"/>
      <c r="G415" s="273"/>
      <c r="H415" s="273"/>
      <c r="I415" s="273"/>
    </row>
    <row r="416" spans="1:39" ht="24" customHeight="1">
      <c r="A416" s="273"/>
      <c r="B416" s="273"/>
      <c r="C416" s="273"/>
      <c r="D416" s="273"/>
      <c r="I416" s="269"/>
    </row>
    <row r="417" spans="1:9" ht="24" customHeight="1">
      <c r="A417" s="273"/>
      <c r="B417" s="273"/>
      <c r="C417" s="273"/>
      <c r="D417" s="273"/>
      <c r="I417" s="269"/>
    </row>
    <row r="418" spans="1:9" ht="24" customHeight="1">
      <c r="A418" s="273"/>
      <c r="B418" s="273"/>
      <c r="C418" s="273"/>
      <c r="D418" s="273"/>
      <c r="I418" s="269"/>
    </row>
    <row r="419" spans="1:9" ht="24" customHeight="1">
      <c r="A419" s="273"/>
      <c r="B419" s="273"/>
      <c r="C419" s="273"/>
      <c r="D419" s="273"/>
      <c r="I419" s="269"/>
    </row>
    <row r="420" spans="1:9" ht="24" customHeight="1">
      <c r="A420" s="273"/>
      <c r="B420" s="273"/>
      <c r="C420" s="273"/>
      <c r="D420" s="273"/>
      <c r="I420" s="269"/>
    </row>
    <row r="421" spans="1:9" ht="24" customHeight="1">
      <c r="A421" s="273"/>
      <c r="B421" s="273"/>
      <c r="C421" s="273"/>
      <c r="D421" s="273"/>
      <c r="E421" s="273"/>
      <c r="F421" s="273"/>
      <c r="G421" s="273"/>
      <c r="H421" s="273"/>
      <c r="I421" s="269"/>
    </row>
    <row r="422" spans="1:9" ht="18" customHeight="1"/>
    <row r="423" spans="1:9" ht="18" customHeight="1"/>
    <row r="424" spans="1:9" ht="18" customHeight="1"/>
    <row r="425" spans="1:9" ht="18" customHeight="1"/>
    <row r="426" spans="1:9" ht="18" customHeight="1"/>
    <row r="427" spans="1:9" ht="18" customHeight="1"/>
    <row r="428" spans="1:9" ht="18" customHeight="1"/>
    <row r="429" spans="1:9" ht="18" customHeight="1"/>
    <row r="430" spans="1:9" ht="18" customHeight="1"/>
    <row r="431" spans="1:9" ht="18" customHeight="1"/>
    <row r="432" spans="1:9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</sheetData>
  <sheetProtection selectLockedCells="1"/>
  <mergeCells count="13">
    <mergeCell ref="A7:I7"/>
    <mergeCell ref="A8:I8"/>
    <mergeCell ref="A394:I394"/>
    <mergeCell ref="A395:I395"/>
    <mergeCell ref="A419:D419"/>
    <mergeCell ref="A420:D420"/>
    <mergeCell ref="A421:D421"/>
    <mergeCell ref="E421:H421"/>
    <mergeCell ref="A414:I414"/>
    <mergeCell ref="A415:I415"/>
    <mergeCell ref="A416:D416"/>
    <mergeCell ref="A417:D417"/>
    <mergeCell ref="A418:D418"/>
  </mergeCells>
  <phoneticPr fontId="18" type="noConversion"/>
  <pageMargins left="0.7" right="0.7" top="0.75" bottom="0.75" header="0.3" footer="0.3"/>
  <pageSetup scale="46" fitToHeight="11" orientation="landscape" r:id="rId1"/>
  <headerFooter>
    <oddHeader xml:space="preserve">&amp;L      
</oddHeader>
    <oddFooter>&amp;L&amp;"Tw Cen MT,Regular"&amp;8&amp;P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283"/>
  <sheetViews>
    <sheetView showGridLines="0" topLeftCell="A750" zoomScaleNormal="100" zoomScaleSheetLayoutView="100" workbookViewId="0">
      <selection activeCell="A750" sqref="A750:A797"/>
    </sheetView>
  </sheetViews>
  <sheetFormatPr defaultColWidth="9.140625" defaultRowHeight="13.5"/>
  <cols>
    <col min="1" max="1" width="14.42578125" style="16" customWidth="1"/>
    <col min="2" max="2" width="11.85546875" style="16" bestFit="1" customWidth="1"/>
    <col min="3" max="3" width="16.85546875" style="16" customWidth="1"/>
    <col min="4" max="4" width="92.42578125" style="16" customWidth="1"/>
    <col min="5" max="5" width="24" style="16" customWidth="1"/>
    <col min="6" max="6" width="23.85546875" style="16" customWidth="1"/>
    <col min="7" max="7" width="25.7109375" style="24" customWidth="1"/>
    <col min="8" max="8" width="9.140625" style="4"/>
    <col min="9" max="9" width="12.42578125" style="4" bestFit="1" customWidth="1"/>
    <col min="10" max="16384" width="9.140625" style="4"/>
  </cols>
  <sheetData>
    <row r="1" spans="1:9" ht="24" customHeight="1">
      <c r="A1" s="43"/>
      <c r="B1" s="43"/>
      <c r="C1" s="368"/>
      <c r="D1" s="325"/>
      <c r="E1" s="325"/>
      <c r="F1" s="325"/>
      <c r="G1" s="325"/>
      <c r="H1" s="325"/>
      <c r="I1" s="325"/>
    </row>
    <row r="2" spans="1:9" ht="24" customHeight="1">
      <c r="A2" s="320" t="s">
        <v>20</v>
      </c>
      <c r="B2" s="281"/>
      <c r="C2" s="281"/>
      <c r="D2" s="281"/>
      <c r="E2" s="281"/>
      <c r="F2" s="282"/>
      <c r="G2" s="56"/>
      <c r="H2" s="55"/>
      <c r="I2" s="56"/>
    </row>
    <row r="3" spans="1:9" ht="24" customHeight="1">
      <c r="A3" s="57" t="s">
        <v>5</v>
      </c>
      <c r="B3" s="57" t="s">
        <v>49</v>
      </c>
      <c r="C3" s="311" t="s">
        <v>7</v>
      </c>
      <c r="D3" s="281"/>
      <c r="E3" s="281"/>
      <c r="F3" s="282"/>
      <c r="G3" s="156" t="s">
        <v>8</v>
      </c>
      <c r="H3" s="57" t="s">
        <v>17</v>
      </c>
      <c r="I3" s="157" t="s">
        <v>9</v>
      </c>
    </row>
    <row r="4" spans="1:9" ht="27" customHeight="1">
      <c r="A4" s="322" t="s">
        <v>33</v>
      </c>
      <c r="B4" s="281"/>
      <c r="C4" s="281"/>
      <c r="D4" s="281"/>
      <c r="E4" s="281"/>
      <c r="F4" s="281"/>
      <c r="G4" s="281"/>
      <c r="H4" s="281"/>
      <c r="I4" s="282"/>
    </row>
    <row r="5" spans="1:9" ht="27" customHeight="1">
      <c r="A5" s="356" t="s">
        <v>50</v>
      </c>
      <c r="B5" s="47" t="s">
        <v>51</v>
      </c>
      <c r="C5" s="285" t="s">
        <v>52</v>
      </c>
      <c r="D5" s="281"/>
      <c r="E5" s="281"/>
      <c r="F5" s="282"/>
      <c r="G5" s="60" t="s">
        <v>53</v>
      </c>
      <c r="H5" s="61"/>
      <c r="I5" s="62" t="s">
        <v>53</v>
      </c>
    </row>
    <row r="6" spans="1:9" ht="27" customHeight="1">
      <c r="A6" s="348"/>
      <c r="B6" s="47" t="s">
        <v>54</v>
      </c>
      <c r="C6" s="285" t="s">
        <v>55</v>
      </c>
      <c r="D6" s="281"/>
      <c r="E6" s="281"/>
      <c r="F6" s="282"/>
      <c r="G6" s="74">
        <v>1540</v>
      </c>
      <c r="H6" s="61" t="s">
        <v>56</v>
      </c>
      <c r="I6" s="62">
        <v>1509.2</v>
      </c>
    </row>
    <row r="7" spans="1:9" ht="27" customHeight="1">
      <c r="A7" s="356" t="s">
        <v>57</v>
      </c>
      <c r="B7" s="47" t="s">
        <v>58</v>
      </c>
      <c r="C7" s="285" t="s">
        <v>59</v>
      </c>
      <c r="D7" s="281"/>
      <c r="E7" s="281"/>
      <c r="F7" s="282"/>
      <c r="G7" s="60" t="s">
        <v>53</v>
      </c>
      <c r="H7" s="61" t="s">
        <v>56</v>
      </c>
      <c r="I7" s="62" t="s">
        <v>53</v>
      </c>
    </row>
    <row r="8" spans="1:9" ht="27" customHeight="1">
      <c r="A8" s="348"/>
      <c r="B8" s="47" t="s">
        <v>60</v>
      </c>
      <c r="C8" s="285" t="s">
        <v>61</v>
      </c>
      <c r="D8" s="281"/>
      <c r="E8" s="281"/>
      <c r="F8" s="282"/>
      <c r="G8" s="74">
        <v>2825</v>
      </c>
      <c r="H8" s="61" t="s">
        <v>56</v>
      </c>
      <c r="I8" s="158">
        <v>2768.5</v>
      </c>
    </row>
    <row r="9" spans="1:9" ht="27" customHeight="1">
      <c r="A9" s="356" t="s">
        <v>62</v>
      </c>
      <c r="B9" s="47" t="s">
        <v>63</v>
      </c>
      <c r="C9" s="285" t="s">
        <v>64</v>
      </c>
      <c r="D9" s="281"/>
      <c r="E9" s="281"/>
      <c r="F9" s="282"/>
      <c r="G9" s="60" t="s">
        <v>53</v>
      </c>
      <c r="H9" s="61" t="s">
        <v>56</v>
      </c>
      <c r="I9" s="62" t="s">
        <v>53</v>
      </c>
    </row>
    <row r="10" spans="1:9" ht="27" customHeight="1">
      <c r="A10" s="319"/>
      <c r="B10" s="47" t="s">
        <v>65</v>
      </c>
      <c r="C10" s="285" t="s">
        <v>66</v>
      </c>
      <c r="D10" s="281"/>
      <c r="E10" s="281"/>
      <c r="F10" s="282"/>
      <c r="G10" s="74">
        <v>1675</v>
      </c>
      <c r="H10" s="61" t="s">
        <v>56</v>
      </c>
      <c r="I10" s="158">
        <v>1641.5</v>
      </c>
    </row>
    <row r="11" spans="1:9" ht="18" customHeight="1">
      <c r="A11" s="348"/>
      <c r="B11" s="47" t="s">
        <v>67</v>
      </c>
      <c r="C11" s="285" t="s">
        <v>68</v>
      </c>
      <c r="D11" s="281"/>
      <c r="E11" s="281"/>
      <c r="F11" s="282"/>
      <c r="G11" s="163">
        <v>4500</v>
      </c>
      <c r="H11" s="61" t="s">
        <v>56</v>
      </c>
      <c r="I11" s="74">
        <v>4410</v>
      </c>
    </row>
    <row r="12" spans="1:9" ht="18" customHeight="1">
      <c r="A12" s="352"/>
      <c r="B12" s="353" t="s">
        <v>69</v>
      </c>
      <c r="C12" s="281"/>
      <c r="D12" s="281"/>
      <c r="E12" s="281"/>
      <c r="F12" s="282"/>
      <c r="G12" s="66"/>
      <c r="H12" s="67"/>
      <c r="I12" s="56"/>
    </row>
    <row r="13" spans="1:9" ht="18" customHeight="1">
      <c r="A13" s="303"/>
      <c r="B13" s="68" t="s">
        <v>70</v>
      </c>
      <c r="C13" s="351" t="s">
        <v>71</v>
      </c>
      <c r="D13" s="281"/>
      <c r="E13" s="281"/>
      <c r="F13" s="282"/>
      <c r="G13" s="60" t="s">
        <v>72</v>
      </c>
      <c r="H13" s="61"/>
      <c r="I13" s="62" t="s">
        <v>72</v>
      </c>
    </row>
    <row r="14" spans="1:9" ht="18" customHeight="1">
      <c r="A14" s="303"/>
      <c r="B14" s="68" t="s">
        <v>73</v>
      </c>
      <c r="C14" s="351" t="s">
        <v>74</v>
      </c>
      <c r="D14" s="281"/>
      <c r="E14" s="281"/>
      <c r="F14" s="282"/>
      <c r="G14" s="74">
        <v>2995</v>
      </c>
      <c r="H14" s="61" t="s">
        <v>56</v>
      </c>
      <c r="I14" s="158">
        <v>2935.1</v>
      </c>
    </row>
    <row r="15" spans="1:9" ht="18" customHeight="1">
      <c r="A15" s="327"/>
      <c r="B15" s="68" t="s">
        <v>75</v>
      </c>
      <c r="C15" s="351" t="s">
        <v>76</v>
      </c>
      <c r="D15" s="281"/>
      <c r="E15" s="281"/>
      <c r="F15" s="282"/>
      <c r="G15" s="60" t="s">
        <v>72</v>
      </c>
      <c r="H15" s="61"/>
      <c r="I15" s="62" t="s">
        <v>72</v>
      </c>
    </row>
    <row r="16" spans="1:9" ht="18" customHeight="1">
      <c r="A16" s="352"/>
      <c r="B16" s="353" t="s">
        <v>77</v>
      </c>
      <c r="C16" s="281"/>
      <c r="D16" s="281"/>
      <c r="E16" s="281"/>
      <c r="F16" s="282"/>
      <c r="G16" s="69"/>
      <c r="H16" s="55"/>
      <c r="I16" s="56"/>
    </row>
    <row r="17" spans="1:9" ht="18" customHeight="1">
      <c r="A17" s="303"/>
      <c r="B17" s="68" t="s">
        <v>78</v>
      </c>
      <c r="C17" s="351" t="s">
        <v>79</v>
      </c>
      <c r="D17" s="281"/>
      <c r="E17" s="281"/>
      <c r="F17" s="282"/>
      <c r="G17" s="60" t="s">
        <v>72</v>
      </c>
      <c r="H17" s="61" t="s">
        <v>56</v>
      </c>
      <c r="I17" s="62" t="s">
        <v>72</v>
      </c>
    </row>
    <row r="18" spans="1:9" ht="18" customHeight="1">
      <c r="A18" s="303"/>
      <c r="B18" s="68" t="s">
        <v>80</v>
      </c>
      <c r="C18" s="351" t="s">
        <v>81</v>
      </c>
      <c r="D18" s="281"/>
      <c r="E18" s="281"/>
      <c r="F18" s="282"/>
      <c r="G18" s="158">
        <v>1795</v>
      </c>
      <c r="H18" s="61" t="s">
        <v>56</v>
      </c>
      <c r="I18" s="158">
        <v>1759.1</v>
      </c>
    </row>
    <row r="19" spans="1:9" ht="18" customHeight="1">
      <c r="A19" s="304" t="s">
        <v>82</v>
      </c>
      <c r="B19" s="353" t="s">
        <v>82</v>
      </c>
      <c r="C19" s="281"/>
      <c r="D19" s="281"/>
      <c r="E19" s="281"/>
      <c r="F19" s="282"/>
      <c r="G19" s="69"/>
      <c r="H19" s="55"/>
      <c r="I19" s="56"/>
    </row>
    <row r="20" spans="1:9" ht="18" customHeight="1">
      <c r="A20" s="306"/>
      <c r="B20" s="68" t="s">
        <v>84</v>
      </c>
      <c r="C20" s="351" t="s">
        <v>85</v>
      </c>
      <c r="D20" s="354"/>
      <c r="E20" s="354"/>
      <c r="F20" s="355"/>
      <c r="G20" s="74">
        <v>1795</v>
      </c>
      <c r="H20" s="61" t="s">
        <v>56</v>
      </c>
      <c r="I20" s="158">
        <v>1759.1</v>
      </c>
    </row>
    <row r="21" spans="1:9" ht="18" customHeight="1">
      <c r="A21" s="306"/>
      <c r="B21" s="68" t="s">
        <v>1320</v>
      </c>
      <c r="C21" s="169" t="s">
        <v>1321</v>
      </c>
      <c r="D21" s="41"/>
      <c r="E21" s="41"/>
      <c r="F21" s="42"/>
      <c r="G21" s="74">
        <v>2495</v>
      </c>
      <c r="H21" s="61" t="s">
        <v>56</v>
      </c>
      <c r="I21" s="158">
        <v>2445.1</v>
      </c>
    </row>
    <row r="22" spans="1:9" ht="18" customHeight="1">
      <c r="A22" s="306"/>
      <c r="B22" s="68" t="s">
        <v>3110</v>
      </c>
      <c r="C22" t="s">
        <v>3111</v>
      </c>
      <c r="D22" s="41"/>
      <c r="E22" s="41"/>
      <c r="F22" s="42"/>
      <c r="G22" s="74">
        <v>2695</v>
      </c>
      <c r="H22" s="61" t="s">
        <v>56</v>
      </c>
      <c r="I22" s="158">
        <v>2641.1</v>
      </c>
    </row>
    <row r="23" spans="1:9" ht="18" customHeight="1">
      <c r="A23" s="306"/>
      <c r="B23" s="68" t="s">
        <v>89</v>
      </c>
      <c r="C23" s="284" t="s">
        <v>90</v>
      </c>
      <c r="D23" s="281"/>
      <c r="E23" s="281"/>
      <c r="F23" s="282"/>
      <c r="G23" s="74">
        <v>1995</v>
      </c>
      <c r="H23" s="61" t="s">
        <v>56</v>
      </c>
      <c r="I23" s="158">
        <v>1955.1</v>
      </c>
    </row>
    <row r="24" spans="1:9" ht="18" customHeight="1">
      <c r="A24" s="306"/>
      <c r="B24" s="68">
        <v>888</v>
      </c>
      <c r="C24" s="283" t="s">
        <v>3112</v>
      </c>
      <c r="D24" s="281"/>
      <c r="E24" s="281"/>
      <c r="F24" s="282"/>
      <c r="G24" s="74">
        <v>2195</v>
      </c>
      <c r="H24" s="61" t="s">
        <v>56</v>
      </c>
      <c r="I24" s="158">
        <v>2151.1</v>
      </c>
    </row>
    <row r="25" spans="1:9" ht="18" customHeight="1">
      <c r="A25" s="306"/>
      <c r="B25" s="68" t="s">
        <v>2754</v>
      </c>
      <c r="C25" s="169" t="s">
        <v>3113</v>
      </c>
      <c r="D25" s="41"/>
      <c r="E25" s="41"/>
      <c r="F25" s="42"/>
      <c r="G25" s="74">
        <v>995</v>
      </c>
      <c r="H25" s="61" t="s">
        <v>56</v>
      </c>
      <c r="I25" s="158">
        <v>975.1</v>
      </c>
    </row>
    <row r="26" spans="1:9" ht="18" customHeight="1">
      <c r="A26" s="306"/>
      <c r="B26" s="73" t="s">
        <v>3114</v>
      </c>
      <c r="C26" s="284" t="s">
        <v>3115</v>
      </c>
      <c r="D26" s="281"/>
      <c r="E26" s="281"/>
      <c r="F26" s="282"/>
      <c r="G26" s="74">
        <v>995</v>
      </c>
      <c r="H26" s="61" t="s">
        <v>56</v>
      </c>
      <c r="I26" s="158">
        <v>975.1</v>
      </c>
    </row>
    <row r="27" spans="1:9" ht="18" customHeight="1">
      <c r="A27" s="306"/>
      <c r="B27" s="73" t="s">
        <v>92</v>
      </c>
      <c r="C27" s="284" t="s">
        <v>3116</v>
      </c>
      <c r="D27" s="281"/>
      <c r="E27" s="281"/>
      <c r="F27" s="282"/>
      <c r="G27" s="74">
        <v>2995</v>
      </c>
      <c r="H27" s="61" t="s">
        <v>56</v>
      </c>
      <c r="I27" s="158">
        <v>2935.1</v>
      </c>
    </row>
    <row r="28" spans="1:9" ht="18" customHeight="1">
      <c r="A28" s="306"/>
      <c r="B28" s="73" t="s">
        <v>92</v>
      </c>
      <c r="C28" s="284" t="s">
        <v>1322</v>
      </c>
      <c r="D28" s="281"/>
      <c r="E28" s="281"/>
      <c r="F28" s="282"/>
      <c r="G28" s="74">
        <v>2495</v>
      </c>
      <c r="H28" s="61" t="s">
        <v>56</v>
      </c>
      <c r="I28" s="158">
        <v>2445.1</v>
      </c>
    </row>
    <row r="29" spans="1:9" ht="18" customHeight="1">
      <c r="A29" s="306"/>
      <c r="B29" s="68" t="s">
        <v>93</v>
      </c>
      <c r="C29" s="284" t="s">
        <v>94</v>
      </c>
      <c r="D29" s="281"/>
      <c r="E29" s="281"/>
      <c r="F29" s="282"/>
      <c r="G29" s="74">
        <v>495</v>
      </c>
      <c r="H29" s="61" t="s">
        <v>56</v>
      </c>
      <c r="I29" s="158">
        <v>485.1</v>
      </c>
    </row>
    <row r="30" spans="1:9" ht="18" customHeight="1">
      <c r="A30" s="306"/>
      <c r="B30" s="73" t="s">
        <v>1323</v>
      </c>
      <c r="C30" t="s">
        <v>1324</v>
      </c>
      <c r="D30" s="41"/>
      <c r="E30" s="41"/>
      <c r="F30" s="42"/>
      <c r="G30" s="74">
        <v>995</v>
      </c>
      <c r="H30" s="61" t="s">
        <v>56</v>
      </c>
      <c r="I30" s="158">
        <v>975.1</v>
      </c>
    </row>
    <row r="31" spans="1:9" ht="18" customHeight="1">
      <c r="A31" s="306"/>
      <c r="B31" s="68" t="s">
        <v>96</v>
      </c>
      <c r="C31" s="284" t="s">
        <v>97</v>
      </c>
      <c r="D31" s="281"/>
      <c r="E31" s="281"/>
      <c r="F31" s="282"/>
      <c r="G31" s="74">
        <v>190</v>
      </c>
      <c r="H31" s="61" t="s">
        <v>56</v>
      </c>
      <c r="I31" s="158">
        <v>186.2</v>
      </c>
    </row>
    <row r="32" spans="1:9" ht="18" customHeight="1">
      <c r="A32" s="306"/>
      <c r="B32" s="73" t="s">
        <v>1276</v>
      </c>
      <c r="C32" s="46" t="s">
        <v>1325</v>
      </c>
      <c r="D32" s="41"/>
      <c r="E32" s="41"/>
      <c r="F32" s="42"/>
      <c r="G32" s="74">
        <v>495</v>
      </c>
      <c r="H32" s="61" t="s">
        <v>56</v>
      </c>
      <c r="I32" s="158">
        <v>485.1</v>
      </c>
    </row>
    <row r="33" spans="1:9" ht="18" customHeight="1">
      <c r="A33" s="306"/>
      <c r="B33" s="73" t="s">
        <v>1326</v>
      </c>
      <c r="C33" s="46" t="s">
        <v>1327</v>
      </c>
      <c r="D33" s="41"/>
      <c r="E33" s="41"/>
      <c r="F33" s="42"/>
      <c r="G33" s="74">
        <v>395</v>
      </c>
      <c r="H33" s="61" t="s">
        <v>56</v>
      </c>
      <c r="I33" s="158">
        <v>387.1</v>
      </c>
    </row>
    <row r="34" spans="1:9" ht="18" customHeight="1">
      <c r="A34" s="306"/>
      <c r="B34" s="73" t="s">
        <v>1329</v>
      </c>
      <c r="C34" t="s">
        <v>1330</v>
      </c>
      <c r="D34" s="41"/>
      <c r="E34" s="41"/>
      <c r="F34" s="42"/>
      <c r="G34" s="74">
        <v>395</v>
      </c>
      <c r="H34" s="61" t="s">
        <v>56</v>
      </c>
      <c r="I34" s="158">
        <v>387.1</v>
      </c>
    </row>
    <row r="35" spans="1:9" ht="18" customHeight="1">
      <c r="A35" s="306"/>
      <c r="B35" s="73" t="s">
        <v>1331</v>
      </c>
      <c r="C35" s="46" t="s">
        <v>1332</v>
      </c>
      <c r="D35" s="41"/>
      <c r="E35" s="41"/>
      <c r="F35" s="42"/>
      <c r="G35" s="74">
        <v>395</v>
      </c>
      <c r="H35" s="61" t="s">
        <v>56</v>
      </c>
      <c r="I35" s="158">
        <v>387.1</v>
      </c>
    </row>
    <row r="36" spans="1:9" ht="18" customHeight="1">
      <c r="A36" s="306"/>
      <c r="B36" s="73" t="s">
        <v>1124</v>
      </c>
      <c r="C36" t="s">
        <v>1125</v>
      </c>
      <c r="D36" s="41"/>
      <c r="E36" s="41"/>
      <c r="F36" s="42"/>
      <c r="G36" s="74">
        <v>395</v>
      </c>
      <c r="H36" s="61" t="s">
        <v>56</v>
      </c>
      <c r="I36" s="158">
        <v>387.1</v>
      </c>
    </row>
    <row r="37" spans="1:9" ht="18" customHeight="1">
      <c r="A37" s="306"/>
      <c r="B37" s="68" t="s">
        <v>3117</v>
      </c>
      <c r="C37" s="285" t="s">
        <v>3118</v>
      </c>
      <c r="D37" s="281"/>
      <c r="E37" s="281"/>
      <c r="F37" s="282"/>
      <c r="G37" s="74">
        <v>495</v>
      </c>
      <c r="H37" s="61" t="s">
        <v>56</v>
      </c>
      <c r="I37" s="158">
        <v>485.1</v>
      </c>
    </row>
    <row r="38" spans="1:9" ht="18" customHeight="1">
      <c r="A38" s="306"/>
      <c r="B38" s="68" t="s">
        <v>2098</v>
      </c>
      <c r="C38" s="285" t="s">
        <v>3119</v>
      </c>
      <c r="D38" s="281"/>
      <c r="E38" s="281"/>
      <c r="F38" s="282"/>
      <c r="G38" s="74">
        <v>395</v>
      </c>
      <c r="H38" s="61" t="s">
        <v>56</v>
      </c>
      <c r="I38" s="158">
        <v>387.1</v>
      </c>
    </row>
    <row r="39" spans="1:9" ht="18" customHeight="1">
      <c r="A39" s="306"/>
      <c r="B39" s="68" t="s">
        <v>1214</v>
      </c>
      <c r="C39" s="285" t="s">
        <v>3120</v>
      </c>
      <c r="D39" s="281"/>
      <c r="E39" s="281"/>
      <c r="F39" s="282"/>
      <c r="G39" s="74">
        <v>745</v>
      </c>
      <c r="H39" s="61" t="s">
        <v>1129</v>
      </c>
      <c r="I39" s="74">
        <v>745</v>
      </c>
    </row>
    <row r="40" spans="1:9" ht="18" customHeight="1">
      <c r="A40" s="306"/>
      <c r="B40" s="68" t="s">
        <v>3121</v>
      </c>
      <c r="C40" s="285" t="s">
        <v>2076</v>
      </c>
      <c r="D40" s="281"/>
      <c r="E40" s="281"/>
      <c r="F40" s="282"/>
      <c r="G40" s="74">
        <v>300</v>
      </c>
      <c r="H40" s="61" t="s">
        <v>56</v>
      </c>
      <c r="I40" s="74">
        <v>294</v>
      </c>
    </row>
    <row r="41" spans="1:9" ht="18" customHeight="1">
      <c r="A41" s="306"/>
      <c r="B41" s="68" t="s">
        <v>101</v>
      </c>
      <c r="C41" s="285" t="s">
        <v>102</v>
      </c>
      <c r="D41" s="281"/>
      <c r="E41" s="281"/>
      <c r="F41" s="282"/>
      <c r="G41" s="74">
        <v>300</v>
      </c>
      <c r="H41" s="61" t="s">
        <v>56</v>
      </c>
      <c r="I41" s="74">
        <v>294</v>
      </c>
    </row>
    <row r="42" spans="1:9" ht="18" customHeight="1">
      <c r="A42" s="306"/>
      <c r="B42" s="68" t="s">
        <v>86</v>
      </c>
      <c r="C42" s="284" t="s">
        <v>1333</v>
      </c>
      <c r="D42" s="281"/>
      <c r="E42" s="281"/>
      <c r="F42" s="282"/>
      <c r="G42" s="74">
        <v>495</v>
      </c>
      <c r="H42" s="61" t="s">
        <v>56</v>
      </c>
      <c r="I42" s="158">
        <v>485.1</v>
      </c>
    </row>
    <row r="43" spans="1:9" ht="18" customHeight="1">
      <c r="A43" s="306"/>
      <c r="B43" s="68" t="s">
        <v>103</v>
      </c>
      <c r="C43" s="285" t="s">
        <v>104</v>
      </c>
      <c r="D43" s="281"/>
      <c r="E43" s="281"/>
      <c r="F43" s="282"/>
      <c r="G43" s="74">
        <v>120</v>
      </c>
      <c r="H43" s="61" t="s">
        <v>56</v>
      </c>
      <c r="I43" s="158">
        <v>117.6</v>
      </c>
    </row>
    <row r="44" spans="1:9" ht="18" customHeight="1">
      <c r="A44" s="306"/>
      <c r="B44" s="68" t="s">
        <v>105</v>
      </c>
      <c r="C44" s="285" t="s">
        <v>106</v>
      </c>
      <c r="D44" s="281"/>
      <c r="E44" s="281"/>
      <c r="F44" s="282"/>
      <c r="G44" s="74">
        <v>400</v>
      </c>
      <c r="H44" s="61" t="s">
        <v>56</v>
      </c>
      <c r="I44" s="74">
        <v>392</v>
      </c>
    </row>
    <row r="45" spans="1:9" ht="18" customHeight="1">
      <c r="A45" s="306"/>
      <c r="B45" s="68" t="s">
        <v>107</v>
      </c>
      <c r="C45" s="285" t="s">
        <v>108</v>
      </c>
      <c r="D45" s="281"/>
      <c r="E45" s="281"/>
      <c r="F45" s="282"/>
      <c r="G45" s="74">
        <v>160</v>
      </c>
      <c r="H45" s="61" t="s">
        <v>56</v>
      </c>
      <c r="I45" s="158">
        <v>156.80000000000001</v>
      </c>
    </row>
    <row r="46" spans="1:9" ht="18" customHeight="1">
      <c r="A46" s="306"/>
      <c r="B46" s="68" t="s">
        <v>116</v>
      </c>
      <c r="C46" s="284" t="s">
        <v>117</v>
      </c>
      <c r="D46" s="281"/>
      <c r="E46" s="281"/>
      <c r="F46" s="282"/>
      <c r="G46" s="74">
        <v>495</v>
      </c>
      <c r="H46" s="61" t="s">
        <v>56</v>
      </c>
      <c r="I46" s="158">
        <v>485.1</v>
      </c>
    </row>
    <row r="47" spans="1:9" ht="18" customHeight="1">
      <c r="A47" s="306"/>
      <c r="B47" s="73">
        <v>863</v>
      </c>
      <c r="C47" s="284" t="s">
        <v>118</v>
      </c>
      <c r="D47" s="281"/>
      <c r="E47" s="281"/>
      <c r="F47" s="282"/>
      <c r="G47" s="74">
        <v>465</v>
      </c>
      <c r="H47" s="61" t="s">
        <v>56</v>
      </c>
      <c r="I47" s="158">
        <v>455.7</v>
      </c>
    </row>
    <row r="48" spans="1:9" ht="18" customHeight="1">
      <c r="A48" s="306"/>
      <c r="B48" s="68" t="s">
        <v>120</v>
      </c>
      <c r="C48" s="284" t="s">
        <v>121</v>
      </c>
      <c r="D48" s="281"/>
      <c r="E48" s="281"/>
      <c r="F48" s="282"/>
      <c r="G48" s="74">
        <v>600</v>
      </c>
      <c r="H48" s="61" t="s">
        <v>56</v>
      </c>
      <c r="I48" s="62">
        <v>588</v>
      </c>
    </row>
    <row r="49" spans="1:9" ht="18" customHeight="1">
      <c r="A49" s="306"/>
      <c r="B49" s="68" t="s">
        <v>122</v>
      </c>
      <c r="C49" s="284" t="s">
        <v>123</v>
      </c>
      <c r="D49" s="281"/>
      <c r="E49" s="281"/>
      <c r="F49" s="282"/>
      <c r="G49" s="74">
        <v>220</v>
      </c>
      <c r="H49" s="61" t="s">
        <v>56</v>
      </c>
      <c r="I49" s="62">
        <v>215.6</v>
      </c>
    </row>
    <row r="50" spans="1:9" ht="18" customHeight="1">
      <c r="A50" s="306"/>
      <c r="B50" s="68" t="s">
        <v>124</v>
      </c>
      <c r="C50" s="284" t="s">
        <v>125</v>
      </c>
      <c r="D50" s="281"/>
      <c r="E50" s="281"/>
      <c r="F50" s="282"/>
      <c r="G50" s="74">
        <v>400</v>
      </c>
      <c r="H50" s="61" t="s">
        <v>56</v>
      </c>
      <c r="I50" s="74">
        <v>392</v>
      </c>
    </row>
    <row r="51" spans="1:9" ht="18" customHeight="1">
      <c r="A51" s="306"/>
      <c r="B51" s="68" t="s">
        <v>2769</v>
      </c>
      <c r="C51" s="284" t="s">
        <v>3122</v>
      </c>
      <c r="D51" s="281"/>
      <c r="E51" s="281"/>
      <c r="F51" s="282"/>
      <c r="G51" s="74">
        <v>160</v>
      </c>
      <c r="H51" s="61" t="s">
        <v>56</v>
      </c>
      <c r="I51" s="74">
        <v>156.80000000000001</v>
      </c>
    </row>
    <row r="52" spans="1:9" ht="18" customHeight="1">
      <c r="A52" s="306"/>
      <c r="B52" s="68" t="s">
        <v>126</v>
      </c>
      <c r="C52" s="284" t="s">
        <v>127</v>
      </c>
      <c r="D52" s="281"/>
      <c r="E52" s="281"/>
      <c r="F52" s="282"/>
      <c r="G52" s="74">
        <v>160</v>
      </c>
      <c r="H52" s="61" t="s">
        <v>56</v>
      </c>
      <c r="I52" s="74">
        <v>157</v>
      </c>
    </row>
    <row r="53" spans="1:9" ht="18" customHeight="1">
      <c r="A53" s="306"/>
      <c r="B53" s="68" t="s">
        <v>113</v>
      </c>
      <c r="C53" s="283" t="s">
        <v>114</v>
      </c>
      <c r="D53" s="281"/>
      <c r="E53" s="281"/>
      <c r="F53" s="282"/>
      <c r="G53" s="74">
        <v>775</v>
      </c>
      <c r="H53" s="61" t="s">
        <v>56</v>
      </c>
      <c r="I53" s="158">
        <v>759.5</v>
      </c>
    </row>
    <row r="54" spans="1:9" ht="18" customHeight="1">
      <c r="A54" s="306"/>
      <c r="B54" s="68" t="s">
        <v>111</v>
      </c>
      <c r="C54" s="284" t="s">
        <v>112</v>
      </c>
      <c r="D54" s="281"/>
      <c r="E54" s="281"/>
      <c r="F54" s="282"/>
      <c r="G54" s="74">
        <v>160</v>
      </c>
      <c r="H54" s="61" t="s">
        <v>56</v>
      </c>
      <c r="I54" s="158">
        <v>156.80000000000001</v>
      </c>
    </row>
    <row r="55" spans="1:9" ht="18" customHeight="1">
      <c r="A55" s="306"/>
      <c r="B55" s="68" t="s">
        <v>109</v>
      </c>
      <c r="C55" s="285" t="s">
        <v>110</v>
      </c>
      <c r="D55" s="281"/>
      <c r="E55" s="281"/>
      <c r="F55" s="282"/>
      <c r="G55" s="74">
        <v>160</v>
      </c>
      <c r="H55" s="61" t="s">
        <v>56</v>
      </c>
      <c r="I55" s="158">
        <v>156.80000000000001</v>
      </c>
    </row>
    <row r="56" spans="1:9" ht="18" customHeight="1">
      <c r="A56" s="75"/>
      <c r="B56" s="43"/>
      <c r="C56" s="76"/>
      <c r="D56" s="76"/>
      <c r="E56" s="76"/>
      <c r="F56" s="76"/>
      <c r="G56" s="77"/>
      <c r="H56" s="78"/>
      <c r="I56" s="77"/>
    </row>
    <row r="57" spans="1:9" ht="18" customHeight="1">
      <c r="A57" s="75"/>
      <c r="B57" s="43"/>
      <c r="C57" s="76"/>
      <c r="D57" s="76"/>
      <c r="E57" s="76"/>
      <c r="F57" s="76"/>
      <c r="G57" s="77"/>
      <c r="H57" s="78"/>
      <c r="I57" s="77"/>
    </row>
    <row r="58" spans="1:9" ht="18" customHeight="1">
      <c r="A58" s="320" t="s">
        <v>20</v>
      </c>
      <c r="B58" s="281"/>
      <c r="C58" s="281"/>
      <c r="D58" s="281"/>
      <c r="E58" s="281"/>
      <c r="F58" s="282"/>
      <c r="G58" s="54"/>
      <c r="H58" s="55"/>
      <c r="I58" s="56"/>
    </row>
    <row r="59" spans="1:9" ht="18" customHeight="1">
      <c r="A59" s="57" t="s">
        <v>5</v>
      </c>
      <c r="B59" s="57" t="s">
        <v>49</v>
      </c>
      <c r="C59" s="311" t="s">
        <v>7</v>
      </c>
      <c r="D59" s="281"/>
      <c r="E59" s="281"/>
      <c r="F59" s="282"/>
      <c r="G59" s="58" t="s">
        <v>8</v>
      </c>
      <c r="H59" s="57" t="s">
        <v>17</v>
      </c>
      <c r="I59" s="59" t="s">
        <v>9</v>
      </c>
    </row>
    <row r="60" spans="1:9" ht="18" customHeight="1">
      <c r="A60" s="322" t="s">
        <v>130</v>
      </c>
      <c r="B60" s="281"/>
      <c r="C60" s="281"/>
      <c r="D60" s="281"/>
      <c r="E60" s="281"/>
      <c r="F60" s="281"/>
      <c r="G60" s="281"/>
      <c r="H60" s="281"/>
      <c r="I60" s="282"/>
    </row>
    <row r="61" spans="1:9" ht="18" customHeight="1">
      <c r="A61" s="44" t="s">
        <v>50</v>
      </c>
      <c r="B61" s="68" t="s">
        <v>131</v>
      </c>
      <c r="C61" s="369" t="s">
        <v>132</v>
      </c>
      <c r="D61" s="281"/>
      <c r="E61" s="281"/>
      <c r="F61" s="282"/>
      <c r="G61" s="60" t="s">
        <v>53</v>
      </c>
      <c r="H61" s="61" t="s">
        <v>56</v>
      </c>
      <c r="I61" s="62" t="s">
        <v>53</v>
      </c>
    </row>
    <row r="62" spans="1:9" ht="18" customHeight="1">
      <c r="A62" s="44" t="s">
        <v>57</v>
      </c>
      <c r="B62" s="68" t="s">
        <v>133</v>
      </c>
      <c r="C62" s="369" t="s">
        <v>134</v>
      </c>
      <c r="D62" s="281"/>
      <c r="E62" s="281"/>
      <c r="F62" s="282"/>
      <c r="G62" s="60" t="s">
        <v>53</v>
      </c>
      <c r="H62" s="61" t="s">
        <v>56</v>
      </c>
      <c r="I62" s="62" t="s">
        <v>53</v>
      </c>
    </row>
    <row r="63" spans="1:9" ht="18" customHeight="1">
      <c r="A63" s="79" t="s">
        <v>62</v>
      </c>
      <c r="B63" s="68" t="s">
        <v>135</v>
      </c>
      <c r="C63" s="369" t="s">
        <v>136</v>
      </c>
      <c r="D63" s="281"/>
      <c r="E63" s="281"/>
      <c r="F63" s="282"/>
      <c r="G63" s="60" t="s">
        <v>53</v>
      </c>
      <c r="H63" s="61" t="s">
        <v>56</v>
      </c>
      <c r="I63" s="62" t="s">
        <v>53</v>
      </c>
    </row>
    <row r="64" spans="1:9" ht="18" customHeight="1">
      <c r="A64" s="65" t="s">
        <v>137</v>
      </c>
      <c r="B64" s="68" t="s">
        <v>138</v>
      </c>
      <c r="C64" s="369" t="s">
        <v>136</v>
      </c>
      <c r="D64" s="281"/>
      <c r="E64" s="281"/>
      <c r="F64" s="282"/>
      <c r="G64" s="60" t="s">
        <v>53</v>
      </c>
      <c r="H64" s="61" t="s">
        <v>56</v>
      </c>
      <c r="I64" s="62" t="s">
        <v>53</v>
      </c>
    </row>
    <row r="65" spans="1:9" ht="18" customHeight="1">
      <c r="A65" s="335"/>
      <c r="B65" s="289" t="s">
        <v>69</v>
      </c>
      <c r="C65" s="281"/>
      <c r="D65" s="281"/>
      <c r="E65" s="281"/>
      <c r="F65" s="282"/>
      <c r="G65" s="80"/>
      <c r="H65" s="81"/>
      <c r="I65" s="56"/>
    </row>
    <row r="66" spans="1:9" ht="18" customHeight="1">
      <c r="A66" s="319"/>
      <c r="B66" s="82" t="s">
        <v>163</v>
      </c>
      <c r="C66" s="43" t="s">
        <v>3123</v>
      </c>
      <c r="D66" s="43"/>
      <c r="E66" s="43"/>
      <c r="F66" s="83"/>
      <c r="G66" s="64" t="s">
        <v>72</v>
      </c>
      <c r="H66" s="61" t="s">
        <v>56</v>
      </c>
      <c r="I66" s="62" t="s">
        <v>72</v>
      </c>
    </row>
    <row r="67" spans="1:9" ht="18" customHeight="1">
      <c r="A67" s="348"/>
      <c r="B67" s="73" t="s">
        <v>3124</v>
      </c>
      <c r="C67" s="369" t="s">
        <v>1334</v>
      </c>
      <c r="D67" s="281"/>
      <c r="E67" s="281"/>
      <c r="F67" s="282"/>
      <c r="G67" s="64" t="s">
        <v>72</v>
      </c>
      <c r="H67" s="61" t="s">
        <v>56</v>
      </c>
      <c r="I67" s="62" t="s">
        <v>72</v>
      </c>
    </row>
    <row r="68" spans="1:9" ht="18" customHeight="1">
      <c r="A68" s="365"/>
      <c r="B68" s="289" t="s">
        <v>77</v>
      </c>
      <c r="C68" s="281"/>
      <c r="D68" s="281"/>
      <c r="E68" s="281"/>
      <c r="F68" s="282"/>
      <c r="G68" s="66"/>
      <c r="H68" s="67"/>
      <c r="I68" s="56"/>
    </row>
    <row r="69" spans="1:9" ht="18" customHeight="1">
      <c r="A69" s="366"/>
      <c r="B69" s="73">
        <v>448</v>
      </c>
      <c r="C69" s="351" t="s">
        <v>139</v>
      </c>
      <c r="D69" s="281"/>
      <c r="E69" s="281"/>
      <c r="F69" s="282"/>
      <c r="G69" s="64" t="s">
        <v>72</v>
      </c>
      <c r="H69" s="61" t="s">
        <v>56</v>
      </c>
      <c r="I69" s="62" t="s">
        <v>72</v>
      </c>
    </row>
    <row r="70" spans="1:9" ht="18" customHeight="1">
      <c r="A70" s="304" t="s">
        <v>82</v>
      </c>
      <c r="B70" s="307" t="s">
        <v>82</v>
      </c>
      <c r="C70" s="281"/>
      <c r="D70" s="281"/>
      <c r="E70" s="281"/>
      <c r="F70" s="282"/>
      <c r="G70" s="56"/>
      <c r="H70" s="55"/>
      <c r="I70" s="56"/>
    </row>
    <row r="71" spans="1:9" ht="18" customHeight="1">
      <c r="A71" s="306"/>
      <c r="B71" s="73" t="s">
        <v>405</v>
      </c>
      <c r="C71" s="284" t="s">
        <v>141</v>
      </c>
      <c r="D71" s="281"/>
      <c r="E71" s="281"/>
      <c r="F71" s="282"/>
      <c r="G71" s="158">
        <v>1895</v>
      </c>
      <c r="H71" s="61" t="s">
        <v>56</v>
      </c>
      <c r="I71" s="158">
        <v>1857.1</v>
      </c>
    </row>
    <row r="72" spans="1:9" ht="18" customHeight="1">
      <c r="A72" s="306"/>
      <c r="B72" s="73" t="s">
        <v>406</v>
      </c>
      <c r="C72" s="284" t="s">
        <v>1335</v>
      </c>
      <c r="D72" s="281"/>
      <c r="E72" s="281"/>
      <c r="F72" s="282"/>
      <c r="G72" s="74">
        <v>2195</v>
      </c>
      <c r="H72" s="61" t="s">
        <v>56</v>
      </c>
      <c r="I72" s="158">
        <v>2151.1</v>
      </c>
    </row>
    <row r="73" spans="1:9" ht="18" customHeight="1">
      <c r="A73" s="306"/>
      <c r="B73" s="73" t="s">
        <v>358</v>
      </c>
      <c r="C73" s="284" t="s">
        <v>1336</v>
      </c>
      <c r="D73" s="281"/>
      <c r="E73" s="281"/>
      <c r="F73" s="282"/>
      <c r="G73" s="74">
        <v>995</v>
      </c>
      <c r="H73" s="61" t="s">
        <v>56</v>
      </c>
      <c r="I73" s="158">
        <v>975.1</v>
      </c>
    </row>
    <row r="74" spans="1:9" ht="18" customHeight="1">
      <c r="A74" s="306"/>
      <c r="B74" s="73" t="s">
        <v>122</v>
      </c>
      <c r="C74" s="284" t="s">
        <v>143</v>
      </c>
      <c r="D74" s="281"/>
      <c r="E74" s="281"/>
      <c r="F74" s="282"/>
      <c r="G74" s="158">
        <v>995</v>
      </c>
      <c r="H74" s="61" t="s">
        <v>56</v>
      </c>
      <c r="I74" s="158">
        <v>975.1</v>
      </c>
    </row>
    <row r="75" spans="1:9" ht="18" customHeight="1">
      <c r="A75" s="306"/>
      <c r="B75" s="73" t="s">
        <v>1337</v>
      </c>
      <c r="C75" s="284" t="s">
        <v>1338</v>
      </c>
      <c r="D75" s="281"/>
      <c r="E75" s="281"/>
      <c r="F75" s="282"/>
      <c r="G75" s="158">
        <v>1800</v>
      </c>
      <c r="H75" s="61" t="s">
        <v>56</v>
      </c>
      <c r="I75" s="158">
        <v>1764</v>
      </c>
    </row>
    <row r="76" spans="1:9" ht="18" customHeight="1">
      <c r="A76" s="306"/>
      <c r="B76" s="73" t="s">
        <v>754</v>
      </c>
      <c r="C76" s="283" t="s">
        <v>1339</v>
      </c>
      <c r="D76" s="281"/>
      <c r="E76" s="281"/>
      <c r="F76" s="282"/>
      <c r="G76" s="165">
        <v>1895</v>
      </c>
      <c r="H76" s="61" t="s">
        <v>56</v>
      </c>
      <c r="I76" s="176">
        <v>1857.1</v>
      </c>
    </row>
    <row r="77" spans="1:9" ht="18" customHeight="1">
      <c r="A77" s="306"/>
      <c r="B77" s="73" t="s">
        <v>1523</v>
      </c>
      <c r="C77" s="284" t="s">
        <v>3127</v>
      </c>
      <c r="D77" s="281"/>
      <c r="E77" s="281"/>
      <c r="F77" s="282"/>
      <c r="G77" s="74">
        <v>1500</v>
      </c>
      <c r="H77" s="61" t="s">
        <v>56</v>
      </c>
      <c r="I77" s="158">
        <v>1470</v>
      </c>
    </row>
    <row r="78" spans="1:9" ht="18" customHeight="1">
      <c r="A78" s="306"/>
      <c r="B78" s="73" t="s">
        <v>3125</v>
      </c>
      <c r="C78" s="284" t="s">
        <v>3126</v>
      </c>
      <c r="D78" s="281"/>
      <c r="E78" s="281"/>
      <c r="F78" s="282"/>
      <c r="G78" s="74">
        <v>1500</v>
      </c>
      <c r="H78" s="61" t="s">
        <v>56</v>
      </c>
      <c r="I78" s="158">
        <v>1470</v>
      </c>
    </row>
    <row r="79" spans="1:9" ht="18" customHeight="1">
      <c r="A79" s="306"/>
      <c r="B79" s="73" t="s">
        <v>1340</v>
      </c>
      <c r="C79" s="284" t="s">
        <v>1341</v>
      </c>
      <c r="D79" s="281"/>
      <c r="E79" s="281"/>
      <c r="F79" s="282"/>
      <c r="G79" s="74">
        <v>3860</v>
      </c>
      <c r="H79" s="61" t="s">
        <v>56</v>
      </c>
      <c r="I79" s="158">
        <v>3782.8</v>
      </c>
    </row>
    <row r="80" spans="1:9" ht="18" customHeight="1">
      <c r="A80" s="306"/>
      <c r="B80" s="73" t="s">
        <v>1133</v>
      </c>
      <c r="C80" s="284" t="s">
        <v>1342</v>
      </c>
      <c r="D80" s="281"/>
      <c r="E80" s="281"/>
      <c r="F80" s="282"/>
      <c r="G80" s="158">
        <v>2495</v>
      </c>
      <c r="H80" s="61" t="s">
        <v>56</v>
      </c>
      <c r="I80" s="158">
        <v>2445.1</v>
      </c>
    </row>
    <row r="81" spans="1:9" ht="18" customHeight="1">
      <c r="A81" s="306"/>
      <c r="B81" s="73" t="s">
        <v>146</v>
      </c>
      <c r="C81" s="283" t="s">
        <v>1343</v>
      </c>
      <c r="D81" s="281"/>
      <c r="E81" s="281"/>
      <c r="F81" s="282"/>
      <c r="G81" s="165">
        <v>995</v>
      </c>
      <c r="H81" s="61" t="s">
        <v>56</v>
      </c>
      <c r="I81" s="84" t="s">
        <v>147</v>
      </c>
    </row>
    <row r="82" spans="1:9" ht="18" customHeight="1">
      <c r="A82" s="306"/>
      <c r="B82" s="73" t="s">
        <v>95</v>
      </c>
      <c r="C82" s="283" t="s">
        <v>1344</v>
      </c>
      <c r="D82" s="281"/>
      <c r="E82" s="281"/>
      <c r="F82" s="282"/>
      <c r="G82" s="165">
        <v>995</v>
      </c>
      <c r="H82" s="61" t="s">
        <v>56</v>
      </c>
      <c r="I82" s="84" t="s">
        <v>147</v>
      </c>
    </row>
    <row r="83" spans="1:9" ht="18" customHeight="1">
      <c r="A83" s="306"/>
      <c r="B83" s="73" t="s">
        <v>1276</v>
      </c>
      <c r="C83" s="284" t="s">
        <v>1277</v>
      </c>
      <c r="D83" s="281"/>
      <c r="E83" s="281"/>
      <c r="F83" s="282"/>
      <c r="G83" s="158">
        <v>495</v>
      </c>
      <c r="H83" s="61" t="s">
        <v>56</v>
      </c>
      <c r="I83" s="158">
        <v>485.1</v>
      </c>
    </row>
    <row r="84" spans="1:9" ht="18" customHeight="1">
      <c r="A84" s="306"/>
      <c r="B84" s="73" t="s">
        <v>1278</v>
      </c>
      <c r="C84" s="284" t="s">
        <v>3128</v>
      </c>
      <c r="D84" s="281"/>
      <c r="E84" s="281"/>
      <c r="F84" s="282"/>
      <c r="G84" s="158">
        <v>995</v>
      </c>
      <c r="H84" s="61" t="s">
        <v>56</v>
      </c>
      <c r="I84" s="158">
        <v>975.1</v>
      </c>
    </row>
    <row r="85" spans="1:9" ht="18" customHeight="1">
      <c r="A85" s="306"/>
      <c r="B85" s="73" t="s">
        <v>1329</v>
      </c>
      <c r="C85" s="284" t="s">
        <v>1345</v>
      </c>
      <c r="D85" s="281"/>
      <c r="E85" s="281"/>
      <c r="F85" s="282"/>
      <c r="G85" s="158">
        <v>395</v>
      </c>
      <c r="H85" s="61" t="s">
        <v>56</v>
      </c>
      <c r="I85" s="158">
        <v>387.1</v>
      </c>
    </row>
    <row r="86" spans="1:9" ht="18" customHeight="1">
      <c r="A86" s="306"/>
      <c r="B86" s="73" t="s">
        <v>96</v>
      </c>
      <c r="C86" s="284" t="s">
        <v>97</v>
      </c>
      <c r="D86" s="281"/>
      <c r="E86" s="281"/>
      <c r="F86" s="282"/>
      <c r="G86" s="158">
        <v>190</v>
      </c>
      <c r="H86" s="61" t="s">
        <v>56</v>
      </c>
      <c r="I86" s="158">
        <v>186.2</v>
      </c>
    </row>
    <row r="87" spans="1:9" ht="18" customHeight="1">
      <c r="A87" s="306"/>
      <c r="B87" s="73">
        <v>153</v>
      </c>
      <c r="C87" s="284" t="s">
        <v>148</v>
      </c>
      <c r="D87" s="281"/>
      <c r="E87" s="281"/>
      <c r="F87" s="282"/>
      <c r="G87" s="62" t="s">
        <v>53</v>
      </c>
      <c r="H87" s="61" t="s">
        <v>56</v>
      </c>
      <c r="I87" s="62" t="s">
        <v>53</v>
      </c>
    </row>
    <row r="88" spans="1:9" ht="18" customHeight="1">
      <c r="A88" s="306"/>
      <c r="B88" s="73" t="s">
        <v>149</v>
      </c>
      <c r="C88" s="284" t="s">
        <v>150</v>
      </c>
      <c r="D88" s="281"/>
      <c r="E88" s="281"/>
      <c r="F88" s="282"/>
      <c r="G88" s="158">
        <v>195</v>
      </c>
      <c r="H88" s="61" t="s">
        <v>56</v>
      </c>
      <c r="I88" s="158">
        <v>191.1</v>
      </c>
    </row>
    <row r="89" spans="1:9" ht="18" customHeight="1">
      <c r="A89" s="306"/>
      <c r="B89" s="73" t="s">
        <v>115</v>
      </c>
      <c r="C89" s="284" t="s">
        <v>154</v>
      </c>
      <c r="D89" s="281"/>
      <c r="E89" s="281"/>
      <c r="F89" s="282"/>
      <c r="G89" s="158">
        <v>185</v>
      </c>
      <c r="H89" s="61" t="s">
        <v>56</v>
      </c>
      <c r="I89" s="158">
        <v>181.3</v>
      </c>
    </row>
    <row r="90" spans="1:9" ht="18" customHeight="1">
      <c r="A90" s="306"/>
      <c r="B90" s="73" t="s">
        <v>155</v>
      </c>
      <c r="C90" s="284" t="s">
        <v>156</v>
      </c>
      <c r="D90" s="281"/>
      <c r="E90" s="281"/>
      <c r="F90" s="282"/>
      <c r="G90" s="158">
        <v>150</v>
      </c>
      <c r="H90" s="61" t="s">
        <v>56</v>
      </c>
      <c r="I90" s="158">
        <v>147</v>
      </c>
    </row>
    <row r="91" spans="1:9" ht="18" customHeight="1">
      <c r="A91" s="306"/>
      <c r="B91" s="73" t="s">
        <v>157</v>
      </c>
      <c r="C91" s="284" t="s">
        <v>158</v>
      </c>
      <c r="D91" s="281"/>
      <c r="E91" s="281"/>
      <c r="F91" s="282"/>
      <c r="G91" s="158">
        <v>115</v>
      </c>
      <c r="H91" s="61" t="s">
        <v>56</v>
      </c>
      <c r="I91" s="158">
        <v>112.7</v>
      </c>
    </row>
    <row r="92" spans="1:9" ht="18" customHeight="1">
      <c r="A92" s="306"/>
      <c r="B92" s="73" t="s">
        <v>145</v>
      </c>
      <c r="C92" s="284" t="s">
        <v>1346</v>
      </c>
      <c r="D92" s="281"/>
      <c r="E92" s="281"/>
      <c r="F92" s="282"/>
      <c r="G92" s="158">
        <v>715</v>
      </c>
      <c r="H92" s="72" t="s">
        <v>56</v>
      </c>
      <c r="I92" s="158">
        <v>700.7</v>
      </c>
    </row>
    <row r="93" spans="1:9" ht="18" customHeight="1">
      <c r="A93" s="306"/>
      <c r="B93" s="73" t="s">
        <v>1347</v>
      </c>
      <c r="C93" s="284" t="s">
        <v>1348</v>
      </c>
      <c r="D93" s="281"/>
      <c r="E93" s="281"/>
      <c r="F93" s="282"/>
      <c r="G93" s="158">
        <v>350</v>
      </c>
      <c r="H93" s="61" t="s">
        <v>56</v>
      </c>
      <c r="I93" s="158">
        <v>343</v>
      </c>
    </row>
    <row r="94" spans="1:9" ht="18" customHeight="1">
      <c r="A94" s="306"/>
      <c r="B94" s="73" t="s">
        <v>151</v>
      </c>
      <c r="C94" s="284" t="s">
        <v>1349</v>
      </c>
      <c r="D94" s="281"/>
      <c r="E94" s="281"/>
      <c r="F94" s="282"/>
      <c r="G94" s="158">
        <v>95</v>
      </c>
      <c r="H94" s="61" t="s">
        <v>56</v>
      </c>
      <c r="I94" s="158">
        <v>93.1</v>
      </c>
    </row>
    <row r="95" spans="1:9" ht="18" customHeight="1">
      <c r="A95" s="306"/>
      <c r="B95" s="73" t="s">
        <v>2981</v>
      </c>
      <c r="C95" s="284" t="s">
        <v>3129</v>
      </c>
      <c r="D95" s="281"/>
      <c r="E95" s="281"/>
      <c r="F95" s="282"/>
      <c r="G95" s="158">
        <v>350</v>
      </c>
      <c r="H95" s="61" t="s">
        <v>56</v>
      </c>
      <c r="I95" s="158">
        <v>343</v>
      </c>
    </row>
    <row r="96" spans="1:9" ht="18" customHeight="1">
      <c r="A96" s="306"/>
      <c r="B96" s="73" t="s">
        <v>1214</v>
      </c>
      <c r="C96" s="284" t="s">
        <v>3130</v>
      </c>
      <c r="D96" s="281"/>
      <c r="E96" s="281"/>
      <c r="F96" s="282"/>
      <c r="G96" s="158">
        <v>745</v>
      </c>
      <c r="H96" s="61" t="s">
        <v>1129</v>
      </c>
      <c r="I96" s="158">
        <v>745</v>
      </c>
    </row>
    <row r="97" spans="1:9" ht="18" customHeight="1">
      <c r="A97" s="306"/>
      <c r="B97" s="73" t="s">
        <v>3131</v>
      </c>
      <c r="C97" s="284" t="s">
        <v>3132</v>
      </c>
      <c r="D97" s="281"/>
      <c r="E97" s="281"/>
      <c r="F97" s="282"/>
      <c r="G97" s="158">
        <v>300</v>
      </c>
      <c r="H97" s="61" t="s">
        <v>56</v>
      </c>
      <c r="I97" s="158">
        <v>294</v>
      </c>
    </row>
    <row r="98" spans="1:9" ht="18" customHeight="1">
      <c r="A98" s="306"/>
      <c r="B98" s="73" t="s">
        <v>107</v>
      </c>
      <c r="C98" s="284" t="s">
        <v>3133</v>
      </c>
      <c r="D98" s="281"/>
      <c r="E98" s="281"/>
      <c r="F98" s="282"/>
      <c r="G98" s="158">
        <v>395</v>
      </c>
      <c r="H98" s="61" t="s">
        <v>56</v>
      </c>
      <c r="I98" s="158">
        <v>387.1</v>
      </c>
    </row>
    <row r="99" spans="1:9" ht="18" customHeight="1">
      <c r="A99" s="306"/>
      <c r="B99" s="73" t="s">
        <v>3134</v>
      </c>
      <c r="C99" s="284" t="s">
        <v>3135</v>
      </c>
      <c r="D99" s="281"/>
      <c r="E99" s="281"/>
      <c r="F99" s="282"/>
      <c r="G99" s="158">
        <v>495</v>
      </c>
      <c r="H99" s="61" t="s">
        <v>56</v>
      </c>
      <c r="I99" s="158">
        <v>485.1</v>
      </c>
    </row>
    <row r="100" spans="1:9" ht="18" customHeight="1">
      <c r="A100" s="306"/>
      <c r="B100" s="73" t="s">
        <v>1350</v>
      </c>
      <c r="C100" s="284" t="s">
        <v>1351</v>
      </c>
      <c r="D100" s="281"/>
      <c r="E100" s="281"/>
      <c r="F100" s="282"/>
      <c r="G100" s="158">
        <v>80</v>
      </c>
      <c r="H100" s="61" t="s">
        <v>56</v>
      </c>
      <c r="I100" s="158">
        <v>88.4</v>
      </c>
    </row>
    <row r="101" spans="1:9" ht="18" customHeight="1">
      <c r="A101" s="342" t="s">
        <v>159</v>
      </c>
      <c r="B101" s="289" t="s">
        <v>1141</v>
      </c>
      <c r="C101" s="281"/>
      <c r="D101" s="281"/>
      <c r="E101" s="281"/>
      <c r="F101" s="282"/>
      <c r="G101" s="56"/>
      <c r="H101" s="55"/>
      <c r="I101" s="56"/>
    </row>
    <row r="102" spans="1:9" ht="18" customHeight="1">
      <c r="A102" s="303"/>
      <c r="B102" s="73" t="s">
        <v>1352</v>
      </c>
      <c r="C102" s="284" t="s">
        <v>1353</v>
      </c>
      <c r="D102" s="281"/>
      <c r="E102" s="281"/>
      <c r="F102" s="282"/>
      <c r="G102" s="74">
        <v>210</v>
      </c>
      <c r="H102" s="61" t="s">
        <v>56</v>
      </c>
      <c r="I102" s="158">
        <v>205.8</v>
      </c>
    </row>
    <row r="103" spans="1:9" ht="18" customHeight="1">
      <c r="A103" s="303"/>
      <c r="B103" s="73" t="s">
        <v>1300</v>
      </c>
      <c r="C103" s="284" t="s">
        <v>1354</v>
      </c>
      <c r="D103" s="281"/>
      <c r="E103" s="281"/>
      <c r="F103" s="282"/>
      <c r="G103" s="74">
        <v>400</v>
      </c>
      <c r="H103" s="61" t="s">
        <v>56</v>
      </c>
      <c r="I103" s="158">
        <v>392</v>
      </c>
    </row>
    <row r="104" spans="1:9" ht="18" customHeight="1">
      <c r="A104" s="303"/>
      <c r="B104" s="73" t="s">
        <v>1355</v>
      </c>
      <c r="C104" s="283" t="s">
        <v>1356</v>
      </c>
      <c r="D104" s="281"/>
      <c r="E104" s="281"/>
      <c r="F104" s="282"/>
      <c r="G104" s="118">
        <v>700</v>
      </c>
      <c r="H104" s="61" t="s">
        <v>56</v>
      </c>
      <c r="I104" s="165">
        <v>686</v>
      </c>
    </row>
    <row r="105" spans="1:9" ht="18" customHeight="1">
      <c r="A105" s="303"/>
      <c r="B105" s="73" t="s">
        <v>1168</v>
      </c>
      <c r="C105" s="46" t="s">
        <v>1248</v>
      </c>
      <c r="D105" s="41"/>
      <c r="E105" s="41"/>
      <c r="F105" s="42"/>
      <c r="G105" s="74">
        <v>60</v>
      </c>
      <c r="H105" s="61" t="s">
        <v>56</v>
      </c>
      <c r="I105" s="158">
        <v>58.8</v>
      </c>
    </row>
    <row r="106" spans="1:9" ht="18" customHeight="1">
      <c r="A106" s="303"/>
      <c r="B106" s="73" t="s">
        <v>1357</v>
      </c>
      <c r="C106" s="283" t="s">
        <v>1358</v>
      </c>
      <c r="D106" s="281"/>
      <c r="E106" s="281"/>
      <c r="F106" s="282"/>
      <c r="G106" s="118">
        <v>100</v>
      </c>
      <c r="H106" s="61" t="s">
        <v>56</v>
      </c>
      <c r="I106" s="165">
        <v>98</v>
      </c>
    </row>
    <row r="107" spans="1:9" ht="18" customHeight="1">
      <c r="A107" s="303"/>
      <c r="B107" s="73" t="s">
        <v>1359</v>
      </c>
      <c r="C107" s="283" t="s">
        <v>1360</v>
      </c>
      <c r="D107" s="281"/>
      <c r="E107" s="281"/>
      <c r="F107" s="282"/>
      <c r="G107" s="165">
        <v>360</v>
      </c>
      <c r="H107" s="61" t="s">
        <v>56</v>
      </c>
      <c r="I107" s="165">
        <v>352.8</v>
      </c>
    </row>
    <row r="108" spans="1:9" ht="18" customHeight="1">
      <c r="A108" s="303"/>
      <c r="B108" s="73" t="s">
        <v>1361</v>
      </c>
      <c r="C108" s="284" t="s">
        <v>1362</v>
      </c>
      <c r="D108" s="281"/>
      <c r="E108" s="281"/>
      <c r="F108" s="282"/>
      <c r="G108" s="74">
        <v>340</v>
      </c>
      <c r="H108" s="61" t="s">
        <v>56</v>
      </c>
      <c r="I108" s="158">
        <v>333.2</v>
      </c>
    </row>
    <row r="109" spans="1:9" ht="18" customHeight="1">
      <c r="A109" s="303"/>
      <c r="B109" s="73" t="s">
        <v>1363</v>
      </c>
      <c r="C109" s="284" t="s">
        <v>1364</v>
      </c>
      <c r="D109" s="281"/>
      <c r="E109" s="281"/>
      <c r="F109" s="282"/>
      <c r="G109" s="74">
        <v>680</v>
      </c>
      <c r="H109" s="61" t="s">
        <v>56</v>
      </c>
      <c r="I109" s="158">
        <v>666.4</v>
      </c>
    </row>
    <row r="110" spans="1:9" ht="18" customHeight="1">
      <c r="A110" s="43"/>
      <c r="B110" s="43"/>
      <c r="C110" s="86"/>
      <c r="D110" s="86"/>
      <c r="E110" s="86"/>
      <c r="F110" s="86"/>
      <c r="G110" s="87"/>
      <c r="H110" s="78"/>
      <c r="I110" s="77"/>
    </row>
    <row r="111" spans="1:9" ht="18" customHeight="1">
      <c r="A111" s="43"/>
      <c r="B111" s="43"/>
      <c r="C111" s="86"/>
      <c r="D111" s="86"/>
      <c r="E111" s="86"/>
      <c r="F111" s="88"/>
      <c r="G111" s="87"/>
      <c r="H111" s="78"/>
      <c r="I111" s="77"/>
    </row>
    <row r="112" spans="1:9" ht="18" customHeight="1">
      <c r="A112" s="320" t="s">
        <v>20</v>
      </c>
      <c r="B112" s="281"/>
      <c r="C112" s="281"/>
      <c r="D112" s="281"/>
      <c r="E112" s="281"/>
      <c r="F112" s="282"/>
      <c r="G112" s="54"/>
      <c r="H112" s="55"/>
      <c r="I112" s="56"/>
    </row>
    <row r="113" spans="1:9" ht="18" customHeight="1">
      <c r="A113" s="57" t="s">
        <v>5</v>
      </c>
      <c r="B113" s="57" t="s">
        <v>49</v>
      </c>
      <c r="C113" s="311" t="s">
        <v>7</v>
      </c>
      <c r="D113" s="281"/>
      <c r="E113" s="281"/>
      <c r="F113" s="282"/>
      <c r="G113" s="58" t="s">
        <v>8</v>
      </c>
      <c r="H113" s="57" t="s">
        <v>17</v>
      </c>
      <c r="I113" s="59" t="s">
        <v>9</v>
      </c>
    </row>
    <row r="114" spans="1:9" s="213" customFormat="1" ht="18" customHeight="1">
      <c r="A114" s="344" t="s">
        <v>161</v>
      </c>
      <c r="B114" s="345"/>
      <c r="C114" s="345"/>
      <c r="D114" s="345"/>
      <c r="E114" s="345"/>
      <c r="F114" s="345"/>
      <c r="G114" s="345"/>
      <c r="H114" s="345"/>
      <c r="I114" s="346"/>
    </row>
    <row r="115" spans="1:9" ht="18" customHeight="1">
      <c r="A115" s="89"/>
      <c r="B115" s="289" t="s">
        <v>162</v>
      </c>
      <c r="C115" s="281"/>
      <c r="D115" s="281"/>
      <c r="E115" s="281"/>
      <c r="F115" s="282"/>
      <c r="G115" s="80"/>
      <c r="H115" s="81"/>
      <c r="I115" s="56"/>
    </row>
    <row r="116" spans="1:9" ht="18" customHeight="1">
      <c r="A116" s="49" t="s">
        <v>69</v>
      </c>
      <c r="B116" s="82" t="s">
        <v>163</v>
      </c>
      <c r="C116" s="280" t="s">
        <v>1043</v>
      </c>
      <c r="D116" s="281"/>
      <c r="E116" s="281"/>
      <c r="F116" s="282"/>
      <c r="G116" s="90" t="s">
        <v>164</v>
      </c>
      <c r="H116" s="91">
        <v>0.02</v>
      </c>
      <c r="I116" s="84" t="s">
        <v>164</v>
      </c>
    </row>
    <row r="117" spans="1:9" ht="18" customHeight="1">
      <c r="A117" s="335" t="s">
        <v>165</v>
      </c>
      <c r="B117" s="73" t="s">
        <v>166</v>
      </c>
      <c r="C117" s="285" t="s">
        <v>167</v>
      </c>
      <c r="D117" s="281"/>
      <c r="E117" s="281"/>
      <c r="F117" s="282"/>
      <c r="G117" s="163">
        <v>270</v>
      </c>
      <c r="H117" s="92">
        <v>0.02</v>
      </c>
      <c r="I117" s="158">
        <v>264.60000000000002</v>
      </c>
    </row>
    <row r="118" spans="1:9" ht="18" customHeight="1">
      <c r="A118" s="319"/>
      <c r="B118" s="73" t="s">
        <v>168</v>
      </c>
      <c r="C118" s="285" t="s">
        <v>169</v>
      </c>
      <c r="D118" s="281"/>
      <c r="E118" s="281"/>
      <c r="F118" s="282"/>
      <c r="G118" s="163">
        <v>270</v>
      </c>
      <c r="H118" s="92">
        <v>0.02</v>
      </c>
      <c r="I118" s="158">
        <v>264.60000000000002</v>
      </c>
    </row>
    <row r="119" spans="1:9" ht="18" customHeight="1">
      <c r="A119" s="319"/>
      <c r="B119" s="73" t="s">
        <v>170</v>
      </c>
      <c r="C119" s="285" t="s">
        <v>171</v>
      </c>
      <c r="D119" s="281"/>
      <c r="E119" s="281"/>
      <c r="F119" s="282"/>
      <c r="G119" s="163">
        <v>270</v>
      </c>
      <c r="H119" s="92">
        <v>0.02</v>
      </c>
      <c r="I119" s="158">
        <v>264.60000000000002</v>
      </c>
    </row>
    <row r="120" spans="1:9" ht="18" customHeight="1">
      <c r="A120" s="319"/>
      <c r="B120" s="73" t="s">
        <v>172</v>
      </c>
      <c r="C120" s="285" t="s">
        <v>171</v>
      </c>
      <c r="D120" s="281"/>
      <c r="E120" s="281"/>
      <c r="F120" s="282"/>
      <c r="G120" s="163">
        <v>270</v>
      </c>
      <c r="H120" s="92">
        <v>0.02</v>
      </c>
      <c r="I120" s="158">
        <v>264.60000000000002</v>
      </c>
    </row>
    <row r="121" spans="1:9" ht="18" customHeight="1">
      <c r="A121" s="319"/>
      <c r="B121" s="73" t="s">
        <v>173</v>
      </c>
      <c r="C121" s="285" t="s">
        <v>174</v>
      </c>
      <c r="D121" s="281"/>
      <c r="E121" s="281"/>
      <c r="F121" s="282"/>
      <c r="G121" s="163">
        <v>270</v>
      </c>
      <c r="H121" s="92">
        <v>0.02</v>
      </c>
      <c r="I121" s="158">
        <v>264.60000000000002</v>
      </c>
    </row>
    <row r="122" spans="1:9" ht="18" customHeight="1">
      <c r="A122" s="319"/>
      <c r="B122" s="73" t="s">
        <v>175</v>
      </c>
      <c r="C122" s="285" t="s">
        <v>176</v>
      </c>
      <c r="D122" s="281"/>
      <c r="E122" s="281"/>
      <c r="F122" s="282"/>
      <c r="G122" s="63" t="s">
        <v>53</v>
      </c>
      <c r="H122" s="93"/>
      <c r="I122" s="62" t="s">
        <v>53</v>
      </c>
    </row>
    <row r="123" spans="1:9" ht="18" customHeight="1">
      <c r="A123" s="319"/>
      <c r="B123" s="73" t="s">
        <v>177</v>
      </c>
      <c r="C123" s="285" t="s">
        <v>176</v>
      </c>
      <c r="D123" s="281"/>
      <c r="E123" s="281"/>
      <c r="F123" s="282"/>
      <c r="G123" s="63" t="s">
        <v>53</v>
      </c>
      <c r="H123" s="93"/>
      <c r="I123" s="62" t="s">
        <v>53</v>
      </c>
    </row>
    <row r="124" spans="1:9" ht="18" customHeight="1">
      <c r="A124" s="319"/>
      <c r="B124" s="73" t="s">
        <v>178</v>
      </c>
      <c r="C124" s="285" t="s">
        <v>179</v>
      </c>
      <c r="D124" s="281"/>
      <c r="E124" s="281"/>
      <c r="F124" s="282"/>
      <c r="G124" s="63" t="s">
        <v>53</v>
      </c>
      <c r="H124" s="93"/>
      <c r="I124" s="62" t="s">
        <v>53</v>
      </c>
    </row>
    <row r="125" spans="1:9" ht="18" customHeight="1">
      <c r="A125" s="348"/>
      <c r="B125" s="73" t="s">
        <v>180</v>
      </c>
      <c r="C125" s="285" t="s">
        <v>181</v>
      </c>
      <c r="D125" s="281"/>
      <c r="E125" s="281"/>
      <c r="F125" s="282"/>
      <c r="G125" s="63" t="s">
        <v>53</v>
      </c>
      <c r="H125" s="93"/>
      <c r="I125" s="62" t="s">
        <v>53</v>
      </c>
    </row>
    <row r="126" spans="1:9" ht="18" customHeight="1">
      <c r="A126" s="94" t="s">
        <v>182</v>
      </c>
      <c r="B126" s="73">
        <v>425</v>
      </c>
      <c r="C126" s="285" t="s">
        <v>183</v>
      </c>
      <c r="D126" s="281"/>
      <c r="E126" s="281"/>
      <c r="F126" s="282"/>
      <c r="G126" s="63" t="s">
        <v>72</v>
      </c>
      <c r="H126" s="93"/>
      <c r="I126" s="84" t="s">
        <v>72</v>
      </c>
    </row>
    <row r="127" spans="1:9" ht="18" customHeight="1">
      <c r="A127" s="89"/>
      <c r="B127" s="289" t="s">
        <v>184</v>
      </c>
      <c r="C127" s="281"/>
      <c r="D127" s="281"/>
      <c r="E127" s="281"/>
      <c r="F127" s="282"/>
      <c r="G127" s="66"/>
      <c r="H127" s="95"/>
      <c r="I127" s="56"/>
    </row>
    <row r="128" spans="1:9" ht="18" customHeight="1">
      <c r="A128" s="347" t="s">
        <v>185</v>
      </c>
      <c r="B128" s="96" t="s">
        <v>186</v>
      </c>
      <c r="C128" s="51" t="s">
        <v>187</v>
      </c>
      <c r="D128" s="299" t="s">
        <v>188</v>
      </c>
      <c r="E128" s="300"/>
      <c r="F128" s="300"/>
      <c r="G128" s="163">
        <v>350</v>
      </c>
      <c r="H128" s="92">
        <v>0.02</v>
      </c>
      <c r="I128" s="159">
        <v>343</v>
      </c>
    </row>
    <row r="129" spans="1:9" ht="18" customHeight="1">
      <c r="A129" s="319"/>
      <c r="B129" s="97"/>
      <c r="C129" s="82"/>
      <c r="D129" s="324" t="s">
        <v>189</v>
      </c>
      <c r="E129" s="325"/>
      <c r="F129" s="306"/>
      <c r="G129" s="64" t="s">
        <v>72</v>
      </c>
      <c r="H129" s="92">
        <v>0.02</v>
      </c>
      <c r="I129" s="84" t="s">
        <v>72</v>
      </c>
    </row>
    <row r="130" spans="1:9" ht="18" customHeight="1">
      <c r="A130" s="348"/>
      <c r="B130" s="97"/>
      <c r="C130" s="98"/>
      <c r="D130" s="326" t="s">
        <v>190</v>
      </c>
      <c r="E130" s="327"/>
      <c r="F130" s="328"/>
      <c r="G130" s="64" t="s">
        <v>72</v>
      </c>
      <c r="H130" s="92">
        <v>0.02</v>
      </c>
      <c r="I130" s="84" t="s">
        <v>72</v>
      </c>
    </row>
    <row r="131" spans="1:9" ht="18" customHeight="1">
      <c r="A131" s="45"/>
      <c r="B131" s="98"/>
      <c r="C131" s="99" t="s">
        <v>192</v>
      </c>
      <c r="D131" s="326" t="s">
        <v>193</v>
      </c>
      <c r="E131" s="327"/>
      <c r="F131" s="327"/>
      <c r="G131" s="90" t="s">
        <v>194</v>
      </c>
      <c r="H131" s="92">
        <v>0.02</v>
      </c>
      <c r="I131" s="84" t="s">
        <v>164</v>
      </c>
    </row>
    <row r="132" spans="1:9" ht="18" customHeight="1">
      <c r="A132" s="310"/>
      <c r="B132" s="289" t="s">
        <v>140</v>
      </c>
      <c r="C132" s="281"/>
      <c r="D132" s="281"/>
      <c r="E132" s="281"/>
      <c r="F132" s="282"/>
      <c r="G132" s="56"/>
      <c r="H132" s="100"/>
      <c r="I132" s="56"/>
    </row>
    <row r="133" spans="1:9" ht="18" customHeight="1">
      <c r="A133" s="303"/>
      <c r="B133" s="73" t="s">
        <v>195</v>
      </c>
      <c r="C133" s="351" t="s">
        <v>196</v>
      </c>
      <c r="D133" s="281"/>
      <c r="E133" s="281"/>
      <c r="F133" s="282"/>
      <c r="G133" s="63" t="s">
        <v>72</v>
      </c>
      <c r="H133" s="92">
        <v>0.02</v>
      </c>
      <c r="I133" s="84" t="s">
        <v>72</v>
      </c>
    </row>
    <row r="134" spans="1:9" ht="18" customHeight="1">
      <c r="A134" s="303"/>
      <c r="B134" s="73" t="s">
        <v>197</v>
      </c>
      <c r="C134" s="284" t="s">
        <v>196</v>
      </c>
      <c r="D134" s="281"/>
      <c r="E134" s="281"/>
      <c r="F134" s="282"/>
      <c r="G134" s="63" t="s">
        <v>72</v>
      </c>
      <c r="H134" s="92">
        <v>0.02</v>
      </c>
      <c r="I134" s="84" t="s">
        <v>72</v>
      </c>
    </row>
    <row r="135" spans="1:9" ht="18" customHeight="1">
      <c r="A135" s="303"/>
      <c r="B135" s="73">
        <v>614</v>
      </c>
      <c r="C135" s="284" t="s">
        <v>198</v>
      </c>
      <c r="D135" s="281"/>
      <c r="E135" s="281"/>
      <c r="F135" s="282"/>
      <c r="G135" s="163">
        <v>120</v>
      </c>
      <c r="H135" s="92">
        <v>0.02</v>
      </c>
      <c r="I135" s="85">
        <v>117.6</v>
      </c>
    </row>
    <row r="136" spans="1:9" ht="18" customHeight="1">
      <c r="A136" s="303"/>
      <c r="B136" s="73">
        <v>646</v>
      </c>
      <c r="C136" s="284" t="s">
        <v>199</v>
      </c>
      <c r="D136" s="281"/>
      <c r="E136" s="281"/>
      <c r="F136" s="282"/>
      <c r="G136" s="63" t="s">
        <v>72</v>
      </c>
      <c r="H136" s="92">
        <v>0.02</v>
      </c>
      <c r="I136" s="84" t="s">
        <v>72</v>
      </c>
    </row>
    <row r="137" spans="1:9" ht="18" customHeight="1">
      <c r="A137" s="303"/>
      <c r="B137" s="73">
        <v>642</v>
      </c>
      <c r="C137" s="284" t="s">
        <v>200</v>
      </c>
      <c r="D137" s="281"/>
      <c r="E137" s="281"/>
      <c r="F137" s="282"/>
      <c r="G137" s="63" t="s">
        <v>72</v>
      </c>
      <c r="H137" s="92">
        <v>0.02</v>
      </c>
      <c r="I137" s="84" t="s">
        <v>72</v>
      </c>
    </row>
    <row r="138" spans="1:9" ht="18" customHeight="1">
      <c r="A138" s="303"/>
      <c r="B138" s="73">
        <v>516</v>
      </c>
      <c r="C138" s="284" t="s">
        <v>201</v>
      </c>
      <c r="D138" s="281"/>
      <c r="E138" s="281"/>
      <c r="F138" s="282"/>
      <c r="G138" s="63" t="s">
        <v>72</v>
      </c>
      <c r="H138" s="92">
        <v>0.02</v>
      </c>
      <c r="I138" s="84" t="s">
        <v>72</v>
      </c>
    </row>
    <row r="139" spans="1:9" ht="18" customHeight="1">
      <c r="A139" s="327"/>
      <c r="B139" s="68" t="s">
        <v>202</v>
      </c>
      <c r="C139" s="283" t="s">
        <v>203</v>
      </c>
      <c r="D139" s="349"/>
      <c r="E139" s="349"/>
      <c r="F139" s="350"/>
      <c r="G139" s="162">
        <v>240</v>
      </c>
      <c r="H139" s="92">
        <v>0.02</v>
      </c>
      <c r="I139" s="160">
        <v>232.5</v>
      </c>
    </row>
    <row r="140" spans="1:9" ht="18" customHeight="1">
      <c r="A140" s="310"/>
      <c r="B140" s="307" t="s">
        <v>204</v>
      </c>
      <c r="C140" s="281"/>
      <c r="D140" s="281"/>
      <c r="E140" s="281"/>
      <c r="F140" s="282"/>
      <c r="G140" s="102"/>
      <c r="H140" s="103"/>
      <c r="I140" s="104"/>
    </row>
    <row r="141" spans="1:9" ht="18" customHeight="1">
      <c r="A141" s="303"/>
      <c r="B141" s="105">
        <v>211</v>
      </c>
      <c r="C141" s="283" t="s">
        <v>205</v>
      </c>
      <c r="D141" s="281"/>
      <c r="E141" s="281"/>
      <c r="F141" s="282"/>
      <c r="G141" s="118">
        <v>155</v>
      </c>
      <c r="H141" s="92">
        <v>0.02</v>
      </c>
      <c r="I141" s="160">
        <v>151.9</v>
      </c>
    </row>
    <row r="142" spans="1:9" ht="18" customHeight="1">
      <c r="A142" s="303"/>
      <c r="B142" s="106" t="s">
        <v>206</v>
      </c>
      <c r="C142" s="284" t="s">
        <v>207</v>
      </c>
      <c r="D142" s="281"/>
      <c r="E142" s="281"/>
      <c r="F142" s="282"/>
      <c r="G142" s="164">
        <v>-350</v>
      </c>
      <c r="H142" s="92">
        <v>0.02</v>
      </c>
      <c r="I142" s="159">
        <v>-343</v>
      </c>
    </row>
    <row r="143" spans="1:9" ht="18" customHeight="1">
      <c r="A143" s="303"/>
      <c r="B143" s="106" t="s">
        <v>206</v>
      </c>
      <c r="C143" s="284" t="s">
        <v>208</v>
      </c>
      <c r="D143" s="281"/>
      <c r="E143" s="281"/>
      <c r="F143" s="282"/>
      <c r="G143" s="107" t="s">
        <v>209</v>
      </c>
      <c r="H143" s="92"/>
      <c r="I143" s="85" t="s">
        <v>209</v>
      </c>
    </row>
    <row r="144" spans="1:9" ht="18" customHeight="1">
      <c r="A144" s="303"/>
      <c r="B144" s="106" t="s">
        <v>210</v>
      </c>
      <c r="C144" s="284" t="s">
        <v>211</v>
      </c>
      <c r="D144" s="281"/>
      <c r="E144" s="281"/>
      <c r="F144" s="282"/>
      <c r="G144" s="164">
        <v>-135</v>
      </c>
      <c r="H144" s="92">
        <v>0.02</v>
      </c>
      <c r="I144" s="161">
        <v>-132.30000000000001</v>
      </c>
    </row>
    <row r="145" spans="1:9" ht="18" customHeight="1">
      <c r="A145" s="303"/>
      <c r="B145" s="106" t="s">
        <v>213</v>
      </c>
      <c r="C145" s="284" t="s">
        <v>214</v>
      </c>
      <c r="D145" s="281"/>
      <c r="E145" s="281"/>
      <c r="F145" s="282"/>
      <c r="G145" s="164">
        <v>85</v>
      </c>
      <c r="H145" s="92">
        <v>0.02</v>
      </c>
      <c r="I145" s="161">
        <v>83.3</v>
      </c>
    </row>
    <row r="146" spans="1:9" ht="18" customHeight="1">
      <c r="A146" s="304" t="s">
        <v>82</v>
      </c>
      <c r="B146" s="307" t="s">
        <v>82</v>
      </c>
      <c r="C146" s="281"/>
      <c r="D146" s="281"/>
      <c r="E146" s="281"/>
      <c r="F146" s="282"/>
      <c r="G146" s="56"/>
      <c r="H146" s="55"/>
      <c r="I146" s="56"/>
    </row>
    <row r="147" spans="1:9" ht="18" customHeight="1">
      <c r="A147" s="306"/>
      <c r="B147" s="73" t="s">
        <v>216</v>
      </c>
      <c r="C147" s="284" t="s">
        <v>217</v>
      </c>
      <c r="D147" s="281"/>
      <c r="E147" s="281"/>
      <c r="F147" s="282"/>
      <c r="G147" s="74">
        <v>160</v>
      </c>
      <c r="H147" s="61" t="s">
        <v>56</v>
      </c>
      <c r="I147" s="158">
        <v>156.80000000000001</v>
      </c>
    </row>
    <row r="148" spans="1:9" ht="18" customHeight="1">
      <c r="A148" s="306"/>
      <c r="B148" s="73" t="s">
        <v>218</v>
      </c>
      <c r="C148" s="46" t="s">
        <v>1044</v>
      </c>
      <c r="D148" s="41"/>
      <c r="E148" s="41"/>
      <c r="F148" s="42"/>
      <c r="G148" s="74">
        <v>850</v>
      </c>
      <c r="H148" s="61" t="s">
        <v>56</v>
      </c>
      <c r="I148" s="74">
        <v>833</v>
      </c>
    </row>
    <row r="149" spans="1:9" ht="18" customHeight="1">
      <c r="A149" s="306"/>
      <c r="B149" s="73" t="s">
        <v>218</v>
      </c>
      <c r="C149" s="283" t="s">
        <v>219</v>
      </c>
      <c r="D149" s="281"/>
      <c r="E149" s="281"/>
      <c r="F149" s="282"/>
      <c r="G149" s="118">
        <v>690</v>
      </c>
      <c r="H149" s="61" t="s">
        <v>56</v>
      </c>
      <c r="I149" s="84" t="s">
        <v>220</v>
      </c>
    </row>
    <row r="150" spans="1:9" ht="18" customHeight="1">
      <c r="A150" s="306"/>
      <c r="B150" s="73" t="s">
        <v>221</v>
      </c>
      <c r="C150" s="284" t="s">
        <v>222</v>
      </c>
      <c r="D150" s="281"/>
      <c r="E150" s="281"/>
      <c r="F150" s="282"/>
      <c r="G150" s="74">
        <v>75</v>
      </c>
      <c r="H150" s="61" t="s">
        <v>56</v>
      </c>
      <c r="I150" s="158">
        <v>73.5</v>
      </c>
    </row>
    <row r="151" spans="1:9" ht="18" customHeight="1">
      <c r="A151" s="306"/>
      <c r="B151" s="73">
        <v>634</v>
      </c>
      <c r="C151" s="284" t="s">
        <v>223</v>
      </c>
      <c r="D151" s="281"/>
      <c r="E151" s="281"/>
      <c r="F151" s="282"/>
      <c r="G151" s="74">
        <v>245</v>
      </c>
      <c r="H151" s="61" t="s">
        <v>56</v>
      </c>
      <c r="I151" s="158">
        <v>241.1</v>
      </c>
    </row>
    <row r="152" spans="1:9" ht="18" customHeight="1">
      <c r="A152" s="306"/>
      <c r="B152" s="73" t="s">
        <v>224</v>
      </c>
      <c r="C152" s="284" t="s">
        <v>225</v>
      </c>
      <c r="D152" s="281"/>
      <c r="E152" s="281"/>
      <c r="F152" s="282"/>
      <c r="G152" s="118">
        <v>1860</v>
      </c>
      <c r="H152" s="61" t="s">
        <v>56</v>
      </c>
      <c r="I152" s="158">
        <v>1822.8</v>
      </c>
    </row>
    <row r="153" spans="1:9" ht="18" customHeight="1">
      <c r="A153" s="306"/>
      <c r="B153" s="73" t="s">
        <v>226</v>
      </c>
      <c r="C153" s="284" t="s">
        <v>227</v>
      </c>
      <c r="D153" s="281"/>
      <c r="E153" s="281"/>
      <c r="F153" s="282"/>
      <c r="G153" s="62" t="s">
        <v>53</v>
      </c>
      <c r="H153" s="61" t="s">
        <v>56</v>
      </c>
      <c r="I153" s="62" t="s">
        <v>53</v>
      </c>
    </row>
    <row r="154" spans="1:9" ht="18" customHeight="1">
      <c r="A154" s="306"/>
      <c r="B154" s="73">
        <v>981</v>
      </c>
      <c r="C154" s="284" t="s">
        <v>228</v>
      </c>
      <c r="D154" s="281"/>
      <c r="E154" s="281"/>
      <c r="F154" s="282"/>
      <c r="G154" s="74">
        <v>365</v>
      </c>
      <c r="H154" s="61" t="s">
        <v>56</v>
      </c>
      <c r="I154" s="158">
        <v>357.7</v>
      </c>
    </row>
    <row r="155" spans="1:9" ht="18" customHeight="1">
      <c r="A155" s="306"/>
      <c r="B155" s="73" t="s">
        <v>229</v>
      </c>
      <c r="C155" s="284" t="s">
        <v>230</v>
      </c>
      <c r="D155" s="281"/>
      <c r="E155" s="281"/>
      <c r="F155" s="282"/>
      <c r="G155" s="74">
        <v>100</v>
      </c>
      <c r="H155" s="61" t="s">
        <v>56</v>
      </c>
      <c r="I155" s="158">
        <v>98</v>
      </c>
    </row>
    <row r="156" spans="1:9" ht="18" customHeight="1">
      <c r="A156" s="306"/>
      <c r="B156" s="73" t="s">
        <v>231</v>
      </c>
      <c r="C156" s="283" t="s">
        <v>232</v>
      </c>
      <c r="D156" s="281"/>
      <c r="E156" s="281"/>
      <c r="F156" s="282"/>
      <c r="G156" s="118">
        <v>400</v>
      </c>
      <c r="H156" s="61" t="s">
        <v>56</v>
      </c>
      <c r="I156" s="74">
        <v>392</v>
      </c>
    </row>
    <row r="157" spans="1:9" ht="18" customHeight="1">
      <c r="A157" s="306"/>
      <c r="B157" s="73" t="s">
        <v>233</v>
      </c>
      <c r="C157" s="284" t="s">
        <v>234</v>
      </c>
      <c r="D157" s="281"/>
      <c r="E157" s="281"/>
      <c r="F157" s="282"/>
      <c r="G157" s="62" t="s">
        <v>53</v>
      </c>
      <c r="H157" s="61" t="s">
        <v>56</v>
      </c>
      <c r="I157" s="62" t="s">
        <v>53</v>
      </c>
    </row>
    <row r="158" spans="1:9" ht="18" customHeight="1">
      <c r="A158" s="306"/>
      <c r="B158" s="73" t="s">
        <v>235</v>
      </c>
      <c r="C158" s="46" t="s">
        <v>1045</v>
      </c>
      <c r="D158" s="41"/>
      <c r="E158" s="41"/>
      <c r="F158" s="42"/>
      <c r="G158" s="74">
        <v>-182</v>
      </c>
      <c r="H158" s="61" t="s">
        <v>56</v>
      </c>
      <c r="I158" s="158">
        <v>-178.36</v>
      </c>
    </row>
    <row r="159" spans="1:9" ht="18" customHeight="1">
      <c r="A159" s="306"/>
      <c r="B159" s="73" t="s">
        <v>235</v>
      </c>
      <c r="C159" s="283" t="s">
        <v>236</v>
      </c>
      <c r="D159" s="281"/>
      <c r="E159" s="281"/>
      <c r="F159" s="282"/>
      <c r="G159" s="84" t="s">
        <v>237</v>
      </c>
      <c r="H159" s="61" t="s">
        <v>56</v>
      </c>
      <c r="I159" s="84" t="s">
        <v>238</v>
      </c>
    </row>
    <row r="160" spans="1:9" ht="18" customHeight="1">
      <c r="A160" s="306"/>
      <c r="B160" s="73" t="s">
        <v>239</v>
      </c>
      <c r="C160" s="283" t="s">
        <v>1046</v>
      </c>
      <c r="D160" s="281"/>
      <c r="E160" s="281"/>
      <c r="F160" s="282"/>
      <c r="G160" s="118">
        <v>100</v>
      </c>
      <c r="H160" s="61" t="s">
        <v>56</v>
      </c>
      <c r="I160" s="118">
        <v>98</v>
      </c>
    </row>
    <row r="161" spans="1:9" ht="18" customHeight="1">
      <c r="A161" s="306"/>
      <c r="B161" s="73" t="s">
        <v>239</v>
      </c>
      <c r="C161" s="283" t="s">
        <v>1047</v>
      </c>
      <c r="D161" s="281"/>
      <c r="E161" s="281"/>
      <c r="F161" s="282"/>
      <c r="G161" s="84" t="s">
        <v>240</v>
      </c>
      <c r="H161" s="61" t="s">
        <v>56</v>
      </c>
      <c r="I161" s="84" t="s">
        <v>241</v>
      </c>
    </row>
    <row r="162" spans="1:9" ht="18" customHeight="1">
      <c r="A162" s="306"/>
      <c r="B162" s="73" t="s">
        <v>242</v>
      </c>
      <c r="C162" s="284" t="s">
        <v>243</v>
      </c>
      <c r="D162" s="281"/>
      <c r="E162" s="281"/>
      <c r="F162" s="282"/>
      <c r="G162" s="74">
        <v>125</v>
      </c>
      <c r="H162" s="61" t="s">
        <v>56</v>
      </c>
      <c r="I162" s="158">
        <v>122.5</v>
      </c>
    </row>
    <row r="163" spans="1:9" ht="18" customHeight="1">
      <c r="A163" s="306"/>
      <c r="B163" s="73">
        <v>656</v>
      </c>
      <c r="C163" s="284" t="s">
        <v>244</v>
      </c>
      <c r="D163" s="281"/>
      <c r="E163" s="281"/>
      <c r="F163" s="282"/>
      <c r="G163" s="74">
        <v>90</v>
      </c>
      <c r="H163" s="61" t="s">
        <v>56</v>
      </c>
      <c r="I163" s="158">
        <v>88.2</v>
      </c>
    </row>
    <row r="164" spans="1:9" ht="18" customHeight="1">
      <c r="A164" s="306"/>
      <c r="B164" s="73">
        <v>657</v>
      </c>
      <c r="C164" s="284" t="s">
        <v>245</v>
      </c>
      <c r="D164" s="281"/>
      <c r="E164" s="281"/>
      <c r="F164" s="282"/>
      <c r="G164" s="62" t="s">
        <v>53</v>
      </c>
      <c r="H164" s="61" t="s">
        <v>56</v>
      </c>
      <c r="I164" s="62" t="s">
        <v>53</v>
      </c>
    </row>
    <row r="165" spans="1:9" ht="18" customHeight="1">
      <c r="A165" s="306"/>
      <c r="B165" s="73" t="s">
        <v>96</v>
      </c>
      <c r="C165" s="284" t="s">
        <v>246</v>
      </c>
      <c r="D165" s="281"/>
      <c r="E165" s="281"/>
      <c r="F165" s="282"/>
      <c r="G165" s="74">
        <v>75</v>
      </c>
      <c r="H165" s="61" t="s">
        <v>56</v>
      </c>
      <c r="I165" s="158">
        <v>73.5</v>
      </c>
    </row>
    <row r="166" spans="1:9" ht="18" customHeight="1">
      <c r="A166" s="306"/>
      <c r="B166" s="73" t="s">
        <v>247</v>
      </c>
      <c r="C166" s="283" t="s">
        <v>1049</v>
      </c>
      <c r="D166" s="281"/>
      <c r="E166" s="281"/>
      <c r="F166" s="282"/>
      <c r="G166" s="118">
        <v>1075</v>
      </c>
      <c r="H166" s="61" t="s">
        <v>56</v>
      </c>
      <c r="I166" s="165">
        <v>1053.5</v>
      </c>
    </row>
    <row r="167" spans="1:9" ht="18" customHeight="1">
      <c r="A167" s="306"/>
      <c r="B167" s="73" t="s">
        <v>247</v>
      </c>
      <c r="C167" s="283" t="s">
        <v>1048</v>
      </c>
      <c r="D167" s="281"/>
      <c r="E167" s="281"/>
      <c r="F167" s="282"/>
      <c r="G167" s="118">
        <v>535</v>
      </c>
      <c r="H167" s="61" t="s">
        <v>56</v>
      </c>
      <c r="I167" s="165">
        <v>524.29999999999995</v>
      </c>
    </row>
    <row r="168" spans="1:9" ht="18" customHeight="1">
      <c r="A168" s="306"/>
      <c r="B168" s="73">
        <v>903</v>
      </c>
      <c r="C168" s="284" t="s">
        <v>248</v>
      </c>
      <c r="D168" s="281"/>
      <c r="E168" s="281"/>
      <c r="F168" s="282"/>
      <c r="G168" s="74">
        <v>615</v>
      </c>
      <c r="H168" s="61" t="s">
        <v>56</v>
      </c>
      <c r="I168" s="158">
        <v>602.70000000000005</v>
      </c>
    </row>
    <row r="169" spans="1:9" ht="18" customHeight="1">
      <c r="A169" s="306"/>
      <c r="B169" s="73">
        <v>153</v>
      </c>
      <c r="C169" s="284" t="s">
        <v>249</v>
      </c>
      <c r="D169" s="281"/>
      <c r="E169" s="281"/>
      <c r="F169" s="282"/>
      <c r="G169" s="62" t="s">
        <v>53</v>
      </c>
      <c r="H169" s="61" t="s">
        <v>56</v>
      </c>
      <c r="I169" s="62" t="s">
        <v>53</v>
      </c>
    </row>
    <row r="170" spans="1:9" ht="18" customHeight="1">
      <c r="A170" s="306"/>
      <c r="B170" s="73">
        <v>625</v>
      </c>
      <c r="C170" s="284" t="s">
        <v>250</v>
      </c>
      <c r="D170" s="281"/>
      <c r="E170" s="281"/>
      <c r="F170" s="282"/>
      <c r="G170" s="62" t="s">
        <v>53</v>
      </c>
      <c r="H170" s="61" t="s">
        <v>56</v>
      </c>
      <c r="I170" s="62" t="s">
        <v>53</v>
      </c>
    </row>
    <row r="171" spans="1:9" ht="18" customHeight="1">
      <c r="A171" s="306"/>
      <c r="B171" s="73" t="s">
        <v>251</v>
      </c>
      <c r="C171" s="283" t="s">
        <v>252</v>
      </c>
      <c r="D171" s="281"/>
      <c r="E171" s="281"/>
      <c r="F171" s="282"/>
      <c r="G171" s="74">
        <v>230</v>
      </c>
      <c r="H171" s="61" t="s">
        <v>56</v>
      </c>
      <c r="I171" s="62">
        <v>225.4</v>
      </c>
    </row>
    <row r="172" spans="1:9" ht="18" customHeight="1">
      <c r="A172" s="306"/>
      <c r="B172" s="73" t="s">
        <v>253</v>
      </c>
      <c r="C172" s="284" t="s">
        <v>254</v>
      </c>
      <c r="D172" s="281"/>
      <c r="E172" s="281"/>
      <c r="F172" s="282"/>
      <c r="G172" s="62" t="s">
        <v>209</v>
      </c>
      <c r="H172" s="61" t="s">
        <v>56</v>
      </c>
      <c r="I172" s="62" t="s">
        <v>209</v>
      </c>
    </row>
    <row r="173" spans="1:9" ht="18" customHeight="1">
      <c r="A173" s="306"/>
      <c r="B173" s="73" t="s">
        <v>255</v>
      </c>
      <c r="C173" s="284" t="s">
        <v>256</v>
      </c>
      <c r="D173" s="281"/>
      <c r="E173" s="281"/>
      <c r="F173" s="282"/>
      <c r="G173" s="74">
        <v>120</v>
      </c>
      <c r="H173" s="61" t="s">
        <v>56</v>
      </c>
      <c r="I173" s="62">
        <v>117.6</v>
      </c>
    </row>
    <row r="174" spans="1:9" ht="18" customHeight="1">
      <c r="A174" s="306"/>
      <c r="B174" s="73" t="s">
        <v>257</v>
      </c>
      <c r="C174" s="283" t="s">
        <v>1050</v>
      </c>
      <c r="D174" s="281"/>
      <c r="E174" s="281"/>
      <c r="F174" s="282"/>
      <c r="G174" s="118">
        <v>1385</v>
      </c>
      <c r="H174" s="61" t="s">
        <v>56</v>
      </c>
      <c r="I174" s="165">
        <v>1357.3</v>
      </c>
    </row>
    <row r="175" spans="1:9" ht="18" customHeight="1">
      <c r="A175" s="306"/>
      <c r="B175" s="73" t="s">
        <v>257</v>
      </c>
      <c r="C175" s="283" t="s">
        <v>1051</v>
      </c>
      <c r="D175" s="281"/>
      <c r="E175" s="281"/>
      <c r="F175" s="282"/>
      <c r="G175" s="118">
        <v>1385</v>
      </c>
      <c r="H175" s="61" t="s">
        <v>56</v>
      </c>
      <c r="I175" s="165">
        <v>1357.3</v>
      </c>
    </row>
    <row r="176" spans="1:9" ht="18" customHeight="1">
      <c r="A176" s="306"/>
      <c r="B176" s="73" t="s">
        <v>258</v>
      </c>
      <c r="C176" s="283" t="s">
        <v>259</v>
      </c>
      <c r="D176" s="281"/>
      <c r="E176" s="281"/>
      <c r="F176" s="282"/>
      <c r="G176" s="74">
        <v>-1250</v>
      </c>
      <c r="H176" s="61" t="s">
        <v>56</v>
      </c>
      <c r="I176" s="74">
        <v>-1225</v>
      </c>
    </row>
    <row r="177" spans="1:9" ht="18" customHeight="1">
      <c r="A177" s="306"/>
      <c r="B177" s="73" t="s">
        <v>257</v>
      </c>
      <c r="C177" s="283" t="s">
        <v>1052</v>
      </c>
      <c r="D177" s="281"/>
      <c r="E177" s="281"/>
      <c r="F177" s="282"/>
      <c r="G177" s="118">
        <v>1385</v>
      </c>
      <c r="H177" s="61" t="s">
        <v>56</v>
      </c>
      <c r="I177" s="165">
        <v>1357.3</v>
      </c>
    </row>
    <row r="178" spans="1:9" ht="18" customHeight="1">
      <c r="A178" s="306"/>
      <c r="B178" s="73" t="s">
        <v>257</v>
      </c>
      <c r="C178" s="283" t="s">
        <v>1053</v>
      </c>
      <c r="D178" s="361"/>
      <c r="E178" s="361"/>
      <c r="F178" s="362"/>
      <c r="G178" s="118">
        <v>1385</v>
      </c>
      <c r="H178" s="61" t="s">
        <v>56</v>
      </c>
      <c r="I178" s="165">
        <v>1357.3</v>
      </c>
    </row>
    <row r="179" spans="1:9" ht="18" customHeight="1">
      <c r="A179" s="306"/>
      <c r="B179" s="73" t="s">
        <v>260</v>
      </c>
      <c r="C179" s="283" t="s">
        <v>261</v>
      </c>
      <c r="D179" s="281"/>
      <c r="E179" s="281"/>
      <c r="F179" s="282"/>
      <c r="G179" s="74">
        <v>-1250</v>
      </c>
      <c r="H179" s="61" t="s">
        <v>56</v>
      </c>
      <c r="I179" s="74">
        <v>-1225</v>
      </c>
    </row>
    <row r="180" spans="1:9" ht="18" customHeight="1">
      <c r="A180" s="306"/>
      <c r="B180" s="73" t="s">
        <v>257</v>
      </c>
      <c r="C180" s="283" t="s">
        <v>262</v>
      </c>
      <c r="D180" s="281"/>
      <c r="E180" s="281"/>
      <c r="F180" s="282"/>
      <c r="G180" s="74">
        <v>1385</v>
      </c>
      <c r="H180" s="61" t="s">
        <v>56</v>
      </c>
      <c r="I180" s="158">
        <v>1357.3</v>
      </c>
    </row>
    <row r="181" spans="1:9" ht="18" customHeight="1">
      <c r="A181" s="306"/>
      <c r="B181" s="73" t="s">
        <v>263</v>
      </c>
      <c r="C181" s="283" t="s">
        <v>264</v>
      </c>
      <c r="D181" s="281"/>
      <c r="E181" s="281"/>
      <c r="F181" s="282"/>
      <c r="G181" s="74">
        <v>-1250</v>
      </c>
      <c r="H181" s="61" t="s">
        <v>56</v>
      </c>
      <c r="I181" s="74">
        <v>-1225</v>
      </c>
    </row>
    <row r="182" spans="1:9" ht="18" customHeight="1">
      <c r="A182" s="306"/>
      <c r="B182" s="73" t="s">
        <v>266</v>
      </c>
      <c r="C182" s="284" t="s">
        <v>267</v>
      </c>
      <c r="D182" s="281"/>
      <c r="E182" s="281"/>
      <c r="F182" s="282"/>
      <c r="G182" s="74">
        <v>25</v>
      </c>
      <c r="H182" s="61" t="s">
        <v>56</v>
      </c>
      <c r="I182" s="158">
        <v>24.5</v>
      </c>
    </row>
    <row r="183" spans="1:9" ht="18" customHeight="1">
      <c r="A183" s="306"/>
      <c r="B183" s="73">
        <v>559</v>
      </c>
      <c r="C183" s="284" t="s">
        <v>268</v>
      </c>
      <c r="D183" s="281"/>
      <c r="E183" s="281"/>
      <c r="F183" s="282"/>
      <c r="G183" s="74">
        <v>50</v>
      </c>
      <c r="H183" s="61" t="s">
        <v>56</v>
      </c>
      <c r="I183" s="158">
        <v>49</v>
      </c>
    </row>
    <row r="184" spans="1:9" ht="18" customHeight="1">
      <c r="A184" s="306"/>
      <c r="B184" s="73">
        <v>688</v>
      </c>
      <c r="C184" s="284" t="s">
        <v>269</v>
      </c>
      <c r="D184" s="281"/>
      <c r="E184" s="281"/>
      <c r="F184" s="282"/>
      <c r="G184" s="74">
        <v>215</v>
      </c>
      <c r="H184" s="61" t="s">
        <v>56</v>
      </c>
      <c r="I184" s="158">
        <v>210.7</v>
      </c>
    </row>
    <row r="185" spans="1:9" ht="18" customHeight="1">
      <c r="A185" s="306"/>
      <c r="B185" s="73" t="s">
        <v>270</v>
      </c>
      <c r="C185" s="284" t="s">
        <v>271</v>
      </c>
      <c r="D185" s="281"/>
      <c r="E185" s="281"/>
      <c r="F185" s="282"/>
      <c r="G185" s="74">
        <v>120</v>
      </c>
      <c r="H185" s="61" t="s">
        <v>56</v>
      </c>
      <c r="I185" s="158">
        <v>117.6</v>
      </c>
    </row>
    <row r="186" spans="1:9" ht="18" customHeight="1">
      <c r="A186" s="306"/>
      <c r="B186" s="73" t="s">
        <v>107</v>
      </c>
      <c r="C186" s="283" t="s">
        <v>1054</v>
      </c>
      <c r="D186" s="281"/>
      <c r="E186" s="281"/>
      <c r="F186" s="282"/>
      <c r="G186" s="74">
        <v>565</v>
      </c>
      <c r="H186" s="61" t="s">
        <v>56</v>
      </c>
      <c r="I186" s="158">
        <v>553.70000000000005</v>
      </c>
    </row>
    <row r="187" spans="1:9" ht="18" customHeight="1">
      <c r="A187" s="306"/>
      <c r="B187" s="73" t="s">
        <v>272</v>
      </c>
      <c r="C187" s="283" t="s">
        <v>1055</v>
      </c>
      <c r="D187" s="281"/>
      <c r="E187" s="281"/>
      <c r="F187" s="282"/>
      <c r="G187" s="74">
        <v>-430</v>
      </c>
      <c r="H187" s="61" t="s">
        <v>56</v>
      </c>
      <c r="I187" s="158">
        <v>-421.4</v>
      </c>
    </row>
    <row r="188" spans="1:9" ht="18" customHeight="1">
      <c r="A188" s="306"/>
      <c r="B188" s="73" t="s">
        <v>107</v>
      </c>
      <c r="C188" s="283" t="s">
        <v>1056</v>
      </c>
      <c r="D188" s="281"/>
      <c r="E188" s="281"/>
      <c r="F188" s="282"/>
      <c r="G188" s="74">
        <v>595</v>
      </c>
      <c r="H188" s="61" t="s">
        <v>56</v>
      </c>
      <c r="I188" s="158">
        <v>583.1</v>
      </c>
    </row>
    <row r="189" spans="1:9" ht="18" customHeight="1">
      <c r="A189" s="306"/>
      <c r="B189" s="73" t="s">
        <v>273</v>
      </c>
      <c r="C189" s="283" t="s">
        <v>1057</v>
      </c>
      <c r="D189" s="281"/>
      <c r="E189" s="281"/>
      <c r="F189" s="282"/>
      <c r="G189" s="74">
        <v>-460</v>
      </c>
      <c r="H189" s="61" t="s">
        <v>56</v>
      </c>
      <c r="I189" s="158">
        <v>-450.8</v>
      </c>
    </row>
    <row r="190" spans="1:9" ht="18" customHeight="1">
      <c r="A190" s="306"/>
      <c r="B190" s="73">
        <v>554</v>
      </c>
      <c r="C190" s="284" t="s">
        <v>274</v>
      </c>
      <c r="D190" s="281"/>
      <c r="E190" s="281"/>
      <c r="F190" s="282"/>
      <c r="G190" s="74">
        <v>130</v>
      </c>
      <c r="H190" s="61" t="s">
        <v>56</v>
      </c>
      <c r="I190" s="62">
        <v>127.39999999999999</v>
      </c>
    </row>
    <row r="191" spans="1:9" ht="18" customHeight="1">
      <c r="A191" s="306"/>
      <c r="B191" s="73">
        <v>557</v>
      </c>
      <c r="C191" s="284" t="s">
        <v>275</v>
      </c>
      <c r="D191" s="281"/>
      <c r="E191" s="281"/>
      <c r="F191" s="282"/>
      <c r="G191" s="74">
        <v>140</v>
      </c>
      <c r="H191" s="61" t="s">
        <v>56</v>
      </c>
      <c r="I191" s="62">
        <v>137.19999999999999</v>
      </c>
    </row>
    <row r="192" spans="1:9" ht="18" customHeight="1">
      <c r="A192" s="306"/>
      <c r="B192" s="73">
        <v>525</v>
      </c>
      <c r="C192" s="284" t="s">
        <v>276</v>
      </c>
      <c r="D192" s="281"/>
      <c r="E192" s="281"/>
      <c r="F192" s="282"/>
      <c r="G192" s="74">
        <v>240</v>
      </c>
      <c r="H192" s="61" t="s">
        <v>56</v>
      </c>
      <c r="I192" s="62">
        <v>235.2</v>
      </c>
    </row>
    <row r="193" spans="1:9" ht="18" customHeight="1">
      <c r="A193" s="306"/>
      <c r="B193" s="73">
        <v>526</v>
      </c>
      <c r="C193" s="283" t="s">
        <v>277</v>
      </c>
      <c r="D193" s="281"/>
      <c r="E193" s="281"/>
      <c r="F193" s="282"/>
      <c r="G193" s="118">
        <v>790</v>
      </c>
      <c r="H193" s="61" t="s">
        <v>56</v>
      </c>
      <c r="I193" s="165">
        <v>774.2</v>
      </c>
    </row>
    <row r="194" spans="1:9" ht="18" customHeight="1">
      <c r="A194" s="306"/>
      <c r="B194" s="73" t="s">
        <v>1058</v>
      </c>
      <c r="C194" s="284" t="s">
        <v>1059</v>
      </c>
      <c r="D194" s="281"/>
      <c r="E194" s="281"/>
      <c r="F194" s="282"/>
      <c r="G194" s="74">
        <v>75</v>
      </c>
      <c r="H194" s="61" t="s">
        <v>56</v>
      </c>
      <c r="I194" s="158">
        <v>73.5</v>
      </c>
    </row>
    <row r="195" spans="1:9" ht="18" customHeight="1">
      <c r="A195" s="306"/>
      <c r="B195" s="73">
        <v>916</v>
      </c>
      <c r="C195" s="284" t="s">
        <v>278</v>
      </c>
      <c r="D195" s="281"/>
      <c r="E195" s="281"/>
      <c r="F195" s="282"/>
      <c r="G195" s="74">
        <v>80</v>
      </c>
      <c r="H195" s="61" t="s">
        <v>56</v>
      </c>
      <c r="I195" s="158">
        <v>78.400000000000006</v>
      </c>
    </row>
    <row r="196" spans="1:9" ht="18" customHeight="1">
      <c r="A196" s="306"/>
      <c r="B196" s="73">
        <v>917</v>
      </c>
      <c r="C196" s="284" t="s">
        <v>279</v>
      </c>
      <c r="D196" s="281"/>
      <c r="E196" s="281"/>
      <c r="F196" s="282"/>
      <c r="G196" s="74">
        <v>80</v>
      </c>
      <c r="H196" s="61" t="s">
        <v>56</v>
      </c>
      <c r="I196" s="158">
        <v>78.400000000000006</v>
      </c>
    </row>
    <row r="197" spans="1:9" ht="18" customHeight="1">
      <c r="A197" s="306"/>
      <c r="B197" s="73">
        <v>534</v>
      </c>
      <c r="C197" s="283" t="s">
        <v>1061</v>
      </c>
      <c r="D197" s="281"/>
      <c r="E197" s="281"/>
      <c r="F197" s="282"/>
      <c r="G197" s="118">
        <v>150</v>
      </c>
      <c r="H197" s="61" t="s">
        <v>56</v>
      </c>
      <c r="I197" s="118">
        <v>147</v>
      </c>
    </row>
    <row r="198" spans="1:9" ht="18" customHeight="1">
      <c r="A198" s="306"/>
      <c r="B198" s="73">
        <v>534</v>
      </c>
      <c r="C198" s="283" t="s">
        <v>1060</v>
      </c>
      <c r="D198" s="281"/>
      <c r="E198" s="281"/>
      <c r="F198" s="282"/>
      <c r="G198" s="84" t="s">
        <v>280</v>
      </c>
      <c r="H198" s="61" t="s">
        <v>56</v>
      </c>
      <c r="I198" s="84" t="s">
        <v>281</v>
      </c>
    </row>
    <row r="199" spans="1:9" ht="18" customHeight="1">
      <c r="A199" s="306"/>
      <c r="B199" s="73" t="s">
        <v>282</v>
      </c>
      <c r="C199" s="284" t="s">
        <v>283</v>
      </c>
      <c r="D199" s="281"/>
      <c r="E199" s="281"/>
      <c r="F199" s="282"/>
      <c r="G199" s="74">
        <v>85</v>
      </c>
      <c r="H199" s="61" t="s">
        <v>56</v>
      </c>
      <c r="I199" s="158">
        <v>83.3</v>
      </c>
    </row>
    <row r="200" spans="1:9" ht="18" customHeight="1">
      <c r="A200" s="306"/>
      <c r="B200" s="73" t="s">
        <v>284</v>
      </c>
      <c r="C200" s="284" t="s">
        <v>285</v>
      </c>
      <c r="D200" s="281"/>
      <c r="E200" s="281"/>
      <c r="F200" s="282"/>
      <c r="G200" s="74">
        <v>310</v>
      </c>
      <c r="H200" s="61" t="s">
        <v>56</v>
      </c>
      <c r="I200" s="158">
        <v>303.8</v>
      </c>
    </row>
    <row r="201" spans="1:9" ht="18" customHeight="1">
      <c r="A201" s="306"/>
      <c r="B201" s="73" t="s">
        <v>286</v>
      </c>
      <c r="C201" s="284" t="s">
        <v>287</v>
      </c>
      <c r="D201" s="281"/>
      <c r="E201" s="281"/>
      <c r="F201" s="282"/>
      <c r="G201" s="74">
        <v>30</v>
      </c>
      <c r="H201" s="61" t="s">
        <v>56</v>
      </c>
      <c r="I201" s="158">
        <v>29.4</v>
      </c>
    </row>
    <row r="202" spans="1:9" ht="18" customHeight="1">
      <c r="A202" s="306"/>
      <c r="B202" s="73">
        <v>874</v>
      </c>
      <c r="C202" s="283" t="s">
        <v>1062</v>
      </c>
      <c r="D202" s="281"/>
      <c r="E202" s="281"/>
      <c r="F202" s="282"/>
      <c r="G202" s="118">
        <v>30</v>
      </c>
      <c r="H202" s="61" t="s">
        <v>56</v>
      </c>
      <c r="I202" s="165">
        <v>29.4</v>
      </c>
    </row>
    <row r="203" spans="1:9" ht="18" customHeight="1">
      <c r="A203" s="306"/>
      <c r="B203" s="73" t="s">
        <v>1063</v>
      </c>
      <c r="C203" s="284" t="s">
        <v>289</v>
      </c>
      <c r="D203" s="281"/>
      <c r="E203" s="281"/>
      <c r="F203" s="282"/>
      <c r="G203" s="74">
        <v>135</v>
      </c>
      <c r="H203" s="61" t="s">
        <v>56</v>
      </c>
      <c r="I203" s="158">
        <v>132.30000000000001</v>
      </c>
    </row>
    <row r="204" spans="1:9" ht="18" customHeight="1">
      <c r="A204" s="306"/>
      <c r="B204" s="73" t="s">
        <v>291</v>
      </c>
      <c r="C204" s="284" t="s">
        <v>292</v>
      </c>
      <c r="D204" s="281"/>
      <c r="E204" s="281"/>
      <c r="F204" s="282"/>
      <c r="G204" s="74">
        <v>135</v>
      </c>
      <c r="H204" s="61" t="s">
        <v>56</v>
      </c>
      <c r="I204" s="158">
        <v>132.30000000000001</v>
      </c>
    </row>
    <row r="205" spans="1:9" ht="18" customHeight="1">
      <c r="A205" s="306"/>
      <c r="B205" s="73" t="s">
        <v>293</v>
      </c>
      <c r="C205" s="284" t="s">
        <v>294</v>
      </c>
      <c r="D205" s="281"/>
      <c r="E205" s="281"/>
      <c r="F205" s="282"/>
      <c r="G205" s="62" t="s">
        <v>53</v>
      </c>
      <c r="H205" s="61" t="s">
        <v>56</v>
      </c>
      <c r="I205" s="62" t="s">
        <v>53</v>
      </c>
    </row>
    <row r="206" spans="1:9" ht="18" customHeight="1">
      <c r="A206" s="108"/>
      <c r="B206" s="73" t="s">
        <v>295</v>
      </c>
      <c r="C206" s="284" t="s">
        <v>296</v>
      </c>
      <c r="D206" s="281"/>
      <c r="E206" s="281"/>
      <c r="F206" s="282"/>
      <c r="G206" s="74">
        <v>495</v>
      </c>
      <c r="H206" s="61" t="s">
        <v>56</v>
      </c>
      <c r="I206" s="158">
        <v>485.1</v>
      </c>
    </row>
    <row r="207" spans="1:9" ht="18" customHeight="1">
      <c r="A207" s="108"/>
      <c r="B207" s="73" t="s">
        <v>144</v>
      </c>
      <c r="C207" s="284" t="s">
        <v>297</v>
      </c>
      <c r="D207" s="281"/>
      <c r="E207" s="281"/>
      <c r="F207" s="282"/>
      <c r="G207" s="74">
        <v>35</v>
      </c>
      <c r="H207" s="61" t="s">
        <v>56</v>
      </c>
      <c r="I207" s="158">
        <v>34.299999999999997</v>
      </c>
    </row>
    <row r="208" spans="1:9" ht="18" customHeight="1">
      <c r="A208" s="109"/>
      <c r="B208" s="73" t="s">
        <v>122</v>
      </c>
      <c r="C208" s="284" t="s">
        <v>298</v>
      </c>
      <c r="D208" s="281"/>
      <c r="E208" s="281"/>
      <c r="F208" s="282"/>
      <c r="G208" s="74">
        <v>85</v>
      </c>
      <c r="H208" s="61" t="s">
        <v>56</v>
      </c>
      <c r="I208" s="158">
        <v>83.3</v>
      </c>
    </row>
    <row r="209" spans="1:9" ht="18" customHeight="1">
      <c r="A209" s="342"/>
      <c r="B209" s="289" t="s">
        <v>299</v>
      </c>
      <c r="C209" s="281"/>
      <c r="D209" s="281"/>
      <c r="E209" s="281"/>
      <c r="F209" s="282"/>
      <c r="G209" s="56"/>
      <c r="H209" s="55"/>
      <c r="I209" s="56"/>
    </row>
    <row r="210" spans="1:9" ht="18" customHeight="1">
      <c r="A210" s="303"/>
      <c r="B210" s="73">
        <v>587</v>
      </c>
      <c r="C210" s="284" t="s">
        <v>300</v>
      </c>
      <c r="D210" s="281"/>
      <c r="E210" s="281"/>
      <c r="F210" s="282"/>
      <c r="G210" s="62" t="s">
        <v>301</v>
      </c>
      <c r="H210" s="61" t="s">
        <v>56</v>
      </c>
      <c r="I210" s="62" t="s">
        <v>72</v>
      </c>
    </row>
    <row r="211" spans="1:9" ht="18" customHeight="1">
      <c r="A211" s="303"/>
      <c r="B211" s="73" t="s">
        <v>302</v>
      </c>
      <c r="C211" s="284" t="s">
        <v>303</v>
      </c>
      <c r="D211" s="281"/>
      <c r="E211" s="281"/>
      <c r="F211" s="282"/>
      <c r="G211" s="74">
        <v>-75</v>
      </c>
      <c r="H211" s="61" t="s">
        <v>56</v>
      </c>
      <c r="I211" s="158">
        <v>-73.5</v>
      </c>
    </row>
    <row r="212" spans="1:9" ht="18" customHeight="1">
      <c r="A212" s="303"/>
      <c r="B212" s="73" t="s">
        <v>304</v>
      </c>
      <c r="C212" s="284" t="s">
        <v>305</v>
      </c>
      <c r="D212" s="281"/>
      <c r="E212" s="281"/>
      <c r="F212" s="282"/>
      <c r="G212" s="74">
        <v>-75</v>
      </c>
      <c r="H212" s="61" t="s">
        <v>56</v>
      </c>
      <c r="I212" s="158">
        <v>-73.5</v>
      </c>
    </row>
    <row r="213" spans="1:9" ht="18" customHeight="1">
      <c r="A213" s="303"/>
      <c r="B213" s="73" t="s">
        <v>306</v>
      </c>
      <c r="C213" s="284" t="s">
        <v>307</v>
      </c>
      <c r="D213" s="281"/>
      <c r="E213" s="281"/>
      <c r="F213" s="282"/>
      <c r="G213" s="74">
        <v>-45</v>
      </c>
      <c r="H213" s="61" t="s">
        <v>56</v>
      </c>
      <c r="I213" s="158">
        <v>-44.1</v>
      </c>
    </row>
    <row r="214" spans="1:9" ht="18" customHeight="1">
      <c r="A214" s="303"/>
      <c r="B214" s="73" t="s">
        <v>308</v>
      </c>
      <c r="C214" s="284" t="s">
        <v>309</v>
      </c>
      <c r="D214" s="281"/>
      <c r="E214" s="281"/>
      <c r="F214" s="282"/>
      <c r="G214" s="74">
        <v>-45</v>
      </c>
      <c r="H214" s="61" t="s">
        <v>56</v>
      </c>
      <c r="I214" s="158">
        <v>-44.1</v>
      </c>
    </row>
    <row r="215" spans="1:9" ht="18" customHeight="1">
      <c r="A215" s="342" t="s">
        <v>159</v>
      </c>
      <c r="B215" s="289" t="s">
        <v>310</v>
      </c>
      <c r="C215" s="281"/>
      <c r="D215" s="281"/>
      <c r="E215" s="281"/>
      <c r="F215" s="282"/>
      <c r="G215" s="56"/>
      <c r="H215" s="55"/>
      <c r="I215" s="56"/>
    </row>
    <row r="216" spans="1:9" ht="18" customHeight="1">
      <c r="A216" s="303"/>
      <c r="B216" s="73" t="s">
        <v>311</v>
      </c>
      <c r="C216" s="284" t="s">
        <v>312</v>
      </c>
      <c r="D216" s="281"/>
      <c r="E216" s="281"/>
      <c r="F216" s="282"/>
      <c r="G216" s="74">
        <v>200</v>
      </c>
      <c r="H216" s="61" t="s">
        <v>56</v>
      </c>
      <c r="I216" s="62">
        <v>196</v>
      </c>
    </row>
    <row r="217" spans="1:9" ht="18" customHeight="1">
      <c r="A217" s="303"/>
      <c r="B217" s="73" t="s">
        <v>313</v>
      </c>
      <c r="C217" s="284" t="s">
        <v>314</v>
      </c>
      <c r="D217" s="281"/>
      <c r="E217" s="281"/>
      <c r="F217" s="282"/>
      <c r="G217" s="74">
        <v>475</v>
      </c>
      <c r="H217" s="61" t="s">
        <v>56</v>
      </c>
      <c r="I217" s="62">
        <v>465.5</v>
      </c>
    </row>
    <row r="218" spans="1:9" ht="18" customHeight="1">
      <c r="A218" s="303"/>
      <c r="B218" s="73">
        <v>672</v>
      </c>
      <c r="C218" s="283" t="s">
        <v>1064</v>
      </c>
      <c r="D218" s="281"/>
      <c r="E218" s="281"/>
      <c r="F218" s="282"/>
      <c r="G218" s="118">
        <v>40</v>
      </c>
      <c r="H218" s="61" t="s">
        <v>56</v>
      </c>
      <c r="I218" s="165">
        <v>39.200000000000003</v>
      </c>
    </row>
    <row r="219" spans="1:9" ht="18" customHeight="1">
      <c r="A219" s="303"/>
      <c r="B219" s="73">
        <v>672</v>
      </c>
      <c r="C219" s="283" t="s">
        <v>1065</v>
      </c>
      <c r="D219" s="281"/>
      <c r="E219" s="281"/>
      <c r="F219" s="282"/>
      <c r="G219" s="84" t="s">
        <v>315</v>
      </c>
      <c r="H219" s="61" t="s">
        <v>56</v>
      </c>
      <c r="I219" s="84" t="s">
        <v>316</v>
      </c>
    </row>
    <row r="220" spans="1:9" ht="18" customHeight="1">
      <c r="A220" s="303"/>
      <c r="B220" s="73">
        <v>672</v>
      </c>
      <c r="C220" s="283" t="s">
        <v>1066</v>
      </c>
      <c r="D220" s="281"/>
      <c r="E220" s="281"/>
      <c r="F220" s="282"/>
      <c r="G220" s="84" t="s">
        <v>315</v>
      </c>
      <c r="H220" s="61" t="s">
        <v>56</v>
      </c>
      <c r="I220" s="84" t="s">
        <v>316</v>
      </c>
    </row>
    <row r="221" spans="1:9" ht="18" customHeight="1">
      <c r="A221" s="303"/>
      <c r="B221" s="73" t="s">
        <v>317</v>
      </c>
      <c r="C221" s="284" t="s">
        <v>318</v>
      </c>
      <c r="D221" s="281"/>
      <c r="E221" s="281"/>
      <c r="F221" s="282"/>
      <c r="G221" s="74">
        <v>25</v>
      </c>
      <c r="H221" s="61" t="s">
        <v>56</v>
      </c>
      <c r="I221" s="158">
        <v>24.5</v>
      </c>
    </row>
    <row r="222" spans="1:9" ht="18" customHeight="1">
      <c r="A222" s="303"/>
      <c r="B222" s="73" t="s">
        <v>319</v>
      </c>
      <c r="C222" s="284" t="s">
        <v>320</v>
      </c>
      <c r="D222" s="281"/>
      <c r="E222" s="281"/>
      <c r="F222" s="282"/>
      <c r="G222" s="74">
        <v>-20</v>
      </c>
      <c r="H222" s="61" t="s">
        <v>56</v>
      </c>
      <c r="I222" s="158">
        <v>-19.600000000000001</v>
      </c>
    </row>
    <row r="223" spans="1:9" ht="18" customHeight="1">
      <c r="A223" s="303"/>
      <c r="B223" s="73">
        <v>942</v>
      </c>
      <c r="C223" s="284" t="s">
        <v>321</v>
      </c>
      <c r="D223" s="281"/>
      <c r="E223" s="281"/>
      <c r="F223" s="282"/>
      <c r="G223" s="74">
        <v>25</v>
      </c>
      <c r="H223" s="61" t="s">
        <v>56</v>
      </c>
      <c r="I223" s="158">
        <v>24.5</v>
      </c>
    </row>
    <row r="224" spans="1:9" ht="18" customHeight="1">
      <c r="A224" s="43"/>
      <c r="B224" s="43"/>
      <c r="C224" s="86"/>
      <c r="D224" s="86"/>
      <c r="E224" s="86"/>
      <c r="F224" s="86"/>
      <c r="G224" s="87"/>
      <c r="H224" s="78"/>
      <c r="I224" s="77"/>
    </row>
    <row r="225" spans="1:9" ht="18" customHeight="1">
      <c r="A225" s="43"/>
      <c r="B225" s="43"/>
      <c r="C225" s="86"/>
      <c r="D225" s="86"/>
      <c r="E225" s="86"/>
      <c r="F225" s="86"/>
      <c r="G225" s="87"/>
      <c r="H225" s="78"/>
      <c r="I225" s="114"/>
    </row>
    <row r="226" spans="1:9" ht="18" customHeight="1">
      <c r="A226" s="57" t="s">
        <v>5</v>
      </c>
      <c r="B226" s="57" t="s">
        <v>49</v>
      </c>
      <c r="C226" s="311" t="s">
        <v>7</v>
      </c>
      <c r="D226" s="281"/>
      <c r="E226" s="281"/>
      <c r="F226" s="282"/>
      <c r="G226" s="58" t="s">
        <v>8</v>
      </c>
      <c r="H226" s="57" t="s">
        <v>17</v>
      </c>
      <c r="I226" s="59" t="s">
        <v>9</v>
      </c>
    </row>
    <row r="227" spans="1:9" ht="18" customHeight="1">
      <c r="A227" s="322" t="s">
        <v>1067</v>
      </c>
      <c r="B227" s="281"/>
      <c r="C227" s="281"/>
      <c r="D227" s="281"/>
      <c r="E227" s="281"/>
      <c r="F227" s="281"/>
      <c r="G227" s="281"/>
      <c r="H227" s="281"/>
      <c r="I227" s="282"/>
    </row>
    <row r="228" spans="1:9" ht="18" customHeight="1">
      <c r="A228" s="50"/>
      <c r="B228" s="41"/>
      <c r="C228" s="41"/>
      <c r="D228" s="41"/>
      <c r="E228" s="41"/>
      <c r="F228" s="41"/>
      <c r="G228" s="41"/>
      <c r="H228" s="41"/>
      <c r="I228" s="42"/>
    </row>
    <row r="229" spans="1:9" ht="18" customHeight="1">
      <c r="A229" s="44" t="s">
        <v>339</v>
      </c>
      <c r="B229" s="115" t="s">
        <v>381</v>
      </c>
      <c r="C229" s="280" t="s">
        <v>2998</v>
      </c>
      <c r="D229" s="281"/>
      <c r="E229" s="281"/>
      <c r="F229" s="282"/>
      <c r="G229" s="84" t="s">
        <v>53</v>
      </c>
      <c r="H229" s="61" t="s">
        <v>56</v>
      </c>
      <c r="I229" s="62">
        <v>3469.2</v>
      </c>
    </row>
    <row r="230" spans="1:9" ht="18" customHeight="1">
      <c r="A230" s="44" t="s">
        <v>1088</v>
      </c>
      <c r="B230" s="115" t="s">
        <v>131</v>
      </c>
      <c r="C230" s="280" t="s">
        <v>132</v>
      </c>
      <c r="D230" s="281"/>
      <c r="E230" s="281"/>
      <c r="F230" s="282"/>
      <c r="G230" s="84" t="s">
        <v>53</v>
      </c>
      <c r="H230" s="61" t="s">
        <v>56</v>
      </c>
      <c r="I230" s="62">
        <v>3469.2</v>
      </c>
    </row>
    <row r="231" spans="1:9" ht="18" customHeight="1">
      <c r="A231" s="44" t="s">
        <v>1088</v>
      </c>
      <c r="B231" s="115" t="s">
        <v>352</v>
      </c>
      <c r="C231" s="280" t="s">
        <v>353</v>
      </c>
      <c r="D231" s="281"/>
      <c r="E231" s="281"/>
      <c r="F231" s="282"/>
      <c r="G231" s="118">
        <v>3130</v>
      </c>
      <c r="H231" s="61" t="s">
        <v>56</v>
      </c>
      <c r="I231" s="158">
        <v>3067.4</v>
      </c>
    </row>
    <row r="232" spans="1:9" ht="18" customHeight="1">
      <c r="A232" s="44" t="s">
        <v>1089</v>
      </c>
      <c r="B232" s="115" t="s">
        <v>135</v>
      </c>
      <c r="C232" s="280" t="s">
        <v>136</v>
      </c>
      <c r="D232" s="281"/>
      <c r="E232" s="281"/>
      <c r="F232" s="282"/>
      <c r="G232" s="84" t="s">
        <v>53</v>
      </c>
      <c r="H232" s="61" t="s">
        <v>56</v>
      </c>
      <c r="I232" s="62">
        <v>3469.2</v>
      </c>
    </row>
    <row r="233" spans="1:9" ht="18" customHeight="1">
      <c r="A233" s="44" t="s">
        <v>1090</v>
      </c>
      <c r="B233" s="73" t="s">
        <v>368</v>
      </c>
      <c r="C233" s="280" t="s">
        <v>1091</v>
      </c>
      <c r="D233" s="281"/>
      <c r="E233" s="281"/>
      <c r="F233" s="282"/>
      <c r="G233" s="84" t="s">
        <v>53</v>
      </c>
      <c r="H233" s="61" t="s">
        <v>56</v>
      </c>
      <c r="I233" s="62" t="s">
        <v>1092</v>
      </c>
    </row>
    <row r="234" spans="1:9" ht="18" customHeight="1">
      <c r="A234" s="79" t="s">
        <v>1093</v>
      </c>
      <c r="B234" s="115" t="s">
        <v>341</v>
      </c>
      <c r="C234" s="280" t="s">
        <v>342</v>
      </c>
      <c r="D234" s="281"/>
      <c r="E234" s="281"/>
      <c r="F234" s="282"/>
      <c r="G234" s="84" t="s">
        <v>53</v>
      </c>
      <c r="H234" s="61" t="s">
        <v>56</v>
      </c>
      <c r="I234" s="62">
        <v>4895.1000000000004</v>
      </c>
    </row>
    <row r="235" spans="1:9" ht="18" customHeight="1">
      <c r="A235" s="365"/>
      <c r="B235" s="289" t="s">
        <v>1094</v>
      </c>
      <c r="C235" s="281"/>
      <c r="D235" s="281"/>
      <c r="E235" s="281"/>
      <c r="F235" s="282"/>
      <c r="G235" s="80"/>
      <c r="H235" s="81"/>
      <c r="I235" s="56"/>
    </row>
    <row r="236" spans="1:9" ht="18" customHeight="1">
      <c r="A236" s="366"/>
      <c r="B236" s="82">
        <v>998</v>
      </c>
      <c r="C236" s="280" t="s">
        <v>1095</v>
      </c>
      <c r="D236" s="281"/>
      <c r="E236" s="281"/>
      <c r="F236" s="282"/>
      <c r="G236" s="101" t="s">
        <v>301</v>
      </c>
      <c r="H236" s="61" t="s">
        <v>56</v>
      </c>
      <c r="I236" s="62" t="s">
        <v>301</v>
      </c>
    </row>
    <row r="237" spans="1:9" ht="18" customHeight="1">
      <c r="A237" s="366"/>
      <c r="B237" s="73" t="s">
        <v>663</v>
      </c>
      <c r="C237" s="280" t="s">
        <v>1096</v>
      </c>
      <c r="D237" s="281"/>
      <c r="E237" s="281"/>
      <c r="F237" s="282"/>
      <c r="G237" s="63" t="s">
        <v>301</v>
      </c>
      <c r="H237" s="61" t="s">
        <v>56</v>
      </c>
      <c r="I237" s="62" t="s">
        <v>301</v>
      </c>
    </row>
    <row r="238" spans="1:9" ht="18" customHeight="1">
      <c r="A238" s="367"/>
      <c r="B238" s="73" t="s">
        <v>343</v>
      </c>
      <c r="C238" s="280" t="s">
        <v>1097</v>
      </c>
      <c r="D238" s="281"/>
      <c r="E238" s="281"/>
      <c r="F238" s="282"/>
      <c r="G238" s="63" t="s">
        <v>301</v>
      </c>
      <c r="H238" s="61" t="s">
        <v>56</v>
      </c>
      <c r="I238" s="62" t="s">
        <v>301</v>
      </c>
    </row>
    <row r="239" spans="1:9" ht="18" customHeight="1">
      <c r="A239" s="338" t="s">
        <v>82</v>
      </c>
      <c r="B239" s="307" t="s">
        <v>82</v>
      </c>
      <c r="C239" s="281"/>
      <c r="D239" s="281"/>
      <c r="E239" s="281"/>
      <c r="F239" s="282"/>
      <c r="G239" s="56"/>
      <c r="H239" s="55"/>
      <c r="I239" s="56"/>
    </row>
    <row r="240" spans="1:9" ht="18" customHeight="1">
      <c r="A240" s="303"/>
      <c r="B240" s="73" t="s">
        <v>1098</v>
      </c>
      <c r="C240" s="283" t="s">
        <v>1099</v>
      </c>
      <c r="D240" s="281"/>
      <c r="E240" s="281"/>
      <c r="F240" s="282"/>
      <c r="G240" s="118">
        <v>2825</v>
      </c>
      <c r="H240" s="61" t="s">
        <v>56</v>
      </c>
      <c r="I240" s="165">
        <v>2768.5</v>
      </c>
    </row>
    <row r="241" spans="1:9" ht="18" customHeight="1">
      <c r="A241" s="303"/>
      <c r="B241" s="73" t="s">
        <v>1098</v>
      </c>
      <c r="C241" s="283" t="s">
        <v>1100</v>
      </c>
      <c r="D241" s="281"/>
      <c r="E241" s="281"/>
      <c r="F241" s="282"/>
      <c r="G241" s="62" t="s">
        <v>53</v>
      </c>
      <c r="H241" s="61" t="s">
        <v>56</v>
      </c>
      <c r="I241" s="62" t="s">
        <v>1101</v>
      </c>
    </row>
    <row r="242" spans="1:9" ht="18" customHeight="1">
      <c r="A242" s="303"/>
      <c r="B242" s="73" t="s">
        <v>867</v>
      </c>
      <c r="C242" s="283" t="s">
        <v>1102</v>
      </c>
      <c r="D242" s="281"/>
      <c r="E242" s="281"/>
      <c r="F242" s="282"/>
      <c r="G242" s="118">
        <v>3575</v>
      </c>
      <c r="H242" s="61" t="s">
        <v>56</v>
      </c>
      <c r="I242" s="158">
        <v>3503.5</v>
      </c>
    </row>
    <row r="243" spans="1:9" ht="18" customHeight="1">
      <c r="A243" s="303"/>
      <c r="B243" s="73" t="s">
        <v>867</v>
      </c>
      <c r="C243" s="283" t="s">
        <v>1103</v>
      </c>
      <c r="D243" s="281"/>
      <c r="E243" s="281"/>
      <c r="F243" s="282"/>
      <c r="G243" s="84" t="s">
        <v>53</v>
      </c>
      <c r="H243" s="61" t="s">
        <v>56</v>
      </c>
      <c r="I243" s="84" t="s">
        <v>53</v>
      </c>
    </row>
    <row r="244" spans="1:9" ht="18" customHeight="1">
      <c r="A244" s="303"/>
      <c r="B244" s="73" t="s">
        <v>1104</v>
      </c>
      <c r="C244" s="283" t="s">
        <v>1105</v>
      </c>
      <c r="D244" s="281"/>
      <c r="E244" s="281"/>
      <c r="F244" s="282"/>
      <c r="G244" s="118">
        <v>7450</v>
      </c>
      <c r="H244" s="61" t="s">
        <v>56</v>
      </c>
      <c r="I244" s="74">
        <v>7301</v>
      </c>
    </row>
    <row r="245" spans="1:9" ht="18" customHeight="1">
      <c r="A245" s="303"/>
      <c r="B245" s="73" t="s">
        <v>242</v>
      </c>
      <c r="C245" s="283" t="s">
        <v>1106</v>
      </c>
      <c r="D245" s="281"/>
      <c r="E245" s="281"/>
      <c r="F245" s="282"/>
      <c r="G245" s="118">
        <v>14570</v>
      </c>
      <c r="H245" s="61" t="s">
        <v>56</v>
      </c>
      <c r="I245" s="158">
        <v>14278.6</v>
      </c>
    </row>
    <row r="246" spans="1:9" ht="18" customHeight="1">
      <c r="A246" s="303"/>
      <c r="B246" s="73">
        <v>153</v>
      </c>
      <c r="C246" s="283" t="s">
        <v>249</v>
      </c>
      <c r="D246" s="281"/>
      <c r="E246" s="281"/>
      <c r="F246" s="282"/>
      <c r="G246" s="84" t="s">
        <v>53</v>
      </c>
      <c r="H246" s="61" t="s">
        <v>56</v>
      </c>
      <c r="I246" s="62" t="s">
        <v>53</v>
      </c>
    </row>
    <row r="247" spans="1:9" ht="18" customHeight="1">
      <c r="A247" s="303"/>
      <c r="B247" s="73" t="s">
        <v>212</v>
      </c>
      <c r="C247" s="283" t="s">
        <v>1107</v>
      </c>
      <c r="D247" s="281"/>
      <c r="E247" s="281"/>
      <c r="F247" s="282"/>
      <c r="G247" s="74">
        <v>595</v>
      </c>
      <c r="H247" s="61" t="s">
        <v>56</v>
      </c>
      <c r="I247" s="158">
        <v>583.1</v>
      </c>
    </row>
    <row r="248" spans="1:9" ht="18" customHeight="1">
      <c r="A248" s="303"/>
      <c r="B248" s="73" t="s">
        <v>1108</v>
      </c>
      <c r="C248" s="283" t="s">
        <v>1109</v>
      </c>
      <c r="D248" s="281"/>
      <c r="E248" s="281"/>
      <c r="F248" s="282"/>
      <c r="G248" s="74">
        <v>150</v>
      </c>
      <c r="H248" s="61" t="s">
        <v>56</v>
      </c>
      <c r="I248" s="74">
        <v>147</v>
      </c>
    </row>
    <row r="249" spans="1:9" ht="18" customHeight="1">
      <c r="A249" s="303"/>
      <c r="B249" s="73" t="s">
        <v>149</v>
      </c>
      <c r="C249" s="283" t="s">
        <v>1110</v>
      </c>
      <c r="D249" s="281"/>
      <c r="E249" s="281"/>
      <c r="F249" s="282"/>
      <c r="G249" s="74">
        <v>7550</v>
      </c>
      <c r="H249" s="61" t="s">
        <v>56</v>
      </c>
      <c r="I249" s="74">
        <v>7399</v>
      </c>
    </row>
    <row r="250" spans="1:9" ht="18" customHeight="1">
      <c r="A250" s="303"/>
      <c r="B250" s="73" t="s">
        <v>107</v>
      </c>
      <c r="C250" s="283" t="s">
        <v>1111</v>
      </c>
      <c r="D250" s="281"/>
      <c r="E250" s="281"/>
      <c r="F250" s="282"/>
      <c r="G250" s="74">
        <v>200</v>
      </c>
      <c r="H250" s="61" t="s">
        <v>56</v>
      </c>
      <c r="I250" s="74">
        <v>196</v>
      </c>
    </row>
    <row r="251" spans="1:9" ht="18" customHeight="1">
      <c r="A251" s="303"/>
      <c r="B251" s="73" t="s">
        <v>109</v>
      </c>
      <c r="C251" s="283" t="s">
        <v>1112</v>
      </c>
      <c r="D251" s="281"/>
      <c r="E251" s="281"/>
      <c r="F251" s="282"/>
      <c r="G251" s="74">
        <v>160</v>
      </c>
      <c r="H251" s="61" t="s">
        <v>56</v>
      </c>
      <c r="I251" s="158">
        <v>156.80000000000001</v>
      </c>
    </row>
    <row r="252" spans="1:9" ht="18" customHeight="1">
      <c r="A252" s="303"/>
      <c r="B252" s="73" t="s">
        <v>805</v>
      </c>
      <c r="C252" s="283" t="s">
        <v>1113</v>
      </c>
      <c r="D252" s="281"/>
      <c r="E252" s="281"/>
      <c r="F252" s="282"/>
      <c r="G252" s="118">
        <v>-250</v>
      </c>
      <c r="H252" s="61" t="s">
        <v>56</v>
      </c>
      <c r="I252" s="74">
        <v>-245</v>
      </c>
    </row>
    <row r="253" spans="1:9" ht="18" customHeight="1">
      <c r="A253" s="303"/>
      <c r="B253" s="73" t="s">
        <v>344</v>
      </c>
      <c r="C253" s="283" t="s">
        <v>1114</v>
      </c>
      <c r="D253" s="281"/>
      <c r="E253" s="281"/>
      <c r="F253" s="282"/>
      <c r="G253" s="74">
        <v>1100</v>
      </c>
      <c r="H253" s="61" t="s">
        <v>56</v>
      </c>
      <c r="I253" s="74">
        <v>1078</v>
      </c>
    </row>
    <row r="254" spans="1:9" ht="18" customHeight="1">
      <c r="A254" s="303"/>
      <c r="B254" s="73" t="s">
        <v>412</v>
      </c>
      <c r="C254" s="283" t="s">
        <v>1115</v>
      </c>
      <c r="D254" s="281"/>
      <c r="E254" s="281"/>
      <c r="F254" s="282"/>
      <c r="G254" s="74">
        <v>1575</v>
      </c>
      <c r="H254" s="61" t="s">
        <v>56</v>
      </c>
      <c r="I254" s="158">
        <v>1543.5</v>
      </c>
    </row>
    <row r="255" spans="1:9" ht="18" customHeight="1">
      <c r="A255" s="303"/>
      <c r="B255" s="73" t="s">
        <v>1116</v>
      </c>
      <c r="C255" s="283" t="s">
        <v>1117</v>
      </c>
      <c r="D255" s="281"/>
      <c r="E255" s="281"/>
      <c r="F255" s="282"/>
      <c r="G255" s="74">
        <v>1695</v>
      </c>
      <c r="H255" s="61" t="s">
        <v>56</v>
      </c>
      <c r="I255" s="158">
        <v>1661.1</v>
      </c>
    </row>
    <row r="256" spans="1:9" ht="18" customHeight="1">
      <c r="A256" s="303"/>
      <c r="B256" s="51" t="s">
        <v>332</v>
      </c>
      <c r="C256" s="283" t="s">
        <v>1118</v>
      </c>
      <c r="D256" s="281"/>
      <c r="E256" s="281"/>
      <c r="F256" s="282"/>
      <c r="G256" s="166">
        <v>495</v>
      </c>
      <c r="H256" s="61" t="s">
        <v>56</v>
      </c>
      <c r="I256" s="167">
        <v>485.1</v>
      </c>
    </row>
    <row r="257" spans="1:9" ht="18" customHeight="1">
      <c r="A257" s="303"/>
      <c r="B257" s="51" t="s">
        <v>329</v>
      </c>
      <c r="C257" s="283" t="s">
        <v>1119</v>
      </c>
      <c r="D257" s="281"/>
      <c r="E257" s="281"/>
      <c r="F257" s="282"/>
      <c r="G257" s="168">
        <v>995</v>
      </c>
      <c r="H257" s="61" t="s">
        <v>56</v>
      </c>
      <c r="I257" s="167">
        <v>975.1</v>
      </c>
    </row>
    <row r="258" spans="1:9" ht="18" customHeight="1">
      <c r="A258" s="303"/>
      <c r="B258" s="51" t="s">
        <v>1120</v>
      </c>
      <c r="C258" s="283" t="s">
        <v>1121</v>
      </c>
      <c r="D258" s="281"/>
      <c r="E258" s="281"/>
      <c r="F258" s="282"/>
      <c r="G258" s="168">
        <v>995</v>
      </c>
      <c r="H258" s="61" t="s">
        <v>56</v>
      </c>
      <c r="I258" s="167">
        <v>975.1</v>
      </c>
    </row>
    <row r="259" spans="1:9" ht="18" customHeight="1">
      <c r="A259" s="303"/>
      <c r="B259" s="51" t="s">
        <v>1122</v>
      </c>
      <c r="C259" s="283" t="s">
        <v>1123</v>
      </c>
      <c r="D259" s="281"/>
      <c r="E259" s="281"/>
      <c r="F259" s="282"/>
      <c r="G259" s="113">
        <v>495</v>
      </c>
      <c r="H259" s="61" t="s">
        <v>56</v>
      </c>
      <c r="I259" s="111">
        <v>485.09999999999997</v>
      </c>
    </row>
    <row r="260" spans="1:9" ht="18" customHeight="1">
      <c r="A260" s="303"/>
      <c r="B260" s="51" t="s">
        <v>1124</v>
      </c>
      <c r="C260" s="283" t="s">
        <v>1125</v>
      </c>
      <c r="D260" s="281"/>
      <c r="E260" s="281"/>
      <c r="F260" s="282"/>
      <c r="G260" s="167">
        <v>495</v>
      </c>
      <c r="H260" s="61" t="s">
        <v>56</v>
      </c>
      <c r="I260" s="167">
        <v>485.1</v>
      </c>
    </row>
    <row r="261" spans="1:9" ht="18" customHeight="1">
      <c r="A261" s="303"/>
      <c r="B261" s="51" t="s">
        <v>1126</v>
      </c>
      <c r="C261" s="283" t="s">
        <v>1127</v>
      </c>
      <c r="D261" s="281"/>
      <c r="E261" s="281"/>
      <c r="F261" s="282"/>
      <c r="G261" s="167">
        <v>495</v>
      </c>
      <c r="H261" s="61" t="s">
        <v>56</v>
      </c>
      <c r="I261" s="111">
        <v>485.09999999999997</v>
      </c>
    </row>
    <row r="262" spans="1:9" ht="18" customHeight="1">
      <c r="A262" s="303"/>
      <c r="B262" s="51" t="s">
        <v>862</v>
      </c>
      <c r="C262" s="283" t="s">
        <v>1128</v>
      </c>
      <c r="D262" s="281"/>
      <c r="E262" s="281"/>
      <c r="F262" s="282"/>
      <c r="G262" s="168">
        <v>745</v>
      </c>
      <c r="H262" s="61" t="s">
        <v>1129</v>
      </c>
      <c r="I262" s="168">
        <v>745</v>
      </c>
    </row>
    <row r="263" spans="1:9" ht="18" customHeight="1">
      <c r="A263" s="303"/>
      <c r="B263" s="51" t="s">
        <v>395</v>
      </c>
      <c r="C263" s="283" t="s">
        <v>1130</v>
      </c>
      <c r="D263" s="281"/>
      <c r="E263" s="281"/>
      <c r="F263" s="282"/>
      <c r="G263" s="168">
        <v>495</v>
      </c>
      <c r="H263" s="61" t="s">
        <v>1129</v>
      </c>
      <c r="I263" s="168">
        <v>495</v>
      </c>
    </row>
    <row r="264" spans="1:9" ht="18" customHeight="1">
      <c r="A264" s="303"/>
      <c r="B264" s="51" t="s">
        <v>1131</v>
      </c>
      <c r="C264" s="283" t="s">
        <v>1132</v>
      </c>
      <c r="D264" s="281"/>
      <c r="E264" s="281"/>
      <c r="F264" s="282"/>
      <c r="G264" s="168">
        <v>2495</v>
      </c>
      <c r="H264" s="61" t="s">
        <v>1129</v>
      </c>
      <c r="I264" s="168">
        <v>2495</v>
      </c>
    </row>
    <row r="265" spans="1:9" ht="18" customHeight="1">
      <c r="A265" s="303"/>
      <c r="B265" s="51" t="s">
        <v>1133</v>
      </c>
      <c r="C265" s="283" t="s">
        <v>1134</v>
      </c>
      <c r="D265" s="281"/>
      <c r="E265" s="281"/>
      <c r="F265" s="282"/>
      <c r="G265" s="168">
        <v>300</v>
      </c>
      <c r="H265" s="61" t="s">
        <v>56</v>
      </c>
      <c r="I265" s="167">
        <v>294</v>
      </c>
    </row>
    <row r="266" spans="1:9" ht="18" customHeight="1">
      <c r="A266" s="303"/>
      <c r="B266" s="51" t="s">
        <v>1135</v>
      </c>
      <c r="C266" s="283" t="s">
        <v>1136</v>
      </c>
      <c r="D266" s="281"/>
      <c r="E266" s="281"/>
      <c r="F266" s="282"/>
      <c r="G266" s="167">
        <v>1995</v>
      </c>
      <c r="H266" s="61" t="s">
        <v>56</v>
      </c>
      <c r="I266" s="167">
        <v>1955.1</v>
      </c>
    </row>
    <row r="267" spans="1:9" ht="18" customHeight="1">
      <c r="A267" s="303"/>
      <c r="B267" s="51" t="s">
        <v>1137</v>
      </c>
      <c r="C267" s="283" t="s">
        <v>1138</v>
      </c>
      <c r="D267" s="281"/>
      <c r="E267" s="281"/>
      <c r="F267" s="282"/>
      <c r="G267" s="168">
        <v>360</v>
      </c>
      <c r="H267" s="61" t="s">
        <v>56</v>
      </c>
      <c r="I267" s="167">
        <v>352.8</v>
      </c>
    </row>
    <row r="268" spans="1:9" ht="18" customHeight="1">
      <c r="A268" s="303"/>
      <c r="B268" s="51" t="s">
        <v>202</v>
      </c>
      <c r="C268" s="283" t="s">
        <v>1139</v>
      </c>
      <c r="D268" s="281"/>
      <c r="E268" s="281"/>
      <c r="F268" s="282"/>
      <c r="G268" s="168">
        <v>625</v>
      </c>
      <c r="H268" s="61" t="s">
        <v>56</v>
      </c>
      <c r="I268" s="167">
        <v>612.5</v>
      </c>
    </row>
    <row r="269" spans="1:9" ht="18" customHeight="1">
      <c r="A269" s="342" t="s">
        <v>159</v>
      </c>
      <c r="B269" s="289" t="s">
        <v>128</v>
      </c>
      <c r="C269" s="281"/>
      <c r="D269" s="281"/>
      <c r="E269" s="281"/>
      <c r="F269" s="282"/>
      <c r="G269" s="56"/>
      <c r="H269" s="55"/>
      <c r="I269" s="56"/>
    </row>
    <row r="270" spans="1:9" ht="18" customHeight="1">
      <c r="A270" s="303"/>
      <c r="B270" s="73">
        <v>942</v>
      </c>
      <c r="C270" s="280" t="s">
        <v>363</v>
      </c>
      <c r="D270" s="281"/>
      <c r="E270" s="281"/>
      <c r="F270" s="282"/>
      <c r="G270" s="62" t="s">
        <v>53</v>
      </c>
      <c r="H270" s="61" t="s">
        <v>56</v>
      </c>
      <c r="I270" s="62" t="s">
        <v>1101</v>
      </c>
    </row>
    <row r="271" spans="1:9" ht="18" customHeight="1">
      <c r="A271" s="303"/>
      <c r="B271" s="73" t="s">
        <v>96</v>
      </c>
      <c r="C271" s="280" t="s">
        <v>364</v>
      </c>
      <c r="D271" s="281"/>
      <c r="E271" s="281"/>
      <c r="F271" s="282"/>
      <c r="G271" s="74">
        <v>190</v>
      </c>
      <c r="H271" s="61" t="s">
        <v>56</v>
      </c>
      <c r="I271" s="158">
        <v>186.2</v>
      </c>
    </row>
    <row r="272" spans="1:9" ht="18" customHeight="1">
      <c r="A272" s="303"/>
      <c r="B272" s="73" t="s">
        <v>1140</v>
      </c>
      <c r="C272" s="280" t="s">
        <v>501</v>
      </c>
      <c r="D272" s="281"/>
      <c r="E272" s="281"/>
      <c r="F272" s="282"/>
      <c r="G272" s="62" t="s">
        <v>53</v>
      </c>
      <c r="H272" s="61" t="s">
        <v>56</v>
      </c>
      <c r="I272" s="62" t="s">
        <v>1101</v>
      </c>
    </row>
    <row r="273" spans="1:9" ht="18" customHeight="1">
      <c r="A273" s="342" t="s">
        <v>159</v>
      </c>
      <c r="B273" s="289" t="s">
        <v>1141</v>
      </c>
      <c r="C273" s="281"/>
      <c r="D273" s="281"/>
      <c r="E273" s="281"/>
      <c r="F273" s="282"/>
      <c r="G273" s="56"/>
      <c r="H273" s="55"/>
      <c r="I273" s="56"/>
    </row>
    <row r="274" spans="1:9" ht="18" customHeight="1">
      <c r="A274" s="303"/>
      <c r="B274" s="73" t="s">
        <v>1142</v>
      </c>
      <c r="C274" s="284" t="s">
        <v>1143</v>
      </c>
      <c r="D274" s="281"/>
      <c r="E274" s="281"/>
      <c r="F274" s="282"/>
      <c r="G274" s="74">
        <v>490</v>
      </c>
      <c r="H274" s="61" t="s">
        <v>56</v>
      </c>
      <c r="I274" s="158">
        <v>480.2</v>
      </c>
    </row>
    <row r="275" spans="1:9" ht="18" customHeight="1">
      <c r="A275" s="303"/>
      <c r="B275" s="73" t="s">
        <v>1144</v>
      </c>
      <c r="C275" s="284" t="s">
        <v>1145</v>
      </c>
      <c r="D275" s="281"/>
      <c r="E275" s="281"/>
      <c r="F275" s="282"/>
      <c r="G275" s="74">
        <v>125</v>
      </c>
      <c r="H275" s="61" t="s">
        <v>56</v>
      </c>
      <c r="I275" s="158">
        <v>122.5</v>
      </c>
    </row>
    <row r="276" spans="1:9" ht="18" customHeight="1">
      <c r="A276" s="303"/>
      <c r="B276" s="73" t="s">
        <v>1146</v>
      </c>
      <c r="C276" s="283" t="s">
        <v>1147</v>
      </c>
      <c r="D276" s="281"/>
      <c r="E276" s="281"/>
      <c r="F276" s="282"/>
      <c r="G276" s="118">
        <v>90</v>
      </c>
      <c r="H276" s="61" t="s">
        <v>56</v>
      </c>
      <c r="I276" s="165">
        <v>88.2</v>
      </c>
    </row>
    <row r="277" spans="1:9" ht="18" customHeight="1">
      <c r="A277" s="303"/>
      <c r="B277" s="73" t="s">
        <v>1148</v>
      </c>
      <c r="C277" s="283" t="s">
        <v>1149</v>
      </c>
      <c r="D277" s="281"/>
      <c r="E277" s="281"/>
      <c r="F277" s="282"/>
      <c r="G277" s="118">
        <v>170</v>
      </c>
      <c r="H277" s="61" t="s">
        <v>56</v>
      </c>
      <c r="I277" s="165">
        <v>166.6</v>
      </c>
    </row>
    <row r="278" spans="1:9" ht="18" customHeight="1">
      <c r="A278" s="303"/>
      <c r="B278" s="73" t="s">
        <v>1150</v>
      </c>
      <c r="C278" s="283" t="s">
        <v>1151</v>
      </c>
      <c r="D278" s="281"/>
      <c r="E278" s="281"/>
      <c r="F278" s="282"/>
      <c r="G278" s="165">
        <v>610</v>
      </c>
      <c r="H278" s="61" t="s">
        <v>56</v>
      </c>
      <c r="I278" s="165">
        <v>597.79999999999995</v>
      </c>
    </row>
    <row r="279" spans="1:9" ht="18" customHeight="1">
      <c r="A279" s="303"/>
      <c r="B279" s="73" t="s">
        <v>1152</v>
      </c>
      <c r="C279" s="284" t="s">
        <v>1153</v>
      </c>
      <c r="D279" s="281"/>
      <c r="E279" s="281"/>
      <c r="F279" s="282"/>
      <c r="G279" s="74">
        <v>405</v>
      </c>
      <c r="H279" s="61" t="s">
        <v>56</v>
      </c>
      <c r="I279" s="158">
        <v>396.9</v>
      </c>
    </row>
    <row r="280" spans="1:9" ht="18" customHeight="1">
      <c r="A280" s="303"/>
      <c r="B280" s="73" t="s">
        <v>1154</v>
      </c>
      <c r="C280" s="284" t="s">
        <v>1155</v>
      </c>
      <c r="D280" s="281"/>
      <c r="E280" s="281"/>
      <c r="F280" s="282"/>
      <c r="G280" s="74">
        <v>115</v>
      </c>
      <c r="H280" s="61" t="s">
        <v>56</v>
      </c>
      <c r="I280" s="158">
        <v>112.7</v>
      </c>
    </row>
    <row r="281" spans="1:9" ht="18" customHeight="1">
      <c r="A281" s="303"/>
      <c r="B281" s="73" t="s">
        <v>1156</v>
      </c>
      <c r="C281" s="46" t="s">
        <v>1157</v>
      </c>
      <c r="D281" s="41"/>
      <c r="E281" s="41"/>
      <c r="F281" s="42"/>
      <c r="G281" s="74">
        <v>210</v>
      </c>
      <c r="H281" s="61" t="s">
        <v>56</v>
      </c>
      <c r="I281" s="158">
        <v>205.8</v>
      </c>
    </row>
    <row r="282" spans="1:9" ht="18" customHeight="1">
      <c r="A282" s="303"/>
      <c r="B282" s="73" t="s">
        <v>1158</v>
      </c>
      <c r="C282" s="46" t="s">
        <v>1159</v>
      </c>
      <c r="D282" s="41"/>
      <c r="E282" s="41"/>
      <c r="F282" s="42"/>
      <c r="G282" s="74">
        <v>265</v>
      </c>
      <c r="H282" s="61" t="s">
        <v>56</v>
      </c>
      <c r="I282" s="158">
        <v>259.7</v>
      </c>
    </row>
    <row r="283" spans="1:9" ht="18" customHeight="1">
      <c r="A283" s="303"/>
      <c r="B283" s="73" t="s">
        <v>1160</v>
      </c>
      <c r="C283" s="46" t="s">
        <v>1161</v>
      </c>
      <c r="D283" s="41"/>
      <c r="E283" s="41"/>
      <c r="F283" s="42"/>
      <c r="G283" s="74">
        <v>270</v>
      </c>
      <c r="H283" s="61" t="s">
        <v>56</v>
      </c>
      <c r="I283" s="158">
        <v>264.60000000000002</v>
      </c>
    </row>
    <row r="284" spans="1:9" ht="18" customHeight="1">
      <c r="A284" s="303"/>
      <c r="B284" s="73" t="s">
        <v>1162</v>
      </c>
      <c r="C284" s="46" t="s">
        <v>1163</v>
      </c>
      <c r="D284" s="41"/>
      <c r="E284" s="41"/>
      <c r="F284" s="42"/>
      <c r="G284" s="74">
        <v>100</v>
      </c>
      <c r="H284" s="61" t="s">
        <v>56</v>
      </c>
      <c r="I284" s="158">
        <v>98</v>
      </c>
    </row>
    <row r="285" spans="1:9" ht="18" customHeight="1">
      <c r="A285" s="303"/>
      <c r="B285" s="73" t="s">
        <v>1164</v>
      </c>
      <c r="C285" s="46" t="s">
        <v>1165</v>
      </c>
      <c r="D285" s="41"/>
      <c r="E285" s="41"/>
      <c r="F285" s="42"/>
      <c r="G285" s="74">
        <v>210</v>
      </c>
      <c r="H285" s="61" t="s">
        <v>56</v>
      </c>
      <c r="I285" s="158">
        <v>205.8</v>
      </c>
    </row>
    <row r="286" spans="1:9" ht="18" customHeight="1">
      <c r="A286" s="303"/>
      <c r="B286" s="73" t="s">
        <v>1166</v>
      </c>
      <c r="C286" s="46" t="s">
        <v>1167</v>
      </c>
      <c r="D286" s="41"/>
      <c r="E286" s="41"/>
      <c r="F286" s="42"/>
      <c r="G286" s="74">
        <v>100</v>
      </c>
      <c r="H286" s="61" t="s">
        <v>56</v>
      </c>
      <c r="I286" s="158">
        <v>98</v>
      </c>
    </row>
    <row r="287" spans="1:9" ht="18" customHeight="1">
      <c r="A287" s="303"/>
      <c r="B287" s="73" t="s">
        <v>1168</v>
      </c>
      <c r="C287" s="284" t="s">
        <v>1169</v>
      </c>
      <c r="D287" s="281"/>
      <c r="E287" s="281"/>
      <c r="F287" s="282"/>
      <c r="G287" s="74">
        <v>60</v>
      </c>
      <c r="H287" s="61" t="s">
        <v>56</v>
      </c>
      <c r="I287" s="158">
        <v>58.8</v>
      </c>
    </row>
    <row r="288" spans="1:9" ht="18" customHeight="1">
      <c r="A288" s="303"/>
      <c r="B288" s="73" t="s">
        <v>1170</v>
      </c>
      <c r="C288" s="284" t="s">
        <v>1171</v>
      </c>
      <c r="D288" s="281"/>
      <c r="E288" s="281"/>
      <c r="F288" s="282"/>
      <c r="G288" s="74">
        <v>100</v>
      </c>
      <c r="H288" s="61" t="s">
        <v>56</v>
      </c>
      <c r="I288" s="158">
        <v>98</v>
      </c>
    </row>
    <row r="289" spans="1:9" ht="18" customHeight="1">
      <c r="A289" s="303"/>
      <c r="B289" s="73" t="s">
        <v>1172</v>
      </c>
      <c r="C289" s="284" t="s">
        <v>1173</v>
      </c>
      <c r="D289" s="281"/>
      <c r="E289" s="281"/>
      <c r="F289" s="282"/>
      <c r="G289" s="74">
        <v>100</v>
      </c>
      <c r="H289" s="61" t="s">
        <v>56</v>
      </c>
      <c r="I289" s="158">
        <v>98</v>
      </c>
    </row>
    <row r="290" spans="1:9" ht="18" customHeight="1">
      <c r="A290" s="43"/>
      <c r="B290" s="43"/>
      <c r="C290" s="86"/>
      <c r="D290" s="86"/>
      <c r="E290" s="86"/>
      <c r="F290" s="86"/>
      <c r="G290" s="87"/>
      <c r="H290" s="78"/>
      <c r="I290" s="77"/>
    </row>
    <row r="291" spans="1:9" ht="18" customHeight="1">
      <c r="A291" s="57" t="s">
        <v>5</v>
      </c>
      <c r="B291" s="57" t="s">
        <v>49</v>
      </c>
      <c r="C291" s="311" t="s">
        <v>7</v>
      </c>
      <c r="D291" s="281"/>
      <c r="E291" s="281"/>
      <c r="F291" s="282"/>
      <c r="G291" s="58" t="s">
        <v>8</v>
      </c>
      <c r="H291" s="57" t="s">
        <v>17</v>
      </c>
      <c r="I291" s="59" t="s">
        <v>9</v>
      </c>
    </row>
    <row r="292" spans="1:9" ht="18" customHeight="1">
      <c r="A292" s="322" t="s">
        <v>351</v>
      </c>
      <c r="B292" s="281"/>
      <c r="C292" s="281"/>
      <c r="D292" s="281"/>
      <c r="E292" s="281"/>
      <c r="F292" s="281"/>
      <c r="G292" s="281"/>
      <c r="H292" s="281"/>
      <c r="I292" s="282"/>
    </row>
    <row r="293" spans="1:9" ht="18" customHeight="1">
      <c r="A293" s="338" t="s">
        <v>82</v>
      </c>
      <c r="B293" s="307" t="s">
        <v>82</v>
      </c>
      <c r="C293" s="281"/>
      <c r="D293" s="281"/>
      <c r="E293" s="281"/>
      <c r="F293" s="282"/>
      <c r="G293" s="56"/>
      <c r="H293" s="55"/>
      <c r="I293" s="56"/>
    </row>
    <row r="294" spans="1:9" ht="18" customHeight="1">
      <c r="A294" s="303"/>
      <c r="B294" s="73" t="s">
        <v>1194</v>
      </c>
      <c r="C294" s="283" t="s">
        <v>1195</v>
      </c>
      <c r="D294" s="281"/>
      <c r="E294" s="281"/>
      <c r="F294" s="282"/>
      <c r="G294" s="118">
        <v>1395</v>
      </c>
      <c r="H294" s="61" t="s">
        <v>56</v>
      </c>
      <c r="I294" s="165">
        <v>1367.1</v>
      </c>
    </row>
    <row r="295" spans="1:9" ht="18" customHeight="1">
      <c r="A295" s="303"/>
      <c r="B295" s="73">
        <v>649</v>
      </c>
      <c r="C295" s="283" t="s">
        <v>1196</v>
      </c>
      <c r="D295" s="281"/>
      <c r="E295" s="281"/>
      <c r="F295" s="282"/>
      <c r="G295" s="74">
        <v>1395</v>
      </c>
      <c r="H295" s="61" t="s">
        <v>56</v>
      </c>
      <c r="I295" s="158">
        <v>1367.1</v>
      </c>
    </row>
    <row r="296" spans="1:9" ht="18" customHeight="1">
      <c r="A296" s="303"/>
      <c r="B296" s="73" t="s">
        <v>398</v>
      </c>
      <c r="C296" s="283" t="s">
        <v>1197</v>
      </c>
      <c r="D296" s="281"/>
      <c r="E296" s="281"/>
      <c r="F296" s="282"/>
      <c r="G296" s="165">
        <v>745</v>
      </c>
      <c r="H296" s="61" t="s">
        <v>56</v>
      </c>
      <c r="I296" s="158">
        <v>730.1</v>
      </c>
    </row>
    <row r="297" spans="1:9" ht="18" customHeight="1">
      <c r="A297" s="303"/>
      <c r="B297" s="73" t="s">
        <v>206</v>
      </c>
      <c r="C297" s="283" t="s">
        <v>1198</v>
      </c>
      <c r="D297" s="281"/>
      <c r="E297" s="281"/>
      <c r="F297" s="282"/>
      <c r="G297" s="118">
        <v>1695</v>
      </c>
      <c r="H297" s="61" t="s">
        <v>56</v>
      </c>
      <c r="I297" s="165">
        <v>1661.1</v>
      </c>
    </row>
    <row r="298" spans="1:9" ht="18" customHeight="1">
      <c r="A298" s="303"/>
      <c r="B298" s="73" t="s">
        <v>1199</v>
      </c>
      <c r="C298" s="283" t="s">
        <v>1200</v>
      </c>
      <c r="D298" s="281"/>
      <c r="E298" s="281"/>
      <c r="F298" s="282"/>
      <c r="G298" s="165">
        <v>3145</v>
      </c>
      <c r="H298" s="61" t="s">
        <v>56</v>
      </c>
      <c r="I298" s="158">
        <v>3082.1</v>
      </c>
    </row>
    <row r="299" spans="1:9" ht="18" customHeight="1">
      <c r="A299" s="303"/>
      <c r="B299" s="73" t="s">
        <v>1201</v>
      </c>
      <c r="C299" s="283" t="s">
        <v>1202</v>
      </c>
      <c r="D299" s="281"/>
      <c r="E299" s="281"/>
      <c r="F299" s="282"/>
      <c r="G299" s="165">
        <v>1695</v>
      </c>
      <c r="H299" s="61" t="s">
        <v>56</v>
      </c>
      <c r="I299" s="158">
        <v>1661.1</v>
      </c>
    </row>
    <row r="300" spans="1:9" ht="18" customHeight="1">
      <c r="A300" s="303"/>
      <c r="B300" s="73" t="s">
        <v>403</v>
      </c>
      <c r="C300" s="283" t="s">
        <v>1203</v>
      </c>
      <c r="D300" s="281"/>
      <c r="E300" s="281"/>
      <c r="F300" s="282"/>
      <c r="G300" s="118">
        <v>1105</v>
      </c>
      <c r="H300" s="61" t="s">
        <v>56</v>
      </c>
      <c r="I300" s="158">
        <v>1082.9000000000001</v>
      </c>
    </row>
    <row r="301" spans="1:9" ht="18" customHeight="1">
      <c r="A301" s="303"/>
      <c r="B301" s="73" t="s">
        <v>402</v>
      </c>
      <c r="C301" s="283" t="s">
        <v>1204</v>
      </c>
      <c r="D301" s="281"/>
      <c r="E301" s="281"/>
      <c r="F301" s="282"/>
      <c r="G301" s="165">
        <v>1360</v>
      </c>
      <c r="H301" s="61" t="s">
        <v>56</v>
      </c>
      <c r="I301" s="158">
        <v>1332.8</v>
      </c>
    </row>
    <row r="302" spans="1:9" ht="18" customHeight="1">
      <c r="A302" s="303"/>
      <c r="B302" s="73" t="s">
        <v>324</v>
      </c>
      <c r="C302" s="283" t="s">
        <v>1205</v>
      </c>
      <c r="D302" s="281"/>
      <c r="E302" s="281"/>
      <c r="F302" s="282"/>
      <c r="G302" s="74">
        <v>2995</v>
      </c>
      <c r="H302" s="61" t="s">
        <v>56</v>
      </c>
      <c r="I302" s="158">
        <v>2935.1</v>
      </c>
    </row>
    <row r="303" spans="1:9" ht="18" customHeight="1">
      <c r="A303" s="303"/>
      <c r="B303" s="73" t="s">
        <v>786</v>
      </c>
      <c r="C303" s="283" t="s">
        <v>1206</v>
      </c>
      <c r="D303" s="281"/>
      <c r="E303" s="281"/>
      <c r="F303" s="282"/>
      <c r="G303" s="74">
        <v>1675</v>
      </c>
      <c r="H303" s="61" t="s">
        <v>56</v>
      </c>
      <c r="I303" s="158">
        <v>1641.5</v>
      </c>
    </row>
    <row r="304" spans="1:9" ht="18" customHeight="1">
      <c r="A304" s="303"/>
      <c r="B304" s="73" t="s">
        <v>360</v>
      </c>
      <c r="C304" s="283" t="s">
        <v>1207</v>
      </c>
      <c r="D304" s="281"/>
      <c r="E304" s="281"/>
      <c r="F304" s="282"/>
      <c r="G304" s="74">
        <v>11505</v>
      </c>
      <c r="H304" s="61" t="s">
        <v>56</v>
      </c>
      <c r="I304" s="158">
        <v>11274.9</v>
      </c>
    </row>
    <row r="305" spans="1:9" ht="18" customHeight="1">
      <c r="A305" s="303"/>
      <c r="B305" s="73" t="s">
        <v>1208</v>
      </c>
      <c r="C305" s="283" t="s">
        <v>1209</v>
      </c>
      <c r="D305" s="281"/>
      <c r="E305" s="281"/>
      <c r="F305" s="282"/>
      <c r="G305" s="74">
        <v>4895</v>
      </c>
      <c r="H305" s="61" t="s">
        <v>56</v>
      </c>
      <c r="I305" s="158">
        <v>4797.1000000000004</v>
      </c>
    </row>
    <row r="306" spans="1:9" ht="18" customHeight="1">
      <c r="A306" s="303"/>
      <c r="B306" s="73" t="s">
        <v>1210</v>
      </c>
      <c r="C306" s="283" t="s">
        <v>1211</v>
      </c>
      <c r="D306" s="281"/>
      <c r="E306" s="281"/>
      <c r="F306" s="282"/>
      <c r="G306" s="74">
        <v>495</v>
      </c>
      <c r="H306" s="61" t="s">
        <v>1129</v>
      </c>
      <c r="I306" s="74">
        <v>495</v>
      </c>
    </row>
    <row r="307" spans="1:9" ht="18" customHeight="1">
      <c r="A307" s="303"/>
      <c r="B307" s="73" t="s">
        <v>356</v>
      </c>
      <c r="C307" s="283" t="s">
        <v>1212</v>
      </c>
      <c r="D307" s="281"/>
      <c r="E307" s="281"/>
      <c r="F307" s="282"/>
      <c r="G307" s="74">
        <v>2495</v>
      </c>
      <c r="H307" s="61" t="s">
        <v>1129</v>
      </c>
      <c r="I307" s="74">
        <v>2495</v>
      </c>
    </row>
    <row r="308" spans="1:9" ht="18" customHeight="1">
      <c r="A308" s="303"/>
      <c r="B308" s="73" t="s">
        <v>356</v>
      </c>
      <c r="C308" s="283" t="s">
        <v>1213</v>
      </c>
      <c r="D308" s="281"/>
      <c r="E308" s="281"/>
      <c r="F308" s="282"/>
      <c r="G308" s="74">
        <v>2000</v>
      </c>
      <c r="H308" s="61" t="s">
        <v>1129</v>
      </c>
      <c r="I308" s="74">
        <v>2000</v>
      </c>
    </row>
    <row r="309" spans="1:9" ht="18" customHeight="1">
      <c r="A309" s="303"/>
      <c r="B309" s="73" t="s">
        <v>1214</v>
      </c>
      <c r="C309" s="283" t="s">
        <v>1215</v>
      </c>
      <c r="D309" s="281"/>
      <c r="E309" s="281"/>
      <c r="F309" s="282"/>
      <c r="G309" s="74">
        <v>745</v>
      </c>
      <c r="H309" s="61" t="s">
        <v>1129</v>
      </c>
      <c r="I309" s="74">
        <v>745</v>
      </c>
    </row>
    <row r="310" spans="1:9" ht="18" customHeight="1">
      <c r="A310" s="303"/>
      <c r="B310" s="51" t="s">
        <v>129</v>
      </c>
      <c r="C310" s="283" t="s">
        <v>1134</v>
      </c>
      <c r="D310" s="281"/>
      <c r="E310" s="281"/>
      <c r="F310" s="282"/>
      <c r="G310" s="166">
        <v>300</v>
      </c>
      <c r="H310" s="61" t="s">
        <v>56</v>
      </c>
      <c r="I310" s="168">
        <v>294</v>
      </c>
    </row>
    <row r="311" spans="1:9" ht="18" customHeight="1">
      <c r="A311" s="303"/>
      <c r="B311" s="51" t="s">
        <v>1216</v>
      </c>
      <c r="C311" s="283" t="s">
        <v>1217</v>
      </c>
      <c r="D311" s="281"/>
      <c r="E311" s="281"/>
      <c r="F311" s="282"/>
      <c r="G311" s="111" t="s">
        <v>53</v>
      </c>
      <c r="H311" s="61" t="s">
        <v>56</v>
      </c>
      <c r="I311" s="111" t="s">
        <v>1101</v>
      </c>
    </row>
    <row r="312" spans="1:9" ht="18" customHeight="1">
      <c r="A312" s="303"/>
      <c r="B312" s="51" t="s">
        <v>1218</v>
      </c>
      <c r="C312" s="283" t="s">
        <v>1219</v>
      </c>
      <c r="D312" s="281"/>
      <c r="E312" s="281"/>
      <c r="F312" s="282"/>
      <c r="G312" s="111" t="s">
        <v>53</v>
      </c>
      <c r="H312" s="61" t="s">
        <v>56</v>
      </c>
      <c r="I312" s="111" t="s">
        <v>1101</v>
      </c>
    </row>
    <row r="313" spans="1:9" ht="18" customHeight="1">
      <c r="A313" s="303"/>
      <c r="B313" s="51">
        <v>153</v>
      </c>
      <c r="C313" s="283" t="s">
        <v>1220</v>
      </c>
      <c r="D313" s="281"/>
      <c r="E313" s="281"/>
      <c r="F313" s="282"/>
      <c r="G313" s="113" t="s">
        <v>53</v>
      </c>
      <c r="H313" s="61" t="s">
        <v>56</v>
      </c>
      <c r="I313" s="111" t="s">
        <v>1101</v>
      </c>
    </row>
    <row r="314" spans="1:9" ht="18" customHeight="1">
      <c r="A314" s="303"/>
      <c r="B314" s="51" t="s">
        <v>355</v>
      </c>
      <c r="C314" s="283" t="s">
        <v>1221</v>
      </c>
      <c r="D314" s="281"/>
      <c r="E314" s="281"/>
      <c r="F314" s="282"/>
      <c r="G314" s="168">
        <v>160</v>
      </c>
      <c r="H314" s="61" t="s">
        <v>56</v>
      </c>
      <c r="I314" s="167">
        <v>156.80000000000001</v>
      </c>
    </row>
    <row r="315" spans="1:9" ht="18" customHeight="1">
      <c r="A315" s="303"/>
      <c r="B315" s="51" t="s">
        <v>103</v>
      </c>
      <c r="C315" s="283" t="s">
        <v>1222</v>
      </c>
      <c r="D315" s="281"/>
      <c r="E315" s="281"/>
      <c r="F315" s="282"/>
      <c r="G315" s="167">
        <v>200</v>
      </c>
      <c r="H315" s="61" t="s">
        <v>56</v>
      </c>
      <c r="I315" s="167">
        <v>196</v>
      </c>
    </row>
    <row r="316" spans="1:9" ht="18" customHeight="1">
      <c r="A316" s="303"/>
      <c r="B316" s="51" t="s">
        <v>1223</v>
      </c>
      <c r="C316" s="283" t="s">
        <v>1224</v>
      </c>
      <c r="D316" s="281"/>
      <c r="E316" s="281"/>
      <c r="F316" s="282"/>
      <c r="G316" s="168">
        <v>495</v>
      </c>
      <c r="H316" s="61" t="s">
        <v>56</v>
      </c>
      <c r="I316" s="167">
        <v>485.1</v>
      </c>
    </row>
    <row r="317" spans="1:9" ht="18" customHeight="1">
      <c r="A317" s="303"/>
      <c r="B317" s="51" t="s">
        <v>331</v>
      </c>
      <c r="C317" s="283" t="s">
        <v>1225</v>
      </c>
      <c r="D317" s="281"/>
      <c r="E317" s="281"/>
      <c r="F317" s="282"/>
      <c r="G317" s="168">
        <v>495</v>
      </c>
      <c r="H317" s="61" t="s">
        <v>56</v>
      </c>
      <c r="I317" s="167">
        <v>485.1</v>
      </c>
    </row>
    <row r="318" spans="1:9" ht="18" customHeight="1">
      <c r="A318" s="303"/>
      <c r="B318" s="51" t="s">
        <v>329</v>
      </c>
      <c r="C318" s="283" t="s">
        <v>1119</v>
      </c>
      <c r="D318" s="281"/>
      <c r="E318" s="281"/>
      <c r="F318" s="282"/>
      <c r="G318" s="167">
        <v>795</v>
      </c>
      <c r="H318" s="61" t="s">
        <v>56</v>
      </c>
      <c r="I318" s="167">
        <v>779.1</v>
      </c>
    </row>
    <row r="319" spans="1:9" ht="18" customHeight="1">
      <c r="A319" s="303"/>
      <c r="B319" s="51" t="s">
        <v>1124</v>
      </c>
      <c r="C319" s="283" t="s">
        <v>1226</v>
      </c>
      <c r="D319" s="281"/>
      <c r="E319" s="281"/>
      <c r="F319" s="282"/>
      <c r="G319" s="167">
        <v>495</v>
      </c>
      <c r="H319" s="61" t="s">
        <v>56</v>
      </c>
      <c r="I319" s="167">
        <v>485.1</v>
      </c>
    </row>
    <row r="320" spans="1:9" ht="18" customHeight="1">
      <c r="A320" s="303"/>
      <c r="B320" s="51" t="s">
        <v>799</v>
      </c>
      <c r="C320" s="283" t="s">
        <v>1227</v>
      </c>
      <c r="D320" s="281"/>
      <c r="E320" s="281"/>
      <c r="F320" s="282"/>
      <c r="G320" s="168">
        <v>455</v>
      </c>
      <c r="H320" s="61" t="s">
        <v>56</v>
      </c>
      <c r="I320" s="167">
        <v>445.9</v>
      </c>
    </row>
    <row r="321" spans="1:9" ht="18" customHeight="1">
      <c r="A321" s="303"/>
      <c r="B321" s="51" t="s">
        <v>1228</v>
      </c>
      <c r="C321" s="283" t="s">
        <v>1229</v>
      </c>
      <c r="D321" s="281"/>
      <c r="E321" s="281"/>
      <c r="F321" s="282"/>
      <c r="G321" s="168">
        <v>400</v>
      </c>
      <c r="H321" s="61" t="s">
        <v>56</v>
      </c>
      <c r="I321" s="167">
        <v>392</v>
      </c>
    </row>
    <row r="322" spans="1:9" ht="18" customHeight="1">
      <c r="A322" s="342" t="s">
        <v>159</v>
      </c>
      <c r="B322" s="289" t="s">
        <v>128</v>
      </c>
      <c r="C322" s="281"/>
      <c r="D322" s="281"/>
      <c r="E322" s="281"/>
      <c r="F322" s="282"/>
      <c r="G322" s="56"/>
      <c r="H322" s="55"/>
      <c r="I322" s="56"/>
    </row>
    <row r="323" spans="1:9" ht="18" customHeight="1">
      <c r="A323" s="303"/>
      <c r="B323" s="73">
        <v>942</v>
      </c>
      <c r="C323" s="280" t="s">
        <v>363</v>
      </c>
      <c r="D323" s="281"/>
      <c r="E323" s="281"/>
      <c r="F323" s="282"/>
      <c r="G323" s="62">
        <v>45</v>
      </c>
      <c r="H323" s="61" t="s">
        <v>56</v>
      </c>
      <c r="I323" s="62">
        <v>44.1</v>
      </c>
    </row>
    <row r="324" spans="1:9" ht="18" customHeight="1">
      <c r="A324" s="303"/>
      <c r="B324" s="73" t="s">
        <v>96</v>
      </c>
      <c r="C324" s="280" t="s">
        <v>364</v>
      </c>
      <c r="D324" s="281"/>
      <c r="E324" s="281"/>
      <c r="F324" s="282"/>
      <c r="G324" s="62">
        <v>190</v>
      </c>
      <c r="H324" s="61" t="s">
        <v>56</v>
      </c>
      <c r="I324" s="62">
        <v>88.2</v>
      </c>
    </row>
    <row r="325" spans="1:9" ht="18" customHeight="1">
      <c r="A325" s="342" t="s">
        <v>159</v>
      </c>
      <c r="B325" s="289" t="s">
        <v>1141</v>
      </c>
      <c r="C325" s="281"/>
      <c r="D325" s="281"/>
      <c r="E325" s="281"/>
      <c r="F325" s="282"/>
      <c r="G325" s="56"/>
      <c r="H325" s="55"/>
      <c r="I325" s="56"/>
    </row>
    <row r="326" spans="1:9" ht="18" customHeight="1">
      <c r="A326" s="303"/>
      <c r="B326" s="73" t="s">
        <v>1230</v>
      </c>
      <c r="C326" s="284" t="s">
        <v>1231</v>
      </c>
      <c r="D326" s="281"/>
      <c r="E326" s="281"/>
      <c r="F326" s="282"/>
      <c r="G326" s="74">
        <v>90</v>
      </c>
      <c r="H326" s="61" t="s">
        <v>56</v>
      </c>
      <c r="I326" s="158">
        <v>88.2</v>
      </c>
    </row>
    <row r="327" spans="1:9" ht="18" customHeight="1">
      <c r="A327" s="303"/>
      <c r="B327" s="73" t="s">
        <v>1232</v>
      </c>
      <c r="C327" s="284" t="s">
        <v>1233</v>
      </c>
      <c r="D327" s="281"/>
      <c r="E327" s="281"/>
      <c r="F327" s="282"/>
      <c r="G327" s="74">
        <v>255</v>
      </c>
      <c r="H327" s="61" t="s">
        <v>56</v>
      </c>
      <c r="I327" s="158">
        <v>249.9</v>
      </c>
    </row>
    <row r="328" spans="1:9" ht="18" customHeight="1">
      <c r="A328" s="303"/>
      <c r="B328" s="73" t="s">
        <v>1234</v>
      </c>
      <c r="C328" s="283" t="s">
        <v>1235</v>
      </c>
      <c r="D328" s="281"/>
      <c r="E328" s="281"/>
      <c r="F328" s="282"/>
      <c r="G328" s="118">
        <v>390</v>
      </c>
      <c r="H328" s="61" t="s">
        <v>56</v>
      </c>
      <c r="I328" s="165">
        <v>382.2</v>
      </c>
    </row>
    <row r="329" spans="1:9" ht="18" customHeight="1">
      <c r="A329" s="303"/>
      <c r="B329" s="73" t="s">
        <v>1236</v>
      </c>
      <c r="C329" s="283" t="s">
        <v>1237</v>
      </c>
      <c r="D329" s="281"/>
      <c r="E329" s="281"/>
      <c r="F329" s="282"/>
      <c r="G329" s="118">
        <v>340</v>
      </c>
      <c r="H329" s="61" t="s">
        <v>56</v>
      </c>
      <c r="I329" s="165">
        <v>333.2</v>
      </c>
    </row>
    <row r="330" spans="1:9" ht="18" customHeight="1">
      <c r="A330" s="303"/>
      <c r="B330" s="73" t="s">
        <v>1238</v>
      </c>
      <c r="C330" s="283" t="s">
        <v>1239</v>
      </c>
      <c r="D330" s="281"/>
      <c r="E330" s="281"/>
      <c r="F330" s="282"/>
      <c r="G330" s="165">
        <v>420</v>
      </c>
      <c r="H330" s="61" t="s">
        <v>56</v>
      </c>
      <c r="I330" s="165">
        <v>411.6</v>
      </c>
    </row>
    <row r="331" spans="1:9" ht="18" customHeight="1">
      <c r="A331" s="303"/>
      <c r="B331" s="73" t="s">
        <v>1240</v>
      </c>
      <c r="C331" s="284" t="s">
        <v>1241</v>
      </c>
      <c r="D331" s="281"/>
      <c r="E331" s="281"/>
      <c r="F331" s="282"/>
      <c r="G331" s="74">
        <v>230</v>
      </c>
      <c r="H331" s="61" t="s">
        <v>56</v>
      </c>
      <c r="I331" s="158">
        <v>225.4</v>
      </c>
    </row>
    <row r="332" spans="1:9" ht="18" customHeight="1">
      <c r="A332" s="303"/>
      <c r="B332" s="73" t="s">
        <v>1242</v>
      </c>
      <c r="C332" s="284" t="s">
        <v>1243</v>
      </c>
      <c r="D332" s="281"/>
      <c r="E332" s="281"/>
      <c r="F332" s="282"/>
      <c r="G332" s="74">
        <v>125</v>
      </c>
      <c r="H332" s="61" t="s">
        <v>56</v>
      </c>
      <c r="I332" s="158">
        <v>122.5</v>
      </c>
    </row>
    <row r="333" spans="1:9" ht="18" customHeight="1">
      <c r="A333" s="303"/>
      <c r="B333" s="73" t="s">
        <v>1244</v>
      </c>
      <c r="C333" s="46" t="s">
        <v>1245</v>
      </c>
      <c r="D333" s="41"/>
      <c r="E333" s="41"/>
      <c r="F333" s="42"/>
      <c r="G333" s="74">
        <v>120</v>
      </c>
      <c r="H333" s="61" t="s">
        <v>56</v>
      </c>
      <c r="I333" s="158">
        <v>117.6</v>
      </c>
    </row>
    <row r="334" spans="1:9" ht="18" customHeight="1">
      <c r="A334" s="303"/>
      <c r="B334" s="73" t="s">
        <v>1246</v>
      </c>
      <c r="C334" s="46" t="s">
        <v>1247</v>
      </c>
      <c r="D334" s="41"/>
      <c r="E334" s="41"/>
      <c r="F334" s="42"/>
      <c r="G334" s="74">
        <v>120</v>
      </c>
      <c r="H334" s="61" t="s">
        <v>56</v>
      </c>
      <c r="I334" s="158">
        <v>117.6</v>
      </c>
    </row>
    <row r="335" spans="1:9" ht="18" customHeight="1">
      <c r="A335" s="303"/>
      <c r="B335" s="73" t="s">
        <v>1168</v>
      </c>
      <c r="C335" s="46" t="s">
        <v>1248</v>
      </c>
      <c r="D335" s="41"/>
      <c r="E335" s="41"/>
      <c r="F335" s="42"/>
      <c r="G335" s="74">
        <v>60</v>
      </c>
      <c r="H335" s="61" t="s">
        <v>56</v>
      </c>
      <c r="I335" s="158">
        <v>58.8</v>
      </c>
    </row>
    <row r="336" spans="1:9" ht="18" customHeight="1">
      <c r="A336" s="303"/>
      <c r="B336" s="73" t="s">
        <v>1249</v>
      </c>
      <c r="C336" s="46" t="s">
        <v>1250</v>
      </c>
      <c r="D336" s="41"/>
      <c r="E336" s="41"/>
      <c r="F336" s="42"/>
      <c r="G336" s="74">
        <v>80</v>
      </c>
      <c r="H336" s="61" t="s">
        <v>56</v>
      </c>
      <c r="I336" s="158">
        <v>78.400000000000006</v>
      </c>
    </row>
    <row r="337" spans="1:9" ht="18" customHeight="1">
      <c r="A337" s="303"/>
      <c r="B337" s="73" t="s">
        <v>1251</v>
      </c>
      <c r="C337" s="46" t="s">
        <v>1252</v>
      </c>
      <c r="D337" s="41"/>
      <c r="E337" s="41"/>
      <c r="F337" s="42"/>
      <c r="G337" s="74">
        <v>420</v>
      </c>
      <c r="H337" s="61" t="s">
        <v>56</v>
      </c>
      <c r="I337" s="158">
        <v>411.6</v>
      </c>
    </row>
    <row r="338" spans="1:9" ht="18" customHeight="1">
      <c r="A338" s="303"/>
      <c r="B338" s="73" t="s">
        <v>1253</v>
      </c>
      <c r="C338" s="46" t="s">
        <v>1254</v>
      </c>
      <c r="D338" s="41"/>
      <c r="E338" s="41"/>
      <c r="F338" s="42"/>
      <c r="G338" s="74">
        <v>180</v>
      </c>
      <c r="H338" s="61" t="s">
        <v>56</v>
      </c>
      <c r="I338" s="158">
        <v>176.4</v>
      </c>
    </row>
    <row r="339" spans="1:9" ht="18" customHeight="1">
      <c r="A339" s="303"/>
      <c r="B339" s="73" t="s">
        <v>1255</v>
      </c>
      <c r="C339" s="284" t="s">
        <v>1256</v>
      </c>
      <c r="D339" s="281"/>
      <c r="E339" s="281"/>
      <c r="F339" s="282"/>
      <c r="G339" s="74">
        <v>130</v>
      </c>
      <c r="H339" s="61" t="s">
        <v>56</v>
      </c>
      <c r="I339" s="158">
        <v>127.4</v>
      </c>
    </row>
    <row r="340" spans="1:9" ht="18" customHeight="1">
      <c r="A340" s="43"/>
      <c r="B340" s="43"/>
      <c r="C340" s="86"/>
      <c r="D340" s="86"/>
      <c r="E340" s="86"/>
      <c r="F340" s="86"/>
      <c r="G340" s="87"/>
      <c r="H340" s="78"/>
      <c r="I340" s="77"/>
    </row>
    <row r="341" spans="1:9" ht="18" customHeight="1">
      <c r="A341" s="320" t="s">
        <v>20</v>
      </c>
      <c r="B341" s="281"/>
      <c r="C341" s="281"/>
      <c r="D341" s="281"/>
      <c r="E341" s="281"/>
      <c r="F341" s="282"/>
      <c r="G341" s="54"/>
      <c r="H341" s="55"/>
      <c r="I341" s="56"/>
    </row>
    <row r="342" spans="1:9" ht="18" customHeight="1">
      <c r="A342" s="57" t="s">
        <v>5</v>
      </c>
      <c r="B342" s="57" t="s">
        <v>49</v>
      </c>
      <c r="C342" s="311" t="s">
        <v>7</v>
      </c>
      <c r="D342" s="281"/>
      <c r="E342" s="281"/>
      <c r="F342" s="282"/>
      <c r="G342" s="58" t="s">
        <v>8</v>
      </c>
      <c r="H342" s="57" t="s">
        <v>17</v>
      </c>
      <c r="I342" s="59" t="s">
        <v>9</v>
      </c>
    </row>
    <row r="343" spans="1:9" ht="18" customHeight="1">
      <c r="A343" s="322" t="s">
        <v>365</v>
      </c>
      <c r="B343" s="281"/>
      <c r="C343" s="281"/>
      <c r="D343" s="281"/>
      <c r="E343" s="281"/>
      <c r="F343" s="281"/>
      <c r="G343" s="281"/>
      <c r="H343" s="281"/>
      <c r="I343" s="282"/>
    </row>
    <row r="344" spans="1:9" ht="18" customHeight="1">
      <c r="A344" s="370"/>
      <c r="B344" s="82" t="s">
        <v>1407</v>
      </c>
      <c r="C344" s="285" t="s">
        <v>367</v>
      </c>
      <c r="D344" s="281"/>
      <c r="E344" s="281"/>
      <c r="F344" s="282"/>
      <c r="G344" s="63" t="s">
        <v>53</v>
      </c>
      <c r="H344" s="61" t="s">
        <v>56</v>
      </c>
      <c r="I344" s="62" t="s">
        <v>53</v>
      </c>
    </row>
    <row r="345" spans="1:9" ht="18" customHeight="1">
      <c r="A345" s="319"/>
      <c r="B345" s="73" t="s">
        <v>1408</v>
      </c>
      <c r="C345" s="285" t="s">
        <v>367</v>
      </c>
      <c r="D345" s="281"/>
      <c r="E345" s="281"/>
      <c r="F345" s="282"/>
      <c r="G345" s="63" t="s">
        <v>53</v>
      </c>
      <c r="H345" s="61" t="s">
        <v>56</v>
      </c>
      <c r="I345" s="62" t="s">
        <v>53</v>
      </c>
    </row>
    <row r="346" spans="1:9" ht="18" customHeight="1">
      <c r="A346" s="319"/>
      <c r="B346" s="82" t="s">
        <v>1409</v>
      </c>
      <c r="C346" s="285" t="s">
        <v>367</v>
      </c>
      <c r="D346" s="281"/>
      <c r="E346" s="281"/>
      <c r="F346" s="282"/>
      <c r="G346" s="63" t="s">
        <v>53</v>
      </c>
      <c r="H346" s="61" t="s">
        <v>56</v>
      </c>
      <c r="I346" s="62" t="s">
        <v>53</v>
      </c>
    </row>
    <row r="347" spans="1:9" ht="18" customHeight="1">
      <c r="A347" s="319"/>
      <c r="B347" s="73" t="s">
        <v>1410</v>
      </c>
      <c r="C347" s="285" t="s">
        <v>367</v>
      </c>
      <c r="D347" s="281"/>
      <c r="E347" s="281"/>
      <c r="F347" s="282"/>
      <c r="G347" s="63" t="s">
        <v>53</v>
      </c>
      <c r="H347" s="61" t="s">
        <v>56</v>
      </c>
      <c r="I347" s="62" t="s">
        <v>53</v>
      </c>
    </row>
    <row r="348" spans="1:9" ht="18" customHeight="1">
      <c r="A348" s="319"/>
      <c r="B348" s="82" t="s">
        <v>3001</v>
      </c>
      <c r="C348" s="285" t="s">
        <v>367</v>
      </c>
      <c r="D348" s="281"/>
      <c r="E348" s="281"/>
      <c r="F348" s="282"/>
      <c r="G348" s="63" t="s">
        <v>53</v>
      </c>
      <c r="H348" s="61" t="s">
        <v>56</v>
      </c>
      <c r="I348" s="62" t="s">
        <v>53</v>
      </c>
    </row>
    <row r="349" spans="1:9" ht="18" customHeight="1">
      <c r="A349" s="348"/>
      <c r="B349" s="73" t="s">
        <v>3000</v>
      </c>
      <c r="C349" s="285" t="s">
        <v>367</v>
      </c>
      <c r="D349" s="281"/>
      <c r="E349" s="281"/>
      <c r="F349" s="282"/>
      <c r="G349" s="63" t="s">
        <v>53</v>
      </c>
      <c r="H349" s="61" t="s">
        <v>56</v>
      </c>
      <c r="I349" s="62" t="s">
        <v>53</v>
      </c>
    </row>
    <row r="350" spans="1:9" ht="18" customHeight="1">
      <c r="A350" s="89"/>
      <c r="B350" s="289" t="s">
        <v>162</v>
      </c>
      <c r="C350" s="281"/>
      <c r="D350" s="281"/>
      <c r="E350" s="281"/>
      <c r="F350" s="282"/>
      <c r="G350" s="80"/>
      <c r="H350" s="81"/>
      <c r="I350" s="56"/>
    </row>
    <row r="351" spans="1:9" s="181" customFormat="1" ht="18" customHeight="1">
      <c r="A351" s="363" t="s">
        <v>69</v>
      </c>
      <c r="B351" s="214">
        <v>998</v>
      </c>
      <c r="C351" s="343" t="s">
        <v>1411</v>
      </c>
      <c r="D351" s="281"/>
      <c r="E351" s="281"/>
      <c r="F351" s="282"/>
      <c r="G351" s="215">
        <v>2220</v>
      </c>
      <c r="H351" s="179" t="s">
        <v>56</v>
      </c>
      <c r="I351" s="216">
        <v>2175.6</v>
      </c>
    </row>
    <row r="352" spans="1:9" s="181" customFormat="1" ht="18" customHeight="1">
      <c r="A352" s="364"/>
      <c r="B352" s="177">
        <v>998</v>
      </c>
      <c r="C352" s="343" t="s">
        <v>3002</v>
      </c>
      <c r="D352" s="281"/>
      <c r="E352" s="281"/>
      <c r="F352" s="282"/>
      <c r="G352" s="217" t="s">
        <v>1412</v>
      </c>
      <c r="H352" s="179" t="s">
        <v>56</v>
      </c>
      <c r="I352" s="218" t="s">
        <v>1412</v>
      </c>
    </row>
    <row r="353" spans="1:9" s="181" customFormat="1" ht="18" customHeight="1">
      <c r="A353" s="364"/>
      <c r="B353" s="177">
        <v>995</v>
      </c>
      <c r="C353" s="343" t="s">
        <v>3003</v>
      </c>
      <c r="D353" s="281"/>
      <c r="E353" s="281"/>
      <c r="F353" s="282"/>
      <c r="G353" s="215" t="s">
        <v>1412</v>
      </c>
      <c r="H353" s="179" t="s">
        <v>56</v>
      </c>
      <c r="I353" s="216" t="s">
        <v>1412</v>
      </c>
    </row>
    <row r="354" spans="1:9" s="181" customFormat="1" ht="18" customHeight="1">
      <c r="A354" s="364"/>
      <c r="B354" s="177">
        <v>995</v>
      </c>
      <c r="C354" s="343" t="s">
        <v>3004</v>
      </c>
      <c r="D354" s="281"/>
      <c r="E354" s="281"/>
      <c r="F354" s="282"/>
      <c r="G354" s="215">
        <v>2340</v>
      </c>
      <c r="H354" s="179" t="s">
        <v>56</v>
      </c>
      <c r="I354" s="216">
        <v>2293.1999999999998</v>
      </c>
    </row>
    <row r="355" spans="1:9" s="181" customFormat="1" ht="18" customHeight="1">
      <c r="A355" s="364"/>
      <c r="B355" s="177">
        <v>995</v>
      </c>
      <c r="C355" s="343" t="s">
        <v>3006</v>
      </c>
      <c r="D355" s="281"/>
      <c r="E355" s="281"/>
      <c r="F355" s="282"/>
      <c r="G355" s="223">
        <v>120</v>
      </c>
      <c r="H355" s="179" t="s">
        <v>56</v>
      </c>
      <c r="I355" s="216">
        <v>117.6</v>
      </c>
    </row>
    <row r="356" spans="1:9" s="181" customFormat="1" ht="18" customHeight="1" thickBot="1">
      <c r="A356" s="364"/>
      <c r="B356" s="219" t="s">
        <v>370</v>
      </c>
      <c r="C356" s="358" t="s">
        <v>3005</v>
      </c>
      <c r="D356" s="359"/>
      <c r="E356" s="359"/>
      <c r="F356" s="360"/>
      <c r="G356" s="221">
        <v>3560</v>
      </c>
      <c r="H356" s="220" t="s">
        <v>56</v>
      </c>
      <c r="I356" s="222">
        <v>3488.8</v>
      </c>
    </row>
    <row r="357" spans="1:9" s="181" customFormat="1" ht="18" customHeight="1" thickTop="1" thickBot="1">
      <c r="A357" s="364"/>
      <c r="B357" s="219" t="s">
        <v>370</v>
      </c>
      <c r="C357" s="358" t="s">
        <v>3007</v>
      </c>
      <c r="D357" s="359"/>
      <c r="E357" s="359"/>
      <c r="F357" s="360"/>
      <c r="G357" s="221" t="s">
        <v>1412</v>
      </c>
      <c r="H357" s="220" t="s">
        <v>56</v>
      </c>
      <c r="I357" s="222" t="s">
        <v>1412</v>
      </c>
    </row>
    <row r="358" spans="1:9" s="181" customFormat="1" ht="18" customHeight="1" thickTop="1">
      <c r="A358" s="364"/>
      <c r="B358" s="177" t="s">
        <v>73</v>
      </c>
      <c r="C358" s="343" t="s">
        <v>3008</v>
      </c>
      <c r="D358" s="281"/>
      <c r="E358" s="281"/>
      <c r="F358" s="282"/>
      <c r="G358" s="217" t="s">
        <v>1412</v>
      </c>
      <c r="H358" s="179" t="s">
        <v>56</v>
      </c>
      <c r="I358" s="218" t="s">
        <v>1412</v>
      </c>
    </row>
    <row r="359" spans="1:9" s="181" customFormat="1" ht="18" customHeight="1">
      <c r="A359" s="364"/>
      <c r="B359" s="177" t="s">
        <v>663</v>
      </c>
      <c r="C359" s="343" t="s">
        <v>3009</v>
      </c>
      <c r="D359" s="281"/>
      <c r="E359" s="281"/>
      <c r="F359" s="282"/>
      <c r="G359" s="217" t="s">
        <v>1412</v>
      </c>
      <c r="H359" s="179" t="s">
        <v>56</v>
      </c>
      <c r="I359" s="218" t="s">
        <v>1412</v>
      </c>
    </row>
    <row r="360" spans="1:9" ht="18" customHeight="1">
      <c r="A360" s="335" t="s">
        <v>165</v>
      </c>
      <c r="B360" s="98" t="s">
        <v>371</v>
      </c>
      <c r="C360" s="292" t="s">
        <v>372</v>
      </c>
      <c r="D360" s="327"/>
      <c r="E360" s="327"/>
      <c r="F360" s="328"/>
      <c r="G360" s="116" t="s">
        <v>72</v>
      </c>
      <c r="H360" s="112" t="s">
        <v>56</v>
      </c>
      <c r="I360" s="117" t="s">
        <v>72</v>
      </c>
    </row>
    <row r="361" spans="1:9" ht="18" customHeight="1">
      <c r="A361" s="319"/>
      <c r="B361" s="73" t="s">
        <v>373</v>
      </c>
      <c r="C361" s="285" t="s">
        <v>374</v>
      </c>
      <c r="D361" s="281"/>
      <c r="E361" s="281"/>
      <c r="F361" s="282"/>
      <c r="G361" s="63" t="s">
        <v>72</v>
      </c>
      <c r="H361" s="61" t="s">
        <v>56</v>
      </c>
      <c r="I361" s="62" t="s">
        <v>72</v>
      </c>
    </row>
    <row r="362" spans="1:9" ht="18" customHeight="1">
      <c r="A362" s="319"/>
      <c r="B362" s="73" t="s">
        <v>375</v>
      </c>
      <c r="C362" s="285" t="s">
        <v>374</v>
      </c>
      <c r="D362" s="281"/>
      <c r="E362" s="281"/>
      <c r="F362" s="282"/>
      <c r="G362" s="63" t="s">
        <v>72</v>
      </c>
      <c r="H362" s="61" t="s">
        <v>56</v>
      </c>
      <c r="I362" s="62" t="s">
        <v>72</v>
      </c>
    </row>
    <row r="363" spans="1:9" ht="18" customHeight="1">
      <c r="A363" s="319"/>
      <c r="B363" s="73" t="s">
        <v>376</v>
      </c>
      <c r="C363" s="280" t="s">
        <v>1413</v>
      </c>
      <c r="D363" s="281"/>
      <c r="E363" s="281"/>
      <c r="F363" s="282"/>
      <c r="G363" s="162">
        <v>420</v>
      </c>
      <c r="H363" s="61" t="s">
        <v>56</v>
      </c>
      <c r="I363" s="165">
        <v>411.6</v>
      </c>
    </row>
    <row r="364" spans="1:9" ht="18" customHeight="1">
      <c r="A364" s="319"/>
      <c r="B364" s="73" t="s">
        <v>376</v>
      </c>
      <c r="C364" s="280" t="s">
        <v>1414</v>
      </c>
      <c r="D364" s="281"/>
      <c r="E364" s="281"/>
      <c r="F364" s="282"/>
      <c r="G364" s="101" t="s">
        <v>378</v>
      </c>
      <c r="H364" s="61" t="s">
        <v>56</v>
      </c>
      <c r="I364" s="84" t="s">
        <v>379</v>
      </c>
    </row>
    <row r="365" spans="1:9" ht="18" customHeight="1">
      <c r="A365" s="319"/>
      <c r="B365" s="73" t="s">
        <v>380</v>
      </c>
      <c r="C365" s="280" t="s">
        <v>1415</v>
      </c>
      <c r="D365" s="281"/>
      <c r="E365" s="281"/>
      <c r="F365" s="282"/>
      <c r="G365" s="162">
        <v>470</v>
      </c>
      <c r="H365" s="61" t="s">
        <v>56</v>
      </c>
      <c r="I365" s="165">
        <v>460.6</v>
      </c>
    </row>
    <row r="366" spans="1:9" ht="18" customHeight="1">
      <c r="A366" s="319"/>
      <c r="B366" s="73" t="s">
        <v>380</v>
      </c>
      <c r="C366" s="280" t="s">
        <v>1416</v>
      </c>
      <c r="D366" s="281"/>
      <c r="E366" s="281"/>
      <c r="F366" s="282"/>
      <c r="G366" s="101" t="s">
        <v>209</v>
      </c>
      <c r="H366" s="61" t="s">
        <v>56</v>
      </c>
      <c r="I366" s="84" t="s">
        <v>209</v>
      </c>
    </row>
    <row r="367" spans="1:9" ht="18" customHeight="1">
      <c r="A367" s="319"/>
      <c r="B367" s="73" t="s">
        <v>377</v>
      </c>
      <c r="C367" s="280" t="s">
        <v>1417</v>
      </c>
      <c r="D367" s="281"/>
      <c r="E367" s="281"/>
      <c r="F367" s="282"/>
      <c r="G367" s="162">
        <v>570</v>
      </c>
      <c r="H367" s="61" t="s">
        <v>56</v>
      </c>
      <c r="I367" s="165">
        <v>558.6</v>
      </c>
    </row>
    <row r="368" spans="1:9" ht="18" customHeight="1">
      <c r="A368" s="319"/>
      <c r="B368" s="73" t="s">
        <v>377</v>
      </c>
      <c r="C368" t="s">
        <v>1418</v>
      </c>
      <c r="D368" s="41"/>
      <c r="E368" s="41"/>
      <c r="F368" s="42"/>
      <c r="G368" s="162" t="s">
        <v>209</v>
      </c>
      <c r="H368" s="61" t="s">
        <v>56</v>
      </c>
      <c r="I368" s="165" t="s">
        <v>209</v>
      </c>
    </row>
    <row r="369" spans="1:9" ht="18" customHeight="1">
      <c r="A369" s="319"/>
      <c r="B369" s="73" t="s">
        <v>1419</v>
      </c>
      <c r="C369" s="280" t="s">
        <v>1420</v>
      </c>
      <c r="D369" s="281"/>
      <c r="E369" s="281"/>
      <c r="F369" s="282"/>
      <c r="G369" s="162">
        <v>395</v>
      </c>
      <c r="H369" s="61" t="s">
        <v>56</v>
      </c>
      <c r="I369" s="165">
        <v>387.1</v>
      </c>
    </row>
    <row r="370" spans="1:9" ht="18" customHeight="1">
      <c r="A370" s="319"/>
      <c r="B370" s="73" t="s">
        <v>1421</v>
      </c>
      <c r="C370" s="280" t="s">
        <v>1422</v>
      </c>
      <c r="D370" s="281"/>
      <c r="E370" s="281"/>
      <c r="F370" s="282"/>
      <c r="G370" s="162">
        <v>395</v>
      </c>
      <c r="H370" s="61" t="s">
        <v>56</v>
      </c>
      <c r="I370" s="165">
        <v>387.1</v>
      </c>
    </row>
    <row r="371" spans="1:9" ht="18" customHeight="1">
      <c r="A371" s="341" t="s">
        <v>82</v>
      </c>
      <c r="B371" s="289" t="s">
        <v>82</v>
      </c>
      <c r="C371" s="281"/>
      <c r="D371" s="281"/>
      <c r="E371" s="281"/>
      <c r="F371" s="282"/>
      <c r="G371" s="56"/>
      <c r="H371" s="55"/>
      <c r="I371" s="56"/>
    </row>
    <row r="372" spans="1:9" ht="18" customHeight="1">
      <c r="A372" s="303"/>
      <c r="B372" s="73" t="s">
        <v>1423</v>
      </c>
      <c r="C372" s="357" t="s">
        <v>1424</v>
      </c>
      <c r="D372" s="281"/>
      <c r="E372" s="281"/>
      <c r="F372" s="282"/>
      <c r="G372" s="118">
        <v>1195</v>
      </c>
      <c r="H372" s="61" t="s">
        <v>56</v>
      </c>
      <c r="I372" s="165">
        <v>1171.0999999999999</v>
      </c>
    </row>
    <row r="373" spans="1:9" s="181" customFormat="1" ht="18" customHeight="1">
      <c r="A373" s="303"/>
      <c r="B373" s="177" t="s">
        <v>1425</v>
      </c>
      <c r="C373" s="224" t="s">
        <v>1426</v>
      </c>
      <c r="D373" s="41"/>
      <c r="E373" s="41"/>
      <c r="F373" s="42"/>
      <c r="G373" s="225">
        <v>4755</v>
      </c>
      <c r="H373" s="179" t="s">
        <v>56</v>
      </c>
      <c r="I373" s="216">
        <v>4659.8999999999996</v>
      </c>
    </row>
    <row r="374" spans="1:9" ht="18" customHeight="1">
      <c r="A374" s="303"/>
      <c r="B374" s="73" t="s">
        <v>1425</v>
      </c>
      <c r="C374" s="283" t="s">
        <v>3010</v>
      </c>
      <c r="D374" s="281"/>
      <c r="E374" s="281"/>
      <c r="F374" s="282"/>
      <c r="G374" s="118">
        <v>3095</v>
      </c>
      <c r="H374" s="61" t="s">
        <v>56</v>
      </c>
      <c r="I374" s="165">
        <v>3033.1</v>
      </c>
    </row>
    <row r="375" spans="1:9" ht="18" customHeight="1">
      <c r="A375" s="303"/>
      <c r="B375" s="73" t="s">
        <v>131</v>
      </c>
      <c r="C375" s="283" t="s">
        <v>1427</v>
      </c>
      <c r="D375" s="281"/>
      <c r="E375" s="281"/>
      <c r="F375" s="282"/>
      <c r="G375" s="118">
        <v>1705</v>
      </c>
      <c r="H375" s="61" t="s">
        <v>56</v>
      </c>
      <c r="I375" s="165">
        <v>1670.9</v>
      </c>
    </row>
    <row r="376" spans="1:9" ht="18" customHeight="1">
      <c r="A376" s="303"/>
      <c r="B376" s="73" t="s">
        <v>323</v>
      </c>
      <c r="C376" s="283" t="s">
        <v>1428</v>
      </c>
      <c r="D376" s="281"/>
      <c r="E376" s="281"/>
      <c r="F376" s="282"/>
      <c r="G376" s="118">
        <v>3885</v>
      </c>
      <c r="H376" s="61" t="s">
        <v>56</v>
      </c>
      <c r="I376" s="165">
        <v>3807.3</v>
      </c>
    </row>
    <row r="377" spans="1:9" ht="18" customHeight="1">
      <c r="A377" s="303"/>
      <c r="B377" s="73" t="s">
        <v>354</v>
      </c>
      <c r="C377" s="283" t="s">
        <v>1429</v>
      </c>
      <c r="D377" s="281"/>
      <c r="E377" s="281"/>
      <c r="F377" s="282"/>
      <c r="G377" s="118">
        <v>695</v>
      </c>
      <c r="H377" s="61" t="s">
        <v>56</v>
      </c>
      <c r="I377" s="165">
        <v>681.1</v>
      </c>
    </row>
    <row r="378" spans="1:9" ht="18" customHeight="1">
      <c r="A378" s="303"/>
      <c r="B378" s="73" t="s">
        <v>382</v>
      </c>
      <c r="C378" s="283" t="s">
        <v>3011</v>
      </c>
      <c r="D378" s="281"/>
      <c r="E378" s="281"/>
      <c r="F378" s="282"/>
      <c r="G378" s="118">
        <v>5330</v>
      </c>
      <c r="H378" s="61" t="s">
        <v>56</v>
      </c>
      <c r="I378" s="165">
        <v>5223.3999999999996</v>
      </c>
    </row>
    <row r="379" spans="1:9" ht="18" customHeight="1">
      <c r="A379" s="303"/>
      <c r="B379" s="73" t="s">
        <v>1430</v>
      </c>
      <c r="C379" s="283" t="s">
        <v>3012</v>
      </c>
      <c r="D379" s="281"/>
      <c r="E379" s="281"/>
      <c r="F379" s="282"/>
      <c r="G379" s="118">
        <v>9915</v>
      </c>
      <c r="H379" s="61" t="s">
        <v>56</v>
      </c>
      <c r="I379" s="165">
        <v>9716.7000000000007</v>
      </c>
    </row>
    <row r="380" spans="1:9" ht="18" customHeight="1">
      <c r="A380" s="303"/>
      <c r="B380" s="73" t="s">
        <v>368</v>
      </c>
      <c r="C380" s="284" t="s">
        <v>1431</v>
      </c>
      <c r="D380" s="281"/>
      <c r="E380" s="281"/>
      <c r="F380" s="282"/>
      <c r="G380" s="74">
        <v>2670</v>
      </c>
      <c r="H380" s="61" t="s">
        <v>56</v>
      </c>
      <c r="I380" s="158">
        <v>2616.6</v>
      </c>
    </row>
    <row r="381" spans="1:9" ht="18" customHeight="1">
      <c r="A381" s="303"/>
      <c r="B381" s="73" t="s">
        <v>383</v>
      </c>
      <c r="C381" s="284" t="s">
        <v>1432</v>
      </c>
      <c r="D381" s="281"/>
      <c r="E381" s="281"/>
      <c r="F381" s="282"/>
      <c r="G381" s="74">
        <v>4880</v>
      </c>
      <c r="H381" s="61" t="s">
        <v>56</v>
      </c>
      <c r="I381" s="158">
        <v>4782.3999999999996</v>
      </c>
    </row>
    <row r="382" spans="1:9" ht="18" customHeight="1">
      <c r="A382" s="303"/>
      <c r="B382" s="73" t="s">
        <v>3014</v>
      </c>
      <c r="C382" s="283" t="s">
        <v>3013</v>
      </c>
      <c r="D382" s="281"/>
      <c r="E382" s="281"/>
      <c r="F382" s="282"/>
      <c r="G382" s="118">
        <v>2065</v>
      </c>
      <c r="H382" s="61" t="s">
        <v>56</v>
      </c>
      <c r="I382" s="158">
        <v>2023.7</v>
      </c>
    </row>
    <row r="383" spans="1:9" ht="18" customHeight="1">
      <c r="A383" s="303"/>
      <c r="B383" s="73" t="s">
        <v>3015</v>
      </c>
      <c r="C383" s="283" t="s">
        <v>3016</v>
      </c>
      <c r="D383" s="281"/>
      <c r="E383" s="281"/>
      <c r="F383" s="282"/>
      <c r="G383" s="118">
        <v>1350</v>
      </c>
      <c r="H383" s="61" t="s">
        <v>56</v>
      </c>
      <c r="I383" s="158">
        <v>1323</v>
      </c>
    </row>
    <row r="384" spans="1:9" ht="18" customHeight="1">
      <c r="A384" s="303"/>
      <c r="B384" s="73" t="s">
        <v>1433</v>
      </c>
      <c r="C384" s="283" t="s">
        <v>1434</v>
      </c>
      <c r="D384" s="281"/>
      <c r="E384" s="281"/>
      <c r="F384" s="282"/>
      <c r="G384" s="118">
        <v>6395</v>
      </c>
      <c r="H384" s="61" t="s">
        <v>56</v>
      </c>
      <c r="I384" s="158">
        <v>6267.1</v>
      </c>
    </row>
    <row r="385" spans="1:9" ht="18" customHeight="1">
      <c r="A385" s="303"/>
      <c r="B385" s="73" t="s">
        <v>3017</v>
      </c>
      <c r="C385" s="283" t="s">
        <v>3018</v>
      </c>
      <c r="D385" s="281"/>
      <c r="E385" s="281"/>
      <c r="F385" s="282"/>
      <c r="G385" s="118">
        <v>14200</v>
      </c>
      <c r="H385" s="61" t="s">
        <v>56</v>
      </c>
      <c r="I385" s="158">
        <v>13916</v>
      </c>
    </row>
    <row r="386" spans="1:9" ht="18" customHeight="1">
      <c r="A386" s="303"/>
      <c r="B386" s="105">
        <v>649</v>
      </c>
      <c r="C386" s="284" t="s">
        <v>1436</v>
      </c>
      <c r="D386" s="281"/>
      <c r="E386" s="281"/>
      <c r="F386" s="282"/>
      <c r="G386" s="164">
        <v>1435</v>
      </c>
      <c r="H386" s="61" t="s">
        <v>56</v>
      </c>
      <c r="I386" s="158">
        <v>1406.3</v>
      </c>
    </row>
    <row r="387" spans="1:9" ht="18" customHeight="1">
      <c r="A387" s="303"/>
      <c r="B387" s="105" t="s">
        <v>1437</v>
      </c>
      <c r="C387" s="284" t="s">
        <v>1438</v>
      </c>
      <c r="D387" s="281"/>
      <c r="E387" s="281"/>
      <c r="F387" s="282"/>
      <c r="G387" s="164">
        <v>1435</v>
      </c>
      <c r="H387" s="61" t="s">
        <v>56</v>
      </c>
      <c r="I387" s="158">
        <v>1406.3</v>
      </c>
    </row>
    <row r="388" spans="1:9" ht="18" customHeight="1">
      <c r="A388" s="303"/>
      <c r="B388" s="105">
        <v>646</v>
      </c>
      <c r="C388" s="284" t="s">
        <v>1439</v>
      </c>
      <c r="D388" s="281"/>
      <c r="E388" s="281"/>
      <c r="F388" s="282"/>
      <c r="G388" s="164">
        <v>1435</v>
      </c>
      <c r="H388" s="61" t="s">
        <v>56</v>
      </c>
      <c r="I388" s="158">
        <v>1406.3</v>
      </c>
    </row>
    <row r="389" spans="1:9" ht="18" customHeight="1">
      <c r="A389" s="303"/>
      <c r="B389" s="105">
        <v>648</v>
      </c>
      <c r="C389" s="284" t="s">
        <v>1440</v>
      </c>
      <c r="D389" s="281"/>
      <c r="E389" s="281"/>
      <c r="F389" s="282"/>
      <c r="G389" s="164">
        <v>1435</v>
      </c>
      <c r="H389" s="61" t="s">
        <v>56</v>
      </c>
      <c r="I389" s="158">
        <v>1406.3</v>
      </c>
    </row>
    <row r="390" spans="1:9" ht="18" customHeight="1">
      <c r="A390" s="303"/>
      <c r="B390" s="105" t="s">
        <v>385</v>
      </c>
      <c r="C390" s="284" t="s">
        <v>1441</v>
      </c>
      <c r="D390" s="281"/>
      <c r="E390" s="281"/>
      <c r="F390" s="282"/>
      <c r="G390" s="164">
        <v>495</v>
      </c>
      <c r="H390" s="61" t="s">
        <v>56</v>
      </c>
      <c r="I390" s="158">
        <v>485.1</v>
      </c>
    </row>
    <row r="391" spans="1:9" ht="18" customHeight="1">
      <c r="A391" s="303"/>
      <c r="B391" s="105" t="s">
        <v>386</v>
      </c>
      <c r="C391" s="284" t="s">
        <v>1442</v>
      </c>
      <c r="D391" s="281"/>
      <c r="E391" s="281"/>
      <c r="F391" s="282"/>
      <c r="G391" s="164">
        <v>295</v>
      </c>
      <c r="H391" s="61" t="s">
        <v>56</v>
      </c>
      <c r="I391" s="158">
        <v>289.10000000000002</v>
      </c>
    </row>
    <row r="392" spans="1:9" ht="18" customHeight="1">
      <c r="A392" s="303"/>
      <c r="B392" s="105" t="s">
        <v>387</v>
      </c>
      <c r="C392" s="284" t="s">
        <v>3019</v>
      </c>
      <c r="D392" s="281"/>
      <c r="E392" s="281"/>
      <c r="F392" s="282"/>
      <c r="G392" s="164">
        <v>1320</v>
      </c>
      <c r="H392" s="61" t="s">
        <v>56</v>
      </c>
      <c r="I392" s="158">
        <v>1293.5999999999999</v>
      </c>
    </row>
    <row r="393" spans="1:9" ht="18" customHeight="1">
      <c r="A393" s="303"/>
      <c r="B393" s="105" t="s">
        <v>402</v>
      </c>
      <c r="C393" s="284" t="s">
        <v>1443</v>
      </c>
      <c r="D393" s="281"/>
      <c r="E393" s="281"/>
      <c r="F393" s="282"/>
      <c r="G393" s="164">
        <v>860</v>
      </c>
      <c r="H393" s="61" t="s">
        <v>56</v>
      </c>
      <c r="I393" s="158">
        <v>842.8</v>
      </c>
    </row>
    <row r="394" spans="1:9" ht="18" customHeight="1">
      <c r="A394" s="303"/>
      <c r="B394" s="73" t="s">
        <v>402</v>
      </c>
      <c r="C394" s="283" t="s">
        <v>3020</v>
      </c>
      <c r="D394" s="281"/>
      <c r="E394" s="281"/>
      <c r="F394" s="282"/>
      <c r="G394" s="74">
        <v>1575</v>
      </c>
      <c r="H394" s="61" t="s">
        <v>56</v>
      </c>
      <c r="I394" s="158">
        <v>1543.5</v>
      </c>
    </row>
    <row r="395" spans="1:9" ht="18" customHeight="1">
      <c r="A395" s="303"/>
      <c r="B395" s="73" t="s">
        <v>402</v>
      </c>
      <c r="C395" s="284" t="s">
        <v>1444</v>
      </c>
      <c r="D395" s="281"/>
      <c r="E395" s="281"/>
      <c r="F395" s="282"/>
      <c r="G395" s="74">
        <v>1845</v>
      </c>
      <c r="H395" s="61" t="s">
        <v>56</v>
      </c>
      <c r="I395" s="158">
        <v>1808.1</v>
      </c>
    </row>
    <row r="396" spans="1:9" ht="18" customHeight="1">
      <c r="A396" s="303"/>
      <c r="B396" s="73" t="s">
        <v>415</v>
      </c>
      <c r="C396" s="283" t="s">
        <v>1445</v>
      </c>
      <c r="D396" s="281"/>
      <c r="E396" s="281"/>
      <c r="F396" s="282"/>
      <c r="G396" s="118">
        <v>760</v>
      </c>
      <c r="H396" s="61" t="s">
        <v>56</v>
      </c>
      <c r="I396" s="158">
        <v>744.8</v>
      </c>
    </row>
    <row r="397" spans="1:9" ht="18" customHeight="1">
      <c r="A397" s="303"/>
      <c r="B397" s="73" t="s">
        <v>415</v>
      </c>
      <c r="C397" s="283" t="s">
        <v>1446</v>
      </c>
      <c r="D397" s="281"/>
      <c r="E397" s="281"/>
      <c r="F397" s="282"/>
      <c r="G397" s="118">
        <v>1270</v>
      </c>
      <c r="H397" s="61" t="s">
        <v>56</v>
      </c>
      <c r="I397" s="165">
        <v>1244.5999999999999</v>
      </c>
    </row>
    <row r="398" spans="1:9" ht="18" customHeight="1">
      <c r="A398" s="303"/>
      <c r="B398" s="73" t="s">
        <v>415</v>
      </c>
      <c r="C398" s="283" t="s">
        <v>1447</v>
      </c>
      <c r="D398" s="281"/>
      <c r="E398" s="281"/>
      <c r="F398" s="282"/>
      <c r="G398" s="118">
        <v>780</v>
      </c>
      <c r="H398" s="61" t="s">
        <v>56</v>
      </c>
      <c r="I398" s="165">
        <v>764.4</v>
      </c>
    </row>
    <row r="399" spans="1:9" ht="18" customHeight="1">
      <c r="A399" s="303"/>
      <c r="B399" s="73" t="s">
        <v>1027</v>
      </c>
      <c r="C399" s="284" t="s">
        <v>1448</v>
      </c>
      <c r="D399" s="281"/>
      <c r="E399" s="281"/>
      <c r="F399" s="282"/>
      <c r="G399" s="74">
        <v>1010</v>
      </c>
      <c r="H399" s="61" t="s">
        <v>56</v>
      </c>
      <c r="I399" s="158">
        <v>989.8</v>
      </c>
    </row>
    <row r="400" spans="1:9" ht="18" customHeight="1">
      <c r="A400" s="303"/>
      <c r="B400" s="105">
        <v>521</v>
      </c>
      <c r="C400" s="284" t="s">
        <v>1449</v>
      </c>
      <c r="D400" s="281"/>
      <c r="E400" s="281"/>
      <c r="F400" s="282"/>
      <c r="G400" s="74">
        <v>570</v>
      </c>
      <c r="H400" s="61" t="s">
        <v>56</v>
      </c>
      <c r="I400" s="158">
        <v>558.6</v>
      </c>
    </row>
    <row r="401" spans="1:9" ht="18" customHeight="1">
      <c r="A401" s="303"/>
      <c r="B401" s="105">
        <v>522</v>
      </c>
      <c r="C401" s="284" t="s">
        <v>3021</v>
      </c>
      <c r="D401" s="281"/>
      <c r="E401" s="281"/>
      <c r="F401" s="282"/>
      <c r="G401" s="74">
        <v>2305</v>
      </c>
      <c r="H401" s="61" t="s">
        <v>56</v>
      </c>
      <c r="I401" s="158">
        <v>2258.9</v>
      </c>
    </row>
    <row r="402" spans="1:9" ht="18" customHeight="1">
      <c r="A402" s="303"/>
      <c r="B402" s="105">
        <v>522</v>
      </c>
      <c r="C402" s="284" t="s">
        <v>3022</v>
      </c>
      <c r="D402" s="281"/>
      <c r="E402" s="281"/>
      <c r="F402" s="282"/>
      <c r="G402" s="74">
        <v>2875</v>
      </c>
      <c r="H402" s="61" t="s">
        <v>56</v>
      </c>
      <c r="I402" s="158">
        <v>2817.5</v>
      </c>
    </row>
    <row r="403" spans="1:9" ht="18" customHeight="1">
      <c r="A403" s="303"/>
      <c r="B403" s="105">
        <v>522</v>
      </c>
      <c r="C403" s="284" t="s">
        <v>3023</v>
      </c>
      <c r="D403" s="281"/>
      <c r="E403" s="281"/>
      <c r="F403" s="282"/>
      <c r="G403" s="74">
        <v>2875</v>
      </c>
      <c r="H403" s="61" t="s">
        <v>56</v>
      </c>
      <c r="I403" s="158">
        <v>2817.5</v>
      </c>
    </row>
    <row r="404" spans="1:9" ht="18" customHeight="1">
      <c r="A404" s="303"/>
      <c r="B404" s="105" t="s">
        <v>599</v>
      </c>
      <c r="C404" s="284" t="s">
        <v>3024</v>
      </c>
      <c r="D404" s="281"/>
      <c r="E404" s="281"/>
      <c r="F404" s="282"/>
      <c r="G404" s="74">
        <v>820</v>
      </c>
      <c r="H404" s="61" t="s">
        <v>56</v>
      </c>
      <c r="I404" s="158">
        <v>803.6</v>
      </c>
    </row>
    <row r="405" spans="1:9" ht="18" customHeight="1">
      <c r="A405" s="303"/>
      <c r="B405" s="105" t="s">
        <v>3026</v>
      </c>
      <c r="C405" s="284" t="s">
        <v>3025</v>
      </c>
      <c r="D405" s="281"/>
      <c r="E405" s="281"/>
      <c r="F405" s="282"/>
      <c r="G405" s="74">
        <v>330</v>
      </c>
      <c r="H405" s="61" t="s">
        <v>56</v>
      </c>
      <c r="I405" s="158">
        <v>323.39999999999998</v>
      </c>
    </row>
    <row r="406" spans="1:9" ht="18" customHeight="1">
      <c r="A406" s="303"/>
      <c r="B406" s="105" t="s">
        <v>346</v>
      </c>
      <c r="C406" s="284" t="s">
        <v>1450</v>
      </c>
      <c r="D406" s="281"/>
      <c r="E406" s="281"/>
      <c r="F406" s="282"/>
      <c r="G406" s="74">
        <v>1495</v>
      </c>
      <c r="H406" s="61" t="s">
        <v>56</v>
      </c>
      <c r="I406" s="158">
        <v>1465.1</v>
      </c>
    </row>
    <row r="407" spans="1:9" ht="18" customHeight="1">
      <c r="A407" s="303"/>
      <c r="B407" s="105" t="s">
        <v>3027</v>
      </c>
      <c r="C407" s="284" t="s">
        <v>3028</v>
      </c>
      <c r="D407" s="281"/>
      <c r="E407" s="281"/>
      <c r="F407" s="282"/>
      <c r="G407" s="74">
        <v>455</v>
      </c>
      <c r="H407" s="61" t="s">
        <v>56</v>
      </c>
      <c r="I407" s="158">
        <v>445.9</v>
      </c>
    </row>
    <row r="408" spans="1:9" ht="18" customHeight="1">
      <c r="A408" s="303"/>
      <c r="B408" s="105" t="s">
        <v>504</v>
      </c>
      <c r="C408" s="284" t="s">
        <v>3029</v>
      </c>
      <c r="D408" s="281"/>
      <c r="E408" s="281"/>
      <c r="F408" s="282"/>
      <c r="G408" s="74">
        <v>455</v>
      </c>
      <c r="H408" s="61" t="s">
        <v>56</v>
      </c>
      <c r="I408" s="158">
        <v>445.9</v>
      </c>
    </row>
    <row r="409" spans="1:9" ht="18" customHeight="1">
      <c r="A409" s="303"/>
      <c r="B409" s="105" t="s">
        <v>334</v>
      </c>
      <c r="C409" s="284" t="s">
        <v>3030</v>
      </c>
      <c r="D409" s="281"/>
      <c r="E409" s="281"/>
      <c r="F409" s="282"/>
      <c r="G409" s="74">
        <v>845</v>
      </c>
      <c r="H409" s="61" t="s">
        <v>56</v>
      </c>
      <c r="I409" s="158">
        <v>828.1</v>
      </c>
    </row>
    <row r="410" spans="1:9" ht="18" customHeight="1">
      <c r="A410" s="303"/>
      <c r="B410" s="105" t="s">
        <v>3031</v>
      </c>
      <c r="C410" s="284" t="s">
        <v>3032</v>
      </c>
      <c r="D410" s="286"/>
      <c r="E410" s="286"/>
      <c r="F410" s="287"/>
      <c r="G410" s="74">
        <v>1020</v>
      </c>
      <c r="H410" s="61" t="s">
        <v>56</v>
      </c>
      <c r="I410" s="158">
        <v>999.6</v>
      </c>
    </row>
    <row r="411" spans="1:9" ht="18" customHeight="1">
      <c r="A411" s="303"/>
      <c r="B411" s="105">
        <v>477</v>
      </c>
      <c r="C411" s="284" t="s">
        <v>1451</v>
      </c>
      <c r="D411" s="281"/>
      <c r="E411" s="281"/>
      <c r="F411" s="282"/>
      <c r="G411" s="74">
        <v>850</v>
      </c>
      <c r="H411" s="61" t="s">
        <v>56</v>
      </c>
      <c r="I411" s="158">
        <v>833</v>
      </c>
    </row>
    <row r="412" spans="1:9" ht="18" customHeight="1">
      <c r="A412" s="303"/>
      <c r="B412" s="73" t="s">
        <v>409</v>
      </c>
      <c r="C412" s="283" t="s">
        <v>3033</v>
      </c>
      <c r="D412" s="281"/>
      <c r="E412" s="281"/>
      <c r="F412" s="282"/>
      <c r="G412" s="118">
        <v>250</v>
      </c>
      <c r="H412" s="61" t="s">
        <v>56</v>
      </c>
      <c r="I412" s="158">
        <v>245</v>
      </c>
    </row>
    <row r="413" spans="1:9" ht="18" customHeight="1">
      <c r="A413" s="303"/>
      <c r="B413" s="73" t="s">
        <v>160</v>
      </c>
      <c r="C413" s="283" t="s">
        <v>390</v>
      </c>
      <c r="D413" s="281"/>
      <c r="E413" s="281"/>
      <c r="F413" s="282"/>
      <c r="G413" s="118">
        <v>250</v>
      </c>
      <c r="H413" s="61" t="s">
        <v>56</v>
      </c>
      <c r="I413" s="158">
        <v>245</v>
      </c>
    </row>
    <row r="414" spans="1:9" ht="18" customHeight="1">
      <c r="A414" s="303"/>
      <c r="B414" s="105" t="s">
        <v>247</v>
      </c>
      <c r="C414" s="284" t="s">
        <v>3034</v>
      </c>
      <c r="D414" s="281"/>
      <c r="E414" s="281"/>
      <c r="F414" s="282"/>
      <c r="G414" s="118">
        <v>635</v>
      </c>
      <c r="H414" s="61" t="s">
        <v>56</v>
      </c>
      <c r="I414" s="158">
        <v>622.29999999999995</v>
      </c>
    </row>
    <row r="415" spans="1:9" ht="18" customHeight="1">
      <c r="A415" s="303"/>
      <c r="B415" s="105" t="s">
        <v>247</v>
      </c>
      <c r="C415" s="284" t="s">
        <v>3035</v>
      </c>
      <c r="D415" s="281"/>
      <c r="E415" s="281"/>
      <c r="F415" s="282"/>
      <c r="G415" s="118" t="s">
        <v>1412</v>
      </c>
      <c r="H415" s="61" t="s">
        <v>56</v>
      </c>
      <c r="I415" s="158" t="s">
        <v>1412</v>
      </c>
    </row>
    <row r="416" spans="1:9" ht="18" customHeight="1">
      <c r="A416" s="303"/>
      <c r="B416" s="105" t="s">
        <v>393</v>
      </c>
      <c r="C416" s="284" t="s">
        <v>1452</v>
      </c>
      <c r="D416" s="281"/>
      <c r="E416" s="281"/>
      <c r="F416" s="282"/>
      <c r="G416" s="74">
        <v>395</v>
      </c>
      <c r="H416" s="61" t="s">
        <v>56</v>
      </c>
      <c r="I416" s="158">
        <v>387.1</v>
      </c>
    </row>
    <row r="417" spans="1:9" ht="18" customHeight="1">
      <c r="A417" s="303"/>
      <c r="B417" s="105" t="s">
        <v>394</v>
      </c>
      <c r="C417" s="284" t="s">
        <v>1453</v>
      </c>
      <c r="D417" s="281"/>
      <c r="E417" s="281"/>
      <c r="F417" s="282"/>
      <c r="G417" s="74">
        <v>395</v>
      </c>
      <c r="H417" s="61" t="s">
        <v>56</v>
      </c>
      <c r="I417" s="158">
        <v>387.1</v>
      </c>
    </row>
    <row r="418" spans="1:9" ht="18" customHeight="1">
      <c r="A418" s="303"/>
      <c r="B418" s="105">
        <v>924</v>
      </c>
      <c r="C418" s="284" t="s">
        <v>1454</v>
      </c>
      <c r="D418" s="281"/>
      <c r="E418" s="281"/>
      <c r="F418" s="282"/>
      <c r="G418" s="118">
        <v>100</v>
      </c>
      <c r="H418" s="61" t="s">
        <v>56</v>
      </c>
      <c r="I418" s="158">
        <v>98</v>
      </c>
    </row>
    <row r="419" spans="1:9" ht="18" customHeight="1">
      <c r="A419" s="303"/>
      <c r="B419" s="105" t="s">
        <v>1455</v>
      </c>
      <c r="C419" s="284" t="s">
        <v>1456</v>
      </c>
      <c r="D419" s="281"/>
      <c r="E419" s="281"/>
      <c r="F419" s="282"/>
      <c r="G419" s="84" t="s">
        <v>53</v>
      </c>
      <c r="H419" s="61" t="s">
        <v>56</v>
      </c>
      <c r="I419" s="62" t="s">
        <v>53</v>
      </c>
    </row>
    <row r="420" spans="1:9" ht="18" customHeight="1">
      <c r="A420" s="303"/>
      <c r="B420" s="105" t="s">
        <v>397</v>
      </c>
      <c r="C420" s="283" t="s">
        <v>1457</v>
      </c>
      <c r="D420" s="281"/>
      <c r="E420" s="281"/>
      <c r="F420" s="282"/>
      <c r="G420" s="118">
        <v>275</v>
      </c>
      <c r="H420" s="61" t="s">
        <v>56</v>
      </c>
      <c r="I420" s="165">
        <v>269.5</v>
      </c>
    </row>
    <row r="421" spans="1:9" ht="18" customHeight="1">
      <c r="A421" s="303"/>
      <c r="B421" s="105" t="s">
        <v>144</v>
      </c>
      <c r="C421" s="283" t="s">
        <v>3036</v>
      </c>
      <c r="D421" s="281"/>
      <c r="E421" s="281"/>
      <c r="F421" s="282"/>
      <c r="G421" s="118">
        <v>1620</v>
      </c>
      <c r="H421" s="61" t="s">
        <v>56</v>
      </c>
      <c r="I421" s="165">
        <v>1587.6</v>
      </c>
    </row>
    <row r="422" spans="1:9" ht="18" customHeight="1">
      <c r="A422" s="303"/>
      <c r="B422" s="105" t="s">
        <v>3037</v>
      </c>
      <c r="C422" s="283" t="s">
        <v>3038</v>
      </c>
      <c r="D422" s="281"/>
      <c r="E422" s="281"/>
      <c r="F422" s="282"/>
      <c r="G422" s="118">
        <v>395</v>
      </c>
      <c r="H422" s="61" t="s">
        <v>56</v>
      </c>
      <c r="I422" s="165">
        <v>387.1</v>
      </c>
    </row>
    <row r="423" spans="1:9" ht="18" customHeight="1">
      <c r="A423" s="303"/>
      <c r="B423" s="105">
        <v>193</v>
      </c>
      <c r="C423" s="284" t="s">
        <v>1458</v>
      </c>
      <c r="D423" s="281"/>
      <c r="E423" s="281"/>
      <c r="F423" s="282"/>
      <c r="G423" s="74">
        <v>920</v>
      </c>
      <c r="H423" s="61" t="s">
        <v>56</v>
      </c>
      <c r="I423" s="158">
        <v>901.6</v>
      </c>
    </row>
    <row r="424" spans="1:9" ht="18" customHeight="1">
      <c r="A424" s="303"/>
      <c r="B424" s="73" t="s">
        <v>1459</v>
      </c>
      <c r="C424" s="284" t="s">
        <v>1460</v>
      </c>
      <c r="D424" s="281"/>
      <c r="E424" s="281"/>
      <c r="F424" s="282"/>
      <c r="G424" s="74">
        <v>2170</v>
      </c>
      <c r="H424" s="61" t="s">
        <v>56</v>
      </c>
      <c r="I424" s="158">
        <v>2126.6</v>
      </c>
    </row>
    <row r="425" spans="1:9" ht="18" customHeight="1">
      <c r="A425" s="303"/>
      <c r="B425" s="73" t="s">
        <v>1459</v>
      </c>
      <c r="C425" s="284" t="s">
        <v>1461</v>
      </c>
      <c r="D425" s="281"/>
      <c r="E425" s="281"/>
      <c r="F425" s="282"/>
      <c r="G425" s="74">
        <v>2600</v>
      </c>
      <c r="H425" s="61" t="s">
        <v>56</v>
      </c>
      <c r="I425" s="158">
        <v>2548</v>
      </c>
    </row>
    <row r="426" spans="1:9" ht="18" customHeight="1">
      <c r="A426" s="303"/>
      <c r="B426" s="73">
        <v>195</v>
      </c>
      <c r="C426" s="283" t="s">
        <v>1462</v>
      </c>
      <c r="D426" s="281"/>
      <c r="E426" s="281"/>
      <c r="F426" s="282"/>
      <c r="G426" s="118">
        <v>1225</v>
      </c>
      <c r="H426" s="61" t="s">
        <v>56</v>
      </c>
      <c r="I426" s="165">
        <v>1200.5</v>
      </c>
    </row>
    <row r="427" spans="1:9" ht="18" customHeight="1">
      <c r="A427" s="303"/>
      <c r="B427" s="73">
        <v>195</v>
      </c>
      <c r="C427" s="283" t="s">
        <v>1463</v>
      </c>
      <c r="D427" s="281"/>
      <c r="E427" s="281"/>
      <c r="F427" s="282"/>
      <c r="G427" s="118">
        <v>1475</v>
      </c>
      <c r="H427" s="61" t="s">
        <v>56</v>
      </c>
      <c r="I427" s="165">
        <v>1445.5</v>
      </c>
    </row>
    <row r="428" spans="1:9" ht="18" customHeight="1">
      <c r="A428" s="303"/>
      <c r="B428" s="73" t="s">
        <v>1276</v>
      </c>
      <c r="C428" s="283" t="s">
        <v>1277</v>
      </c>
      <c r="D428" s="281"/>
      <c r="E428" s="281"/>
      <c r="F428" s="282"/>
      <c r="G428" s="74">
        <v>495</v>
      </c>
      <c r="H428" s="61" t="s">
        <v>56</v>
      </c>
      <c r="I428" s="158">
        <v>485.1</v>
      </c>
    </row>
    <row r="429" spans="1:9" ht="18" customHeight="1">
      <c r="A429" s="303"/>
      <c r="B429" s="73" t="s">
        <v>329</v>
      </c>
      <c r="C429" s="283" t="s">
        <v>330</v>
      </c>
      <c r="D429" s="281"/>
      <c r="E429" s="281"/>
      <c r="F429" s="282"/>
      <c r="G429" s="74">
        <v>995</v>
      </c>
      <c r="H429" s="61" t="s">
        <v>56</v>
      </c>
      <c r="I429" s="158">
        <v>975.1</v>
      </c>
    </row>
    <row r="430" spans="1:9" ht="18" customHeight="1">
      <c r="A430" s="303"/>
      <c r="B430" s="73">
        <v>942</v>
      </c>
      <c r="C430" s="283" t="s">
        <v>1464</v>
      </c>
      <c r="D430" s="281"/>
      <c r="E430" s="281"/>
      <c r="F430" s="282"/>
      <c r="G430" s="74">
        <v>45</v>
      </c>
      <c r="H430" s="61" t="s">
        <v>56</v>
      </c>
      <c r="I430" s="158">
        <v>44.1</v>
      </c>
    </row>
    <row r="431" spans="1:9" ht="18" customHeight="1">
      <c r="A431" s="303"/>
      <c r="B431" s="73" t="s">
        <v>96</v>
      </c>
      <c r="C431" s="283" t="s">
        <v>97</v>
      </c>
      <c r="D431" s="281"/>
      <c r="E431" s="281"/>
      <c r="F431" s="282"/>
      <c r="G431" s="118">
        <v>190</v>
      </c>
      <c r="H431" s="61" t="s">
        <v>56</v>
      </c>
      <c r="I431" s="165">
        <v>172</v>
      </c>
    </row>
    <row r="432" spans="1:9" ht="18" customHeight="1">
      <c r="A432" s="303"/>
      <c r="B432" s="73" t="s">
        <v>410</v>
      </c>
      <c r="C432" s="283" t="s">
        <v>1465</v>
      </c>
      <c r="D432" s="281"/>
      <c r="E432" s="281"/>
      <c r="F432" s="282"/>
      <c r="G432" s="84" t="s">
        <v>388</v>
      </c>
      <c r="H432" s="61" t="s">
        <v>56</v>
      </c>
      <c r="I432" s="84" t="s">
        <v>389</v>
      </c>
    </row>
    <row r="433" spans="1:9" ht="18" customHeight="1">
      <c r="A433" s="303"/>
      <c r="B433" s="73">
        <v>473</v>
      </c>
      <c r="C433" s="283" t="s">
        <v>1466</v>
      </c>
      <c r="D433" s="281"/>
      <c r="E433" s="281"/>
      <c r="F433" s="282"/>
      <c r="G433" s="118">
        <v>200</v>
      </c>
      <c r="H433" s="61" t="s">
        <v>56</v>
      </c>
      <c r="I433" s="165">
        <v>196</v>
      </c>
    </row>
    <row r="434" spans="1:9" ht="18" customHeight="1">
      <c r="A434" s="303"/>
      <c r="B434" s="73" t="s">
        <v>875</v>
      </c>
      <c r="C434" s="283" t="s">
        <v>3039</v>
      </c>
      <c r="D434" s="281"/>
      <c r="E434" s="281"/>
      <c r="F434" s="282"/>
      <c r="G434" s="74" t="s">
        <v>53</v>
      </c>
      <c r="H434" s="61" t="s">
        <v>56</v>
      </c>
      <c r="I434" s="158" t="s">
        <v>53</v>
      </c>
    </row>
    <row r="435" spans="1:9" ht="18" customHeight="1">
      <c r="A435" s="303"/>
      <c r="B435" s="73" t="s">
        <v>405</v>
      </c>
      <c r="C435" s="283" t="s">
        <v>1467</v>
      </c>
      <c r="D435" s="281"/>
      <c r="E435" s="281"/>
      <c r="F435" s="282"/>
      <c r="G435" s="74">
        <v>380</v>
      </c>
      <c r="H435" s="61" t="s">
        <v>56</v>
      </c>
      <c r="I435" s="158">
        <v>372.4</v>
      </c>
    </row>
    <row r="436" spans="1:9" ht="18" customHeight="1">
      <c r="A436" s="303"/>
      <c r="B436" s="73" t="s">
        <v>408</v>
      </c>
      <c r="C436" s="283" t="s">
        <v>1468</v>
      </c>
      <c r="D436" s="281"/>
      <c r="E436" s="281"/>
      <c r="F436" s="282"/>
      <c r="G436" s="158">
        <v>625</v>
      </c>
      <c r="H436" s="61" t="s">
        <v>56</v>
      </c>
      <c r="I436" s="158">
        <v>612.5</v>
      </c>
    </row>
    <row r="437" spans="1:9" ht="18" customHeight="1">
      <c r="A437" s="303"/>
      <c r="B437" s="73" t="s">
        <v>345</v>
      </c>
      <c r="C437" s="283" t="s">
        <v>1469</v>
      </c>
      <c r="D437" s="281"/>
      <c r="E437" s="281"/>
      <c r="F437" s="282"/>
      <c r="G437" s="165">
        <v>180</v>
      </c>
      <c r="H437" s="61" t="s">
        <v>56</v>
      </c>
      <c r="I437" s="158">
        <v>176.4</v>
      </c>
    </row>
    <row r="438" spans="1:9" ht="18" customHeight="1">
      <c r="A438" s="303"/>
      <c r="B438" s="73" t="s">
        <v>396</v>
      </c>
      <c r="C438" s="283" t="s">
        <v>1470</v>
      </c>
      <c r="D438" s="281"/>
      <c r="E438" s="281"/>
      <c r="F438" s="282"/>
      <c r="G438" s="158">
        <v>175</v>
      </c>
      <c r="H438" s="61" t="s">
        <v>56</v>
      </c>
      <c r="I438" s="158">
        <v>171.5</v>
      </c>
    </row>
    <row r="439" spans="1:9" ht="18" customHeight="1">
      <c r="A439" s="303"/>
      <c r="B439" s="73">
        <v>413</v>
      </c>
      <c r="C439" s="283" t="s">
        <v>1471</v>
      </c>
      <c r="D439" s="281"/>
      <c r="E439" s="281"/>
      <c r="F439" s="282"/>
      <c r="G439" s="165">
        <v>160</v>
      </c>
      <c r="H439" s="61" t="s">
        <v>56</v>
      </c>
      <c r="I439" s="158">
        <v>156.80000000000001</v>
      </c>
    </row>
    <row r="440" spans="1:9" ht="18" customHeight="1">
      <c r="A440" s="303"/>
      <c r="B440" s="73" t="s">
        <v>451</v>
      </c>
      <c r="C440" s="283" t="s">
        <v>1472</v>
      </c>
      <c r="D440" s="281"/>
      <c r="E440" s="281"/>
      <c r="F440" s="282"/>
      <c r="G440" s="118">
        <v>445</v>
      </c>
      <c r="H440" s="61" t="s">
        <v>56</v>
      </c>
      <c r="I440" s="165">
        <v>436.1</v>
      </c>
    </row>
    <row r="441" spans="1:9" ht="18" customHeight="1">
      <c r="A441" s="303"/>
      <c r="B441" s="73" t="s">
        <v>406</v>
      </c>
      <c r="C441" s="283" t="s">
        <v>658</v>
      </c>
      <c r="D441" s="281"/>
      <c r="E441" s="281"/>
      <c r="F441" s="282"/>
      <c r="G441" s="74">
        <v>600</v>
      </c>
      <c r="H441" s="61" t="s">
        <v>56</v>
      </c>
      <c r="I441" s="74">
        <v>588</v>
      </c>
    </row>
    <row r="442" spans="1:9" ht="18" customHeight="1">
      <c r="A442" s="303"/>
      <c r="B442" s="73" t="s">
        <v>358</v>
      </c>
      <c r="C442" s="283" t="s">
        <v>659</v>
      </c>
      <c r="D442" s="281"/>
      <c r="E442" s="281"/>
      <c r="F442" s="282"/>
      <c r="G442" s="74">
        <v>1280</v>
      </c>
      <c r="H442" s="61" t="s">
        <v>56</v>
      </c>
      <c r="I442" s="158">
        <v>1254.4000000000001</v>
      </c>
    </row>
    <row r="443" spans="1:9" ht="18" customHeight="1">
      <c r="A443" s="303"/>
      <c r="B443" s="73" t="s">
        <v>417</v>
      </c>
      <c r="C443" s="283" t="s">
        <v>418</v>
      </c>
      <c r="D443" s="281"/>
      <c r="E443" s="281"/>
      <c r="F443" s="282"/>
      <c r="G443" s="118">
        <v>2250</v>
      </c>
      <c r="H443" s="61" t="s">
        <v>56</v>
      </c>
      <c r="I443" s="74">
        <v>2205</v>
      </c>
    </row>
    <row r="444" spans="1:9" ht="18" customHeight="1">
      <c r="A444" s="303"/>
      <c r="B444" s="73" t="s">
        <v>87</v>
      </c>
      <c r="C444" s="283" t="s">
        <v>106</v>
      </c>
      <c r="D444" s="281"/>
      <c r="E444" s="281"/>
      <c r="F444" s="282"/>
      <c r="G444" s="118">
        <v>400</v>
      </c>
      <c r="H444" s="61" t="s">
        <v>56</v>
      </c>
      <c r="I444" s="118">
        <v>392</v>
      </c>
    </row>
    <row r="445" spans="1:9" ht="18" customHeight="1">
      <c r="A445" s="303"/>
      <c r="B445" s="73" t="s">
        <v>151</v>
      </c>
      <c r="C445" s="283" t="s">
        <v>1473</v>
      </c>
      <c r="D445" s="281"/>
      <c r="E445" s="281"/>
      <c r="F445" s="282"/>
      <c r="G445" s="118">
        <v>430</v>
      </c>
      <c r="H445" s="61" t="s">
        <v>56</v>
      </c>
      <c r="I445" s="165">
        <v>421.4</v>
      </c>
    </row>
    <row r="446" spans="1:9" s="181" customFormat="1" ht="18" customHeight="1">
      <c r="A446" s="303"/>
      <c r="B446" s="177" t="s">
        <v>404</v>
      </c>
      <c r="C446" s="288" t="s">
        <v>3040</v>
      </c>
      <c r="D446" s="281"/>
      <c r="E446" s="281"/>
      <c r="F446" s="282"/>
      <c r="G446" s="178">
        <v>1055</v>
      </c>
      <c r="H446" s="179" t="s">
        <v>56</v>
      </c>
      <c r="I446" s="180">
        <v>1033.9000000000001</v>
      </c>
    </row>
    <row r="447" spans="1:9" s="181" customFormat="1" ht="18" customHeight="1">
      <c r="A447" s="303"/>
      <c r="B447" s="177" t="s">
        <v>215</v>
      </c>
      <c r="C447" s="288" t="s">
        <v>3041</v>
      </c>
      <c r="D447" s="281"/>
      <c r="E447" s="281"/>
      <c r="F447" s="282"/>
      <c r="G447" s="178">
        <v>1055</v>
      </c>
      <c r="H447" s="179" t="s">
        <v>56</v>
      </c>
      <c r="I447" s="180">
        <v>1033.9000000000001</v>
      </c>
    </row>
    <row r="448" spans="1:9" s="181" customFormat="1" ht="18" customHeight="1">
      <c r="A448" s="303"/>
      <c r="B448" s="177" t="s">
        <v>419</v>
      </c>
      <c r="C448" s="288" t="s">
        <v>3042</v>
      </c>
      <c r="D448" s="281"/>
      <c r="E448" s="281"/>
      <c r="F448" s="282"/>
      <c r="G448" s="178">
        <v>230</v>
      </c>
      <c r="H448" s="179" t="s">
        <v>56</v>
      </c>
      <c r="I448" s="180">
        <v>225.4</v>
      </c>
    </row>
    <row r="449" spans="1:9" s="181" customFormat="1" ht="18" customHeight="1">
      <c r="A449" s="303"/>
      <c r="B449" s="177" t="s">
        <v>421</v>
      </c>
      <c r="C449" s="288" t="s">
        <v>3043</v>
      </c>
      <c r="D449" s="281"/>
      <c r="E449" s="281"/>
      <c r="F449" s="282"/>
      <c r="G449" s="178">
        <v>660</v>
      </c>
      <c r="H449" s="179" t="s">
        <v>56</v>
      </c>
      <c r="I449" s="180">
        <v>646.79999999999995</v>
      </c>
    </row>
    <row r="450" spans="1:9" s="181" customFormat="1" ht="18" customHeight="1">
      <c r="A450" s="303"/>
      <c r="B450" s="177" t="s">
        <v>422</v>
      </c>
      <c r="C450" s="288" t="s">
        <v>3044</v>
      </c>
      <c r="D450" s="281"/>
      <c r="E450" s="281"/>
      <c r="F450" s="282"/>
      <c r="G450" s="178">
        <v>660</v>
      </c>
      <c r="H450" s="179" t="s">
        <v>56</v>
      </c>
      <c r="I450" s="180">
        <v>646.79999999999995</v>
      </c>
    </row>
    <row r="451" spans="1:9" ht="15.75">
      <c r="A451" s="303"/>
      <c r="B451" s="73" t="s">
        <v>423</v>
      </c>
      <c r="C451" s="284" t="s">
        <v>424</v>
      </c>
      <c r="D451" s="286"/>
      <c r="E451" s="286"/>
      <c r="F451" s="287"/>
      <c r="G451" s="74">
        <v>660</v>
      </c>
      <c r="H451" s="61" t="s">
        <v>56</v>
      </c>
      <c r="I451" s="62">
        <v>646.79999999999995</v>
      </c>
    </row>
    <row r="452" spans="1:9" ht="15.75">
      <c r="A452" s="303"/>
      <c r="B452" s="73" t="s">
        <v>425</v>
      </c>
      <c r="C452" s="284" t="s">
        <v>426</v>
      </c>
      <c r="D452" s="281"/>
      <c r="E452" s="281"/>
      <c r="F452" s="282"/>
      <c r="G452" s="74">
        <v>660</v>
      </c>
      <c r="H452" s="61" t="s">
        <v>56</v>
      </c>
      <c r="I452" s="62">
        <v>646.79999999999995</v>
      </c>
    </row>
    <row r="453" spans="1:9" ht="15.75">
      <c r="A453" s="303"/>
      <c r="B453" s="73" t="s">
        <v>293</v>
      </c>
      <c r="C453" s="284" t="s">
        <v>427</v>
      </c>
      <c r="D453" s="281"/>
      <c r="E453" s="281"/>
      <c r="F453" s="282"/>
      <c r="G453" s="74">
        <v>660</v>
      </c>
      <c r="H453" s="61" t="s">
        <v>56</v>
      </c>
      <c r="I453" s="62">
        <v>646.79999999999995</v>
      </c>
    </row>
    <row r="454" spans="1:9" ht="15.75">
      <c r="A454" s="303"/>
      <c r="B454" s="73" t="s">
        <v>428</v>
      </c>
      <c r="C454" s="284" t="s">
        <v>429</v>
      </c>
      <c r="D454" s="281"/>
      <c r="E454" s="281"/>
      <c r="F454" s="282"/>
      <c r="G454" s="74">
        <v>660</v>
      </c>
      <c r="H454" s="61" t="s">
        <v>56</v>
      </c>
      <c r="I454" s="62">
        <v>646.79999999999995</v>
      </c>
    </row>
    <row r="455" spans="1:9" ht="15.75">
      <c r="A455" s="303"/>
      <c r="B455" s="73" t="s">
        <v>430</v>
      </c>
      <c r="C455" s="284" t="s">
        <v>431</v>
      </c>
      <c r="D455" s="281"/>
      <c r="E455" s="281"/>
      <c r="F455" s="282"/>
      <c r="G455" s="118">
        <v>660</v>
      </c>
      <c r="H455" s="61" t="s">
        <v>56</v>
      </c>
      <c r="I455" s="62">
        <v>646.79999999999995</v>
      </c>
    </row>
    <row r="456" spans="1:9" s="181" customFormat="1" ht="18" customHeight="1">
      <c r="A456" s="303"/>
      <c r="B456" s="177" t="s">
        <v>2098</v>
      </c>
      <c r="C456" s="288" t="s">
        <v>3045</v>
      </c>
      <c r="D456" s="281"/>
      <c r="E456" s="281"/>
      <c r="F456" s="282"/>
      <c r="G456" s="178">
        <v>395</v>
      </c>
      <c r="H456" s="179" t="s">
        <v>56</v>
      </c>
      <c r="I456" s="180">
        <v>387.1</v>
      </c>
    </row>
    <row r="457" spans="1:9" s="181" customFormat="1" ht="18" customHeight="1">
      <c r="A457" s="303"/>
      <c r="B457" s="177" t="s">
        <v>2096</v>
      </c>
      <c r="C457" s="288" t="s">
        <v>3046</v>
      </c>
      <c r="D457" s="281"/>
      <c r="E457" s="281"/>
      <c r="F457" s="282"/>
      <c r="G457" s="178">
        <v>395</v>
      </c>
      <c r="H457" s="179" t="s">
        <v>56</v>
      </c>
      <c r="I457" s="180">
        <v>387.1</v>
      </c>
    </row>
    <row r="458" spans="1:9" ht="18" customHeight="1">
      <c r="A458" s="303"/>
      <c r="B458" s="73" t="s">
        <v>1474</v>
      </c>
      <c r="C458" s="283" t="s">
        <v>1475</v>
      </c>
      <c r="D458" s="281"/>
      <c r="E458" s="281"/>
      <c r="F458" s="282"/>
      <c r="G458" s="74">
        <v>395</v>
      </c>
      <c r="H458" s="61" t="s">
        <v>56</v>
      </c>
      <c r="I458" s="158">
        <v>387.1</v>
      </c>
    </row>
    <row r="459" spans="1:9" ht="18" customHeight="1">
      <c r="A459" s="303"/>
      <c r="B459" s="73" t="s">
        <v>1124</v>
      </c>
      <c r="C459" s="283" t="s">
        <v>1125</v>
      </c>
      <c r="D459" s="281"/>
      <c r="E459" s="281"/>
      <c r="F459" s="282"/>
      <c r="G459" s="74">
        <v>395</v>
      </c>
      <c r="H459" s="61" t="s">
        <v>56</v>
      </c>
      <c r="I459" s="158">
        <v>387.1</v>
      </c>
    </row>
    <row r="460" spans="1:9" ht="15.75">
      <c r="A460" s="43"/>
      <c r="B460" s="43"/>
      <c r="C460" s="86"/>
      <c r="D460" s="86"/>
      <c r="E460" s="86"/>
      <c r="F460" s="86"/>
      <c r="G460" s="87"/>
      <c r="H460" s="78"/>
      <c r="I460" s="77"/>
    </row>
    <row r="461" spans="1:9" ht="15.75">
      <c r="A461" s="43"/>
      <c r="B461" s="43"/>
      <c r="C461" s="86"/>
      <c r="D461" s="86"/>
      <c r="E461" s="86"/>
      <c r="F461" s="86"/>
      <c r="G461" s="87"/>
      <c r="H461" s="78"/>
      <c r="I461" s="77"/>
    </row>
    <row r="462" spans="1:9" ht="20.25">
      <c r="A462" s="320" t="s">
        <v>350</v>
      </c>
      <c r="B462" s="307"/>
      <c r="C462" s="307"/>
      <c r="D462" s="307"/>
      <c r="E462" s="307"/>
      <c r="F462" s="321"/>
      <c r="G462" s="54"/>
      <c r="H462" s="55"/>
      <c r="I462" s="56"/>
    </row>
    <row r="463" spans="1:9" ht="15.75">
      <c r="A463" s="57" t="s">
        <v>5</v>
      </c>
      <c r="B463" s="57" t="s">
        <v>49</v>
      </c>
      <c r="C463" s="311" t="s">
        <v>7</v>
      </c>
      <c r="D463" s="281"/>
      <c r="E463" s="281"/>
      <c r="F463" s="282"/>
      <c r="G463" s="58" t="s">
        <v>8</v>
      </c>
      <c r="H463" s="57" t="s">
        <v>17</v>
      </c>
      <c r="I463" s="59" t="s">
        <v>9</v>
      </c>
    </row>
    <row r="464" spans="1:9" ht="15" customHeight="1">
      <c r="A464" s="322" t="s">
        <v>434</v>
      </c>
      <c r="B464" s="323"/>
      <c r="C464" s="323"/>
      <c r="D464" s="323"/>
      <c r="E464" s="323"/>
      <c r="F464" s="323"/>
      <c r="G464" s="323"/>
      <c r="H464" s="323"/>
      <c r="I464" s="340"/>
    </row>
    <row r="465" spans="1:9" ht="15.75">
      <c r="A465" s="44" t="s">
        <v>435</v>
      </c>
      <c r="B465" s="115" t="s">
        <v>436</v>
      </c>
      <c r="C465" s="280" t="s">
        <v>437</v>
      </c>
      <c r="D465" s="281"/>
      <c r="E465" s="281"/>
      <c r="F465" s="282"/>
      <c r="G465" s="84" t="s">
        <v>53</v>
      </c>
      <c r="H465" s="61" t="s">
        <v>56</v>
      </c>
      <c r="I465" s="62" t="s">
        <v>53</v>
      </c>
    </row>
    <row r="466" spans="1:9" ht="15.75">
      <c r="A466" s="44" t="s">
        <v>438</v>
      </c>
      <c r="B466" s="115" t="s">
        <v>3047</v>
      </c>
      <c r="C466" s="280" t="s">
        <v>3048</v>
      </c>
      <c r="D466" s="281"/>
      <c r="E466" s="281"/>
      <c r="F466" s="282"/>
      <c r="G466" s="84" t="s">
        <v>53</v>
      </c>
      <c r="H466" s="61" t="s">
        <v>56</v>
      </c>
      <c r="I466" s="62" t="s">
        <v>53</v>
      </c>
    </row>
    <row r="467" spans="1:9" ht="15.75">
      <c r="A467" s="44" t="s">
        <v>1482</v>
      </c>
      <c r="B467" s="115" t="s">
        <v>58</v>
      </c>
      <c r="C467" s="280" t="s">
        <v>1483</v>
      </c>
      <c r="D467" s="281"/>
      <c r="E467" s="281"/>
      <c r="F467" s="282"/>
      <c r="G467" s="84" t="s">
        <v>53</v>
      </c>
      <c r="H467" s="61" t="s">
        <v>56</v>
      </c>
      <c r="I467" s="62" t="s">
        <v>53</v>
      </c>
    </row>
    <row r="468" spans="1:9" ht="15.75">
      <c r="A468" s="44" t="s">
        <v>648</v>
      </c>
      <c r="B468" s="115" t="s">
        <v>439</v>
      </c>
      <c r="C468" s="280" t="s">
        <v>1484</v>
      </c>
      <c r="D468" s="281"/>
      <c r="E468" s="281"/>
      <c r="F468" s="282"/>
      <c r="G468" s="84" t="s">
        <v>53</v>
      </c>
      <c r="H468" s="61" t="s">
        <v>56</v>
      </c>
      <c r="I468" s="62" t="s">
        <v>53</v>
      </c>
    </row>
    <row r="469" spans="1:9" ht="15.75">
      <c r="A469" s="44" t="s">
        <v>1485</v>
      </c>
      <c r="B469" s="115" t="s">
        <v>440</v>
      </c>
      <c r="C469" s="280" t="s">
        <v>441</v>
      </c>
      <c r="D469" s="281"/>
      <c r="E469" s="281"/>
      <c r="F469" s="282"/>
      <c r="G469" s="84" t="s">
        <v>53</v>
      </c>
      <c r="H469" s="61" t="s">
        <v>56</v>
      </c>
      <c r="I469" s="62" t="s">
        <v>53</v>
      </c>
    </row>
    <row r="470" spans="1:9" ht="20.25">
      <c r="A470" s="89"/>
      <c r="B470" s="289" t="s">
        <v>162</v>
      </c>
      <c r="C470" s="281"/>
      <c r="D470" s="281"/>
      <c r="E470" s="281"/>
      <c r="F470" s="282"/>
      <c r="G470" s="80"/>
      <c r="H470" s="81"/>
      <c r="I470" s="56"/>
    </row>
    <row r="471" spans="1:9" ht="15.75">
      <c r="A471" s="182" t="s">
        <v>69</v>
      </c>
      <c r="B471" s="183">
        <v>997</v>
      </c>
      <c r="C471" s="308" t="s">
        <v>1486</v>
      </c>
      <c r="D471" s="281"/>
      <c r="E471" s="281"/>
      <c r="F471" s="282"/>
      <c r="G471" s="63" t="s">
        <v>442</v>
      </c>
      <c r="H471" s="61" t="s">
        <v>56</v>
      </c>
      <c r="I471" s="62" t="s">
        <v>72</v>
      </c>
    </row>
    <row r="472" spans="1:9" ht="15.75">
      <c r="A472" s="182"/>
      <c r="B472" s="183" t="s">
        <v>549</v>
      </c>
      <c r="C472" s="308" t="s">
        <v>3049</v>
      </c>
      <c r="D472" s="281"/>
      <c r="E472" s="281"/>
      <c r="F472" s="282"/>
      <c r="G472" s="63" t="s">
        <v>442</v>
      </c>
      <c r="H472" s="61" t="s">
        <v>56</v>
      </c>
      <c r="I472" s="62" t="s">
        <v>72</v>
      </c>
    </row>
    <row r="473" spans="1:9" ht="15.75">
      <c r="A473" s="182"/>
      <c r="B473" s="183" t="s">
        <v>548</v>
      </c>
      <c r="C473" s="308" t="s">
        <v>3050</v>
      </c>
      <c r="D473" s="281"/>
      <c r="E473" s="281"/>
      <c r="F473" s="282"/>
      <c r="G473" s="163">
        <v>3500</v>
      </c>
      <c r="H473" s="61" t="s">
        <v>56</v>
      </c>
      <c r="I473" s="74">
        <v>3430</v>
      </c>
    </row>
    <row r="474" spans="1:9" ht="15.75">
      <c r="A474" s="182"/>
      <c r="B474" s="183" t="s">
        <v>548</v>
      </c>
      <c r="C474" s="308" t="s">
        <v>1487</v>
      </c>
      <c r="D474" s="281"/>
      <c r="E474" s="281"/>
      <c r="F474" s="282"/>
      <c r="G474" s="163">
        <v>3500</v>
      </c>
      <c r="H474" s="61" t="s">
        <v>56</v>
      </c>
      <c r="I474" s="74">
        <v>3430</v>
      </c>
    </row>
    <row r="475" spans="1:9" ht="15.75">
      <c r="A475" s="185" t="s">
        <v>77</v>
      </c>
      <c r="B475" s="184" t="s">
        <v>443</v>
      </c>
      <c r="C475" s="280" t="s">
        <v>444</v>
      </c>
      <c r="D475" s="281"/>
      <c r="E475" s="281"/>
      <c r="F475" s="282"/>
      <c r="G475" s="63" t="s">
        <v>442</v>
      </c>
      <c r="H475" s="61" t="s">
        <v>56</v>
      </c>
      <c r="I475" s="62" t="s">
        <v>72</v>
      </c>
    </row>
    <row r="476" spans="1:9" ht="20.25">
      <c r="A476" s="339" t="s">
        <v>82</v>
      </c>
      <c r="B476" s="307" t="s">
        <v>82</v>
      </c>
      <c r="C476" s="281"/>
      <c r="D476" s="281"/>
      <c r="E476" s="281"/>
      <c r="F476" s="282"/>
      <c r="G476" s="56"/>
      <c r="H476" s="55"/>
      <c r="I476" s="56"/>
    </row>
    <row r="477" spans="1:9" ht="15.75">
      <c r="A477" s="303"/>
      <c r="B477" s="73" t="s">
        <v>445</v>
      </c>
      <c r="C477" s="280" t="s">
        <v>446</v>
      </c>
      <c r="D477" s="281"/>
      <c r="E477" s="281"/>
      <c r="F477" s="282"/>
      <c r="G477" s="118">
        <v>1100</v>
      </c>
      <c r="H477" s="61" t="s">
        <v>56</v>
      </c>
      <c r="I477" s="74">
        <v>1078</v>
      </c>
    </row>
    <row r="478" spans="1:9" ht="15.75">
      <c r="A478" s="303"/>
      <c r="B478" s="73" t="s">
        <v>447</v>
      </c>
      <c r="C478" s="280" t="s">
        <v>1488</v>
      </c>
      <c r="D478" s="281"/>
      <c r="E478" s="281"/>
      <c r="F478" s="282"/>
      <c r="G478" s="118">
        <v>1950</v>
      </c>
      <c r="H478" s="61" t="s">
        <v>56</v>
      </c>
      <c r="I478" s="158">
        <v>1911</v>
      </c>
    </row>
    <row r="479" spans="1:9" ht="15.75">
      <c r="A479" s="303"/>
      <c r="B479" s="73">
        <v>521</v>
      </c>
      <c r="C479" s="280" t="s">
        <v>1489</v>
      </c>
      <c r="D479" s="281"/>
      <c r="E479" s="281"/>
      <c r="F479" s="282"/>
      <c r="G479" s="118">
        <v>495</v>
      </c>
      <c r="H479" s="61" t="s">
        <v>1129</v>
      </c>
      <c r="I479" s="158">
        <v>495</v>
      </c>
    </row>
    <row r="480" spans="1:9" ht="15.75">
      <c r="A480" s="303"/>
      <c r="B480" s="73" t="s">
        <v>257</v>
      </c>
      <c r="C480" s="280" t="s">
        <v>448</v>
      </c>
      <c r="D480" s="281"/>
      <c r="E480" s="281"/>
      <c r="F480" s="282"/>
      <c r="G480" s="118">
        <v>200</v>
      </c>
      <c r="H480" s="61" t="s">
        <v>56</v>
      </c>
      <c r="I480" s="74">
        <v>196</v>
      </c>
    </row>
    <row r="481" spans="1:9" ht="15.75">
      <c r="A481" s="303"/>
      <c r="B481" s="73" t="s">
        <v>414</v>
      </c>
      <c r="C481" s="280" t="s">
        <v>449</v>
      </c>
      <c r="D481" s="281"/>
      <c r="E481" s="281"/>
      <c r="F481" s="282"/>
      <c r="G481" s="118">
        <v>160</v>
      </c>
      <c r="H481" s="61" t="s">
        <v>56</v>
      </c>
      <c r="I481" s="158">
        <v>156.80000000000001</v>
      </c>
    </row>
    <row r="482" spans="1:9" ht="15.75">
      <c r="A482" s="303"/>
      <c r="B482" s="73">
        <v>479</v>
      </c>
      <c r="C482" s="280" t="s">
        <v>450</v>
      </c>
      <c r="D482" s="281"/>
      <c r="E482" s="281"/>
      <c r="F482" s="282"/>
      <c r="G482" s="118">
        <v>1200</v>
      </c>
      <c r="H482" s="61" t="s">
        <v>56</v>
      </c>
      <c r="I482" s="74">
        <v>1176</v>
      </c>
    </row>
    <row r="483" spans="1:9" ht="15.75">
      <c r="A483" s="303"/>
      <c r="B483" s="73" t="s">
        <v>451</v>
      </c>
      <c r="C483" s="280" t="s">
        <v>452</v>
      </c>
      <c r="D483" s="281"/>
      <c r="E483" s="281"/>
      <c r="F483" s="282"/>
      <c r="G483" s="118">
        <v>430</v>
      </c>
      <c r="H483" s="61" t="s">
        <v>56</v>
      </c>
      <c r="I483" s="158">
        <v>421.4</v>
      </c>
    </row>
    <row r="484" spans="1:9" ht="15.75">
      <c r="A484" s="303"/>
      <c r="B484" s="73" t="s">
        <v>408</v>
      </c>
      <c r="C484" s="280" t="s">
        <v>453</v>
      </c>
      <c r="D484" s="281"/>
      <c r="E484" s="281"/>
      <c r="F484" s="282"/>
      <c r="G484" s="74">
        <v>625</v>
      </c>
      <c r="H484" s="61" t="s">
        <v>56</v>
      </c>
      <c r="I484" s="158">
        <v>612.5</v>
      </c>
    </row>
    <row r="485" spans="1:9" ht="15.75">
      <c r="A485" s="303"/>
      <c r="B485" s="73" t="s">
        <v>405</v>
      </c>
      <c r="C485" s="280" t="s">
        <v>454</v>
      </c>
      <c r="D485" s="281"/>
      <c r="E485" s="281"/>
      <c r="F485" s="282"/>
      <c r="G485" s="74">
        <v>380</v>
      </c>
      <c r="H485" s="61" t="s">
        <v>56</v>
      </c>
      <c r="I485" s="158">
        <v>372.4</v>
      </c>
    </row>
    <row r="486" spans="1:9" ht="15.75">
      <c r="A486" s="303"/>
      <c r="B486" s="73" t="s">
        <v>358</v>
      </c>
      <c r="C486" s="280" t="s">
        <v>455</v>
      </c>
      <c r="D486" s="281"/>
      <c r="E486" s="281"/>
      <c r="F486" s="282"/>
      <c r="G486" s="74">
        <v>1280</v>
      </c>
      <c r="H486" s="61" t="s">
        <v>56</v>
      </c>
      <c r="I486" s="158">
        <v>1254.4000000000001</v>
      </c>
    </row>
    <row r="487" spans="1:9" ht="15.75">
      <c r="A487" s="303"/>
      <c r="B487" s="73" t="s">
        <v>406</v>
      </c>
      <c r="C487" s="280" t="s">
        <v>456</v>
      </c>
      <c r="D487" s="281"/>
      <c r="E487" s="281"/>
      <c r="F487" s="282"/>
      <c r="G487" s="74">
        <v>600</v>
      </c>
      <c r="H487" s="61" t="s">
        <v>56</v>
      </c>
      <c r="I487" s="74">
        <v>588</v>
      </c>
    </row>
    <row r="488" spans="1:9" ht="15.75">
      <c r="A488" s="303"/>
      <c r="B488" s="73" t="s">
        <v>417</v>
      </c>
      <c r="C488" s="280" t="s">
        <v>457</v>
      </c>
      <c r="D488" s="281"/>
      <c r="E488" s="281"/>
      <c r="F488" s="282"/>
      <c r="G488" s="118">
        <v>2250</v>
      </c>
      <c r="H488" s="61" t="s">
        <v>56</v>
      </c>
      <c r="I488" s="74">
        <v>2205</v>
      </c>
    </row>
    <row r="489" spans="1:9" ht="15.75">
      <c r="A489" s="303"/>
      <c r="B489" s="73" t="s">
        <v>384</v>
      </c>
      <c r="C489" s="280" t="s">
        <v>458</v>
      </c>
      <c r="D489" s="281"/>
      <c r="E489" s="281"/>
      <c r="F489" s="282"/>
      <c r="G489" s="74">
        <v>150</v>
      </c>
      <c r="H489" s="61" t="s">
        <v>56</v>
      </c>
      <c r="I489" s="74">
        <v>147</v>
      </c>
    </row>
    <row r="490" spans="1:9" ht="15.75">
      <c r="A490" s="303"/>
      <c r="B490" s="51" t="s">
        <v>329</v>
      </c>
      <c r="C490" s="280" t="s">
        <v>460</v>
      </c>
      <c r="D490" s="281"/>
      <c r="E490" s="281"/>
      <c r="F490" s="282"/>
      <c r="G490" s="166">
        <v>995</v>
      </c>
      <c r="H490" s="61" t="s">
        <v>56</v>
      </c>
      <c r="I490" s="167">
        <v>975.1</v>
      </c>
    </row>
    <row r="491" spans="1:9" ht="15.75">
      <c r="A491" s="303"/>
      <c r="B491" s="51" t="s">
        <v>461</v>
      </c>
      <c r="C491" s="280" t="s">
        <v>462</v>
      </c>
      <c r="D491" s="281"/>
      <c r="E491" s="281"/>
      <c r="F491" s="282"/>
      <c r="G491" s="168">
        <v>145</v>
      </c>
      <c r="H491" s="61" t="s">
        <v>56</v>
      </c>
      <c r="I491" s="167">
        <v>142.1</v>
      </c>
    </row>
    <row r="492" spans="1:9" ht="15.75">
      <c r="A492" s="303"/>
      <c r="B492" s="51" t="s">
        <v>284</v>
      </c>
      <c r="C492" s="280" t="s">
        <v>1928</v>
      </c>
      <c r="D492" s="281"/>
      <c r="E492" s="281"/>
      <c r="F492" s="282"/>
      <c r="G492" s="168">
        <v>500</v>
      </c>
      <c r="H492" s="61" t="s">
        <v>56</v>
      </c>
      <c r="I492" s="168">
        <v>490</v>
      </c>
    </row>
    <row r="493" spans="1:9" ht="15.75">
      <c r="A493" s="303"/>
      <c r="B493" s="51" t="s">
        <v>239</v>
      </c>
      <c r="C493" s="280" t="s">
        <v>463</v>
      </c>
      <c r="D493" s="281"/>
      <c r="E493" s="281"/>
      <c r="F493" s="282"/>
      <c r="G493" s="168">
        <v>400</v>
      </c>
      <c r="H493" s="61" t="s">
        <v>56</v>
      </c>
      <c r="I493" s="168">
        <v>392</v>
      </c>
    </row>
    <row r="494" spans="1:9" ht="15.75">
      <c r="A494" s="303"/>
      <c r="B494" s="51" t="s">
        <v>1208</v>
      </c>
      <c r="C494" s="280" t="s">
        <v>1491</v>
      </c>
      <c r="D494" s="281"/>
      <c r="E494" s="281"/>
      <c r="F494" s="282"/>
      <c r="G494" s="168">
        <v>175</v>
      </c>
      <c r="H494" s="61" t="s">
        <v>56</v>
      </c>
      <c r="I494" s="167">
        <v>171.5</v>
      </c>
    </row>
    <row r="495" spans="1:9" ht="15.75">
      <c r="A495" s="303"/>
      <c r="B495" s="51">
        <v>643</v>
      </c>
      <c r="C495" s="280" t="s">
        <v>3051</v>
      </c>
      <c r="D495" s="281"/>
      <c r="E495" s="281"/>
      <c r="F495" s="282"/>
      <c r="G495" s="168">
        <v>500</v>
      </c>
      <c r="H495" s="61" t="s">
        <v>56</v>
      </c>
      <c r="I495" s="167">
        <v>490</v>
      </c>
    </row>
    <row r="496" spans="1:9" ht="15.75">
      <c r="A496" s="303"/>
      <c r="B496" s="51" t="s">
        <v>1474</v>
      </c>
      <c r="C496" s="280" t="s">
        <v>1490</v>
      </c>
      <c r="D496" s="281"/>
      <c r="E496" s="281"/>
      <c r="F496" s="282"/>
      <c r="G496" s="166">
        <v>395</v>
      </c>
      <c r="H496" s="61" t="s">
        <v>56</v>
      </c>
      <c r="I496" s="167">
        <v>387.1</v>
      </c>
    </row>
    <row r="497" spans="1:9" ht="15.75">
      <c r="A497" s="303"/>
      <c r="B497" s="51" t="s">
        <v>1276</v>
      </c>
      <c r="C497" s="280" t="s">
        <v>1325</v>
      </c>
      <c r="D497" s="281"/>
      <c r="E497" s="281"/>
      <c r="F497" s="282"/>
      <c r="G497" s="166">
        <v>495</v>
      </c>
      <c r="H497" s="61" t="s">
        <v>56</v>
      </c>
      <c r="I497" s="167">
        <v>485.1</v>
      </c>
    </row>
    <row r="498" spans="1:9" ht="15.75">
      <c r="A498" s="303"/>
      <c r="B498" s="51" t="s">
        <v>875</v>
      </c>
      <c r="C498" s="280" t="s">
        <v>3052</v>
      </c>
      <c r="D498" s="281"/>
      <c r="E498" s="281"/>
      <c r="F498" s="282"/>
      <c r="G498" s="166">
        <v>250</v>
      </c>
      <c r="H498" s="61" t="s">
        <v>56</v>
      </c>
      <c r="I498" s="167">
        <v>245</v>
      </c>
    </row>
    <row r="499" spans="1:9" ht="15.75">
      <c r="A499" s="303"/>
      <c r="B499" s="51" t="s">
        <v>599</v>
      </c>
      <c r="C499" s="280" t="s">
        <v>3053</v>
      </c>
      <c r="D499" s="281"/>
      <c r="E499" s="281"/>
      <c r="F499" s="282"/>
      <c r="G499" s="166">
        <v>745</v>
      </c>
      <c r="H499" s="61" t="s">
        <v>1129</v>
      </c>
      <c r="I499" s="167">
        <v>745</v>
      </c>
    </row>
    <row r="500" spans="1:9" ht="15.75">
      <c r="A500" s="303"/>
      <c r="B500" s="51">
        <v>997</v>
      </c>
      <c r="C500" s="280" t="s">
        <v>3054</v>
      </c>
      <c r="D500" s="281"/>
      <c r="E500" s="281"/>
      <c r="F500" s="282"/>
      <c r="G500" s="166">
        <v>2000</v>
      </c>
      <c r="H500" s="61" t="s">
        <v>56</v>
      </c>
      <c r="I500" s="167">
        <v>1960</v>
      </c>
    </row>
    <row r="501" spans="1:9" ht="15.75">
      <c r="A501" s="303"/>
      <c r="B501" s="51" t="s">
        <v>3026</v>
      </c>
      <c r="C501" s="280" t="s">
        <v>3055</v>
      </c>
      <c r="D501" s="281"/>
      <c r="E501" s="281"/>
      <c r="F501" s="282"/>
      <c r="G501" s="166">
        <v>300</v>
      </c>
      <c r="H501" s="61" t="s">
        <v>1129</v>
      </c>
      <c r="I501" s="167">
        <v>300</v>
      </c>
    </row>
    <row r="502" spans="1:9" ht="15.75">
      <c r="A502" s="303"/>
      <c r="B502" s="51" t="s">
        <v>3056</v>
      </c>
      <c r="C502" s="280" t="s">
        <v>3057</v>
      </c>
      <c r="D502" s="281"/>
      <c r="E502" s="281"/>
      <c r="F502" s="282"/>
      <c r="G502" s="166">
        <v>150</v>
      </c>
      <c r="H502" s="61" t="s">
        <v>56</v>
      </c>
      <c r="I502" s="167">
        <v>147</v>
      </c>
    </row>
    <row r="503" spans="1:9" ht="15.75">
      <c r="A503" s="303"/>
      <c r="B503" s="51" t="s">
        <v>2001</v>
      </c>
      <c r="C503" s="280" t="s">
        <v>3058</v>
      </c>
      <c r="D503" s="281"/>
      <c r="E503" s="281"/>
      <c r="F503" s="282"/>
      <c r="G503" s="166">
        <v>200</v>
      </c>
      <c r="H503" s="61" t="s">
        <v>56</v>
      </c>
      <c r="I503" s="167">
        <v>196</v>
      </c>
    </row>
    <row r="504" spans="1:9" ht="15.75">
      <c r="A504" s="303"/>
      <c r="B504" s="51" t="s">
        <v>3059</v>
      </c>
      <c r="C504" s="280" t="s">
        <v>3060</v>
      </c>
      <c r="D504" s="281"/>
      <c r="E504" s="281"/>
      <c r="F504" s="282"/>
      <c r="G504" s="166">
        <v>350</v>
      </c>
      <c r="H504" s="61" t="s">
        <v>56</v>
      </c>
      <c r="I504" s="167">
        <v>343</v>
      </c>
    </row>
    <row r="505" spans="1:9" ht="15.75">
      <c r="A505" s="303"/>
      <c r="B505" s="51" t="s">
        <v>571</v>
      </c>
      <c r="C505" s="280" t="s">
        <v>3061</v>
      </c>
      <c r="D505" s="281"/>
      <c r="E505" s="281"/>
      <c r="F505" s="282"/>
      <c r="G505" s="166">
        <v>225</v>
      </c>
      <c r="H505" s="61" t="s">
        <v>56</v>
      </c>
      <c r="I505" s="167">
        <v>220.5</v>
      </c>
    </row>
    <row r="506" spans="1:9" ht="15.75">
      <c r="A506" s="303"/>
      <c r="B506" s="51">
        <v>522</v>
      </c>
      <c r="C506" s="280" t="s">
        <v>3062</v>
      </c>
      <c r="D506" s="281"/>
      <c r="E506" s="281"/>
      <c r="F506" s="282"/>
      <c r="G506" s="166">
        <v>2495</v>
      </c>
      <c r="H506" s="61" t="s">
        <v>1129</v>
      </c>
      <c r="I506" s="167">
        <v>2495</v>
      </c>
    </row>
    <row r="507" spans="1:9" ht="15.75">
      <c r="A507" s="303"/>
      <c r="B507" s="51">
        <v>522</v>
      </c>
      <c r="C507" s="280" t="s">
        <v>3063</v>
      </c>
      <c r="D507" s="281"/>
      <c r="E507" s="281"/>
      <c r="F507" s="282"/>
      <c r="G507" s="166">
        <v>2000</v>
      </c>
      <c r="H507" s="61" t="s">
        <v>1129</v>
      </c>
      <c r="I507" s="167">
        <v>2000</v>
      </c>
    </row>
    <row r="508" spans="1:9" ht="15.75">
      <c r="A508" s="303"/>
      <c r="B508" s="51" t="s">
        <v>1967</v>
      </c>
      <c r="C508" s="280" t="s">
        <v>3064</v>
      </c>
      <c r="D508" s="281"/>
      <c r="E508" s="281"/>
      <c r="F508" s="282"/>
      <c r="G508" s="166">
        <v>300</v>
      </c>
      <c r="H508" s="61" t="s">
        <v>56</v>
      </c>
      <c r="I508" s="167">
        <v>294</v>
      </c>
    </row>
    <row r="509" spans="1:9" ht="20.25">
      <c r="A509" s="342" t="s">
        <v>159</v>
      </c>
      <c r="B509" s="289" t="s">
        <v>128</v>
      </c>
      <c r="C509" s="281"/>
      <c r="D509" s="281"/>
      <c r="E509" s="281"/>
      <c r="F509" s="282"/>
      <c r="G509" s="56"/>
      <c r="H509" s="55"/>
      <c r="I509" s="56"/>
    </row>
    <row r="510" spans="1:9" ht="15.75">
      <c r="A510" s="303"/>
      <c r="B510" s="73">
        <v>942</v>
      </c>
      <c r="C510" s="280" t="s">
        <v>349</v>
      </c>
      <c r="D510" s="281"/>
      <c r="E510" s="281"/>
      <c r="F510" s="282"/>
      <c r="G510" s="74">
        <v>45</v>
      </c>
      <c r="H510" s="61" t="s">
        <v>56</v>
      </c>
      <c r="I510" s="158">
        <v>44.1</v>
      </c>
    </row>
    <row r="511" spans="1:9" ht="15.75">
      <c r="A511" s="303"/>
      <c r="B511" s="73">
        <v>181</v>
      </c>
      <c r="C511" s="280" t="s">
        <v>1492</v>
      </c>
      <c r="D511" s="281"/>
      <c r="E511" s="281"/>
      <c r="F511" s="282"/>
      <c r="G511" s="74">
        <v>185</v>
      </c>
      <c r="H511" s="61" t="s">
        <v>56</v>
      </c>
      <c r="I511" s="158">
        <v>181.3</v>
      </c>
    </row>
    <row r="512" spans="1:9" ht="15.75">
      <c r="A512" s="303"/>
      <c r="B512" s="73" t="s">
        <v>319</v>
      </c>
      <c r="C512" s="280" t="s">
        <v>1493</v>
      </c>
      <c r="D512" s="281"/>
      <c r="E512" s="281"/>
      <c r="F512" s="282"/>
      <c r="G512" s="74">
        <v>80</v>
      </c>
      <c r="H512" s="61" t="s">
        <v>56</v>
      </c>
      <c r="I512" s="158">
        <v>78.400000000000006</v>
      </c>
    </row>
    <row r="513" spans="1:9" ht="15.75">
      <c r="A513" s="303"/>
      <c r="B513" s="73" t="s">
        <v>1494</v>
      </c>
      <c r="C513" s="280" t="s">
        <v>1495</v>
      </c>
      <c r="D513" s="281"/>
      <c r="E513" s="281"/>
      <c r="F513" s="282"/>
      <c r="G513" s="74">
        <v>80</v>
      </c>
      <c r="H513" s="61" t="s">
        <v>56</v>
      </c>
      <c r="I513" s="158">
        <v>78.400000000000006</v>
      </c>
    </row>
    <row r="514" spans="1:9" ht="15.75">
      <c r="A514" s="303"/>
      <c r="B514" s="73" t="s">
        <v>1496</v>
      </c>
      <c r="C514" s="280" t="s">
        <v>1497</v>
      </c>
      <c r="D514" s="281"/>
      <c r="E514" s="281"/>
      <c r="F514" s="282"/>
      <c r="G514" s="74">
        <v>80</v>
      </c>
      <c r="H514" s="61" t="s">
        <v>56</v>
      </c>
      <c r="I514" s="158">
        <v>78.400000000000006</v>
      </c>
    </row>
    <row r="515" spans="1:9" ht="15.75">
      <c r="A515" s="43"/>
      <c r="B515" s="43"/>
      <c r="C515" s="86"/>
      <c r="D515" s="86"/>
      <c r="E515" s="86"/>
      <c r="F515" s="86"/>
      <c r="G515" s="87"/>
      <c r="H515" s="78"/>
      <c r="I515" s="77"/>
    </row>
    <row r="516" spans="1:9" ht="20.25">
      <c r="A516" s="320" t="s">
        <v>350</v>
      </c>
      <c r="B516" s="307"/>
      <c r="C516" s="307"/>
      <c r="D516" s="307"/>
      <c r="E516" s="307"/>
      <c r="F516" s="321"/>
      <c r="G516" s="54"/>
      <c r="H516" s="55"/>
      <c r="I516" s="56"/>
    </row>
    <row r="517" spans="1:9" ht="15.75">
      <c r="A517" s="57" t="s">
        <v>5</v>
      </c>
      <c r="B517" s="57" t="s">
        <v>49</v>
      </c>
      <c r="C517" s="311" t="s">
        <v>7</v>
      </c>
      <c r="D517" s="281"/>
      <c r="E517" s="281"/>
      <c r="F517" s="282"/>
      <c r="G517" s="58" t="s">
        <v>8</v>
      </c>
      <c r="H517" s="57" t="s">
        <v>17</v>
      </c>
      <c r="I517" s="59" t="s">
        <v>9</v>
      </c>
    </row>
    <row r="518" spans="1:9" ht="15" customHeight="1">
      <c r="A518" s="322" t="s">
        <v>464</v>
      </c>
      <c r="B518" s="323"/>
      <c r="C518" s="323"/>
      <c r="D518" s="323"/>
      <c r="E518" s="323"/>
      <c r="F518" s="323"/>
      <c r="G518" s="323"/>
      <c r="H518" s="323"/>
      <c r="I518" s="340"/>
    </row>
    <row r="519" spans="1:9" ht="15.75">
      <c r="A519" s="44"/>
      <c r="B519" s="115"/>
      <c r="C519" s="280"/>
      <c r="D519" s="281"/>
      <c r="E519" s="281"/>
      <c r="F519" s="282"/>
      <c r="G519" s="84"/>
      <c r="H519" s="61"/>
      <c r="I519" s="62"/>
    </row>
    <row r="520" spans="1:9" ht="20.25">
      <c r="A520" s="89"/>
      <c r="B520" s="289" t="s">
        <v>162</v>
      </c>
      <c r="C520" s="281"/>
      <c r="D520" s="281"/>
      <c r="E520" s="281"/>
      <c r="F520" s="282"/>
      <c r="G520" s="80"/>
      <c r="H520" s="81"/>
      <c r="I520" s="56"/>
    </row>
    <row r="521" spans="1:9" ht="15.75">
      <c r="A521" s="330" t="s">
        <v>69</v>
      </c>
      <c r="B521" s="73">
        <v>998</v>
      </c>
      <c r="C521" s="280" t="s">
        <v>465</v>
      </c>
      <c r="D521" s="281"/>
      <c r="E521" s="281"/>
      <c r="F521" s="282"/>
      <c r="G521" s="101" t="s">
        <v>72</v>
      </c>
      <c r="H521" s="61" t="s">
        <v>56</v>
      </c>
      <c r="I521" s="84" t="s">
        <v>72</v>
      </c>
    </row>
    <row r="522" spans="1:9" ht="15.75">
      <c r="A522" s="319"/>
      <c r="B522" s="82" t="s">
        <v>466</v>
      </c>
      <c r="C522" s="280" t="s">
        <v>467</v>
      </c>
      <c r="D522" s="281"/>
      <c r="E522" s="281"/>
      <c r="F522" s="282"/>
      <c r="G522" s="101" t="s">
        <v>72</v>
      </c>
      <c r="H522" s="61" t="s">
        <v>56</v>
      </c>
      <c r="I522" s="84" t="s">
        <v>72</v>
      </c>
    </row>
    <row r="523" spans="1:9" ht="15.75">
      <c r="A523" s="94" t="s">
        <v>165</v>
      </c>
      <c r="B523" s="73" t="s">
        <v>376</v>
      </c>
      <c r="C523" s="280" t="s">
        <v>468</v>
      </c>
      <c r="D523" s="281"/>
      <c r="E523" s="281"/>
      <c r="F523" s="282"/>
      <c r="G523" s="63" t="s">
        <v>72</v>
      </c>
      <c r="H523" s="61" t="s">
        <v>56</v>
      </c>
      <c r="I523" s="84" t="s">
        <v>72</v>
      </c>
    </row>
    <row r="524" spans="1:9" ht="20.25">
      <c r="A524" s="338" t="s">
        <v>82</v>
      </c>
      <c r="B524" s="307" t="s">
        <v>82</v>
      </c>
      <c r="C524" s="281"/>
      <c r="D524" s="281"/>
      <c r="E524" s="281"/>
      <c r="F524" s="282"/>
      <c r="G524" s="56"/>
      <c r="H524" s="55"/>
      <c r="I524" s="56"/>
    </row>
    <row r="525" spans="1:9" ht="15.75">
      <c r="A525" s="303"/>
      <c r="B525" s="73" t="s">
        <v>88</v>
      </c>
      <c r="C525" s="280" t="s">
        <v>469</v>
      </c>
      <c r="D525" s="281"/>
      <c r="E525" s="281"/>
      <c r="F525" s="282"/>
      <c r="G525" s="84" t="s">
        <v>1507</v>
      </c>
      <c r="H525" s="61" t="s">
        <v>56</v>
      </c>
      <c r="I525" s="165">
        <v>475.3</v>
      </c>
    </row>
    <row r="526" spans="1:9" ht="15.75">
      <c r="A526" s="303"/>
      <c r="B526" s="73">
        <v>168</v>
      </c>
      <c r="C526" s="280" t="s">
        <v>470</v>
      </c>
      <c r="D526" s="281"/>
      <c r="E526" s="281"/>
      <c r="F526" s="282"/>
      <c r="G526" s="118">
        <v>150</v>
      </c>
      <c r="H526" s="61" t="s">
        <v>56</v>
      </c>
      <c r="I526" s="158">
        <v>147</v>
      </c>
    </row>
    <row r="527" spans="1:9" ht="15.75">
      <c r="A527" s="303"/>
      <c r="B527" s="73">
        <v>435</v>
      </c>
      <c r="C527" s="280" t="s">
        <v>471</v>
      </c>
      <c r="D527" s="281"/>
      <c r="E527" s="281"/>
      <c r="F527" s="282"/>
      <c r="G527" s="118">
        <v>460</v>
      </c>
      <c r="H527" s="61" t="s">
        <v>56</v>
      </c>
      <c r="I527" s="158">
        <v>450.8</v>
      </c>
    </row>
    <row r="528" spans="1:9" ht="15.75">
      <c r="A528" s="303"/>
      <c r="B528" s="73">
        <v>595</v>
      </c>
      <c r="C528" s="280" t="s">
        <v>1508</v>
      </c>
      <c r="D528" s="281"/>
      <c r="E528" s="281"/>
      <c r="F528" s="282"/>
      <c r="G528" s="118">
        <v>145</v>
      </c>
      <c r="H528" s="61" t="s">
        <v>56</v>
      </c>
      <c r="I528" s="158">
        <v>142.1</v>
      </c>
    </row>
    <row r="529" spans="1:9" ht="15.75">
      <c r="A529" s="303"/>
      <c r="B529" s="73">
        <v>924</v>
      </c>
      <c r="C529" s="280" t="s">
        <v>1509</v>
      </c>
      <c r="D529" s="281"/>
      <c r="E529" s="281"/>
      <c r="F529" s="282"/>
      <c r="G529" s="118">
        <v>100</v>
      </c>
      <c r="H529" s="61" t="s">
        <v>56</v>
      </c>
      <c r="I529" s="158">
        <v>98</v>
      </c>
    </row>
    <row r="530" spans="1:9" ht="15.75">
      <c r="A530" s="303"/>
      <c r="B530" s="73">
        <v>942</v>
      </c>
      <c r="C530" s="280" t="s">
        <v>472</v>
      </c>
      <c r="D530" s="281"/>
      <c r="E530" s="281"/>
      <c r="F530" s="282"/>
      <c r="G530" s="118">
        <v>45</v>
      </c>
      <c r="H530" s="61" t="s">
        <v>56</v>
      </c>
      <c r="I530" s="158">
        <v>44.1</v>
      </c>
    </row>
    <row r="531" spans="1:9" ht="15.75">
      <c r="A531" s="303"/>
      <c r="B531" s="73" t="s">
        <v>409</v>
      </c>
      <c r="C531" s="280" t="s">
        <v>474</v>
      </c>
      <c r="D531" s="281"/>
      <c r="E531" s="281"/>
      <c r="F531" s="282"/>
      <c r="G531" s="74">
        <v>180</v>
      </c>
      <c r="H531" s="61" t="s">
        <v>56</v>
      </c>
      <c r="I531" s="158">
        <v>176.4</v>
      </c>
    </row>
    <row r="532" spans="1:9" ht="15.75">
      <c r="A532" s="303"/>
      <c r="B532" s="73" t="s">
        <v>160</v>
      </c>
      <c r="C532" s="280" t="s">
        <v>390</v>
      </c>
      <c r="D532" s="281"/>
      <c r="E532" s="281"/>
      <c r="F532" s="282"/>
      <c r="G532" s="74">
        <v>255</v>
      </c>
      <c r="H532" s="61" t="s">
        <v>56</v>
      </c>
      <c r="I532" s="158">
        <v>249.9</v>
      </c>
    </row>
    <row r="533" spans="1:9" ht="15.75">
      <c r="A533" s="303"/>
      <c r="B533" s="73" t="s">
        <v>475</v>
      </c>
      <c r="C533" s="280" t="s">
        <v>476</v>
      </c>
      <c r="D533" s="281"/>
      <c r="E533" s="281"/>
      <c r="F533" s="282"/>
      <c r="G533" s="62" t="s">
        <v>473</v>
      </c>
      <c r="H533" s="61" t="s">
        <v>56</v>
      </c>
      <c r="I533" s="62" t="s">
        <v>53</v>
      </c>
    </row>
    <row r="534" spans="1:9" ht="15.75">
      <c r="A534" s="303"/>
      <c r="B534" s="73" t="s">
        <v>96</v>
      </c>
      <c r="C534" s="280" t="s">
        <v>97</v>
      </c>
      <c r="D534" s="281"/>
      <c r="E534" s="281"/>
      <c r="F534" s="282"/>
      <c r="G534" s="74">
        <v>190</v>
      </c>
      <c r="H534" s="61" t="s">
        <v>56</v>
      </c>
      <c r="I534" s="158">
        <v>186.2</v>
      </c>
    </row>
    <row r="535" spans="1:9" ht="15.75">
      <c r="A535" s="303"/>
      <c r="B535" s="73" t="s">
        <v>257</v>
      </c>
      <c r="C535" s="280" t="s">
        <v>477</v>
      </c>
      <c r="D535" s="281"/>
      <c r="E535" s="281"/>
      <c r="F535" s="282"/>
      <c r="G535" s="74">
        <v>200</v>
      </c>
      <c r="H535" s="61" t="s">
        <v>56</v>
      </c>
      <c r="I535" s="74">
        <v>196</v>
      </c>
    </row>
    <row r="536" spans="1:9" ht="15.75">
      <c r="A536" s="303"/>
      <c r="B536" s="73" t="s">
        <v>392</v>
      </c>
      <c r="C536" s="280" t="s">
        <v>1510</v>
      </c>
      <c r="D536" s="281"/>
      <c r="E536" s="281"/>
      <c r="F536" s="282"/>
      <c r="G536" s="74">
        <v>405</v>
      </c>
      <c r="H536" s="61" t="s">
        <v>56</v>
      </c>
      <c r="I536" s="158">
        <v>396.9</v>
      </c>
    </row>
    <row r="537" spans="1:9" ht="15.75">
      <c r="A537" s="303"/>
      <c r="B537" s="73" t="s">
        <v>394</v>
      </c>
      <c r="C537" s="280" t="s">
        <v>1511</v>
      </c>
      <c r="D537" s="281"/>
      <c r="E537" s="281"/>
      <c r="F537" s="282"/>
      <c r="G537" s="74">
        <v>395</v>
      </c>
      <c r="H537" s="61" t="s">
        <v>56</v>
      </c>
      <c r="I537" s="158">
        <v>387.1</v>
      </c>
    </row>
    <row r="538" spans="1:9" ht="15.75">
      <c r="A538" s="303"/>
      <c r="B538" s="73" t="s">
        <v>396</v>
      </c>
      <c r="C538" s="280" t="s">
        <v>1512</v>
      </c>
      <c r="D538" s="281"/>
      <c r="E538" s="281"/>
      <c r="F538" s="282"/>
      <c r="G538" s="74">
        <v>295</v>
      </c>
      <c r="H538" s="61" t="s">
        <v>56</v>
      </c>
      <c r="I538" s="158">
        <v>289.10000000000002</v>
      </c>
    </row>
    <row r="539" spans="1:9" ht="15.75">
      <c r="A539" s="303"/>
      <c r="B539" s="73" t="s">
        <v>479</v>
      </c>
      <c r="C539" s="280" t="s">
        <v>480</v>
      </c>
      <c r="D539" s="281"/>
      <c r="E539" s="281"/>
      <c r="F539" s="282"/>
      <c r="G539" s="74">
        <v>610</v>
      </c>
      <c r="H539" s="61" t="s">
        <v>56</v>
      </c>
      <c r="I539" s="158">
        <v>597.79999999999995</v>
      </c>
    </row>
    <row r="540" spans="1:9" ht="15.75">
      <c r="A540" s="303"/>
      <c r="B540" s="73" t="s">
        <v>481</v>
      </c>
      <c r="C540" s="280" t="s">
        <v>482</v>
      </c>
      <c r="D540" s="281"/>
      <c r="E540" s="281"/>
      <c r="F540" s="282"/>
      <c r="G540" s="74">
        <v>300</v>
      </c>
      <c r="H540" s="61" t="s">
        <v>56</v>
      </c>
      <c r="I540" s="74">
        <v>294</v>
      </c>
    </row>
    <row r="541" spans="1:9" ht="15.75">
      <c r="A541" s="303"/>
      <c r="B541" s="73" t="s">
        <v>483</v>
      </c>
      <c r="C541" s="280" t="s">
        <v>484</v>
      </c>
      <c r="D541" s="281"/>
      <c r="E541" s="281"/>
      <c r="F541" s="282"/>
      <c r="G541" s="74">
        <v>50</v>
      </c>
      <c r="H541" s="61" t="s">
        <v>56</v>
      </c>
      <c r="I541" s="74">
        <v>49</v>
      </c>
    </row>
    <row r="542" spans="1:9" ht="15.75">
      <c r="A542" s="303"/>
      <c r="B542" s="73" t="s">
        <v>266</v>
      </c>
      <c r="C542" s="280" t="s">
        <v>485</v>
      </c>
      <c r="D542" s="281"/>
      <c r="E542" s="281"/>
      <c r="F542" s="282"/>
      <c r="G542" s="74">
        <v>50</v>
      </c>
      <c r="H542" s="61" t="s">
        <v>56</v>
      </c>
      <c r="I542" s="74">
        <v>49</v>
      </c>
    </row>
    <row r="543" spans="1:9" ht="15.75">
      <c r="A543" s="303"/>
      <c r="B543" s="73" t="s">
        <v>348</v>
      </c>
      <c r="C543" s="280" t="s">
        <v>486</v>
      </c>
      <c r="D543" s="281"/>
      <c r="E543" s="281"/>
      <c r="F543" s="282"/>
      <c r="G543" s="74">
        <v>50</v>
      </c>
      <c r="H543" s="61" t="s">
        <v>56</v>
      </c>
      <c r="I543" s="74">
        <v>49</v>
      </c>
    </row>
    <row r="544" spans="1:9" ht="15.75">
      <c r="A544" s="303"/>
      <c r="B544" s="73" t="s">
        <v>487</v>
      </c>
      <c r="C544" s="280" t="s">
        <v>488</v>
      </c>
      <c r="D544" s="281"/>
      <c r="E544" s="281"/>
      <c r="F544" s="282"/>
      <c r="G544" s="74">
        <v>50</v>
      </c>
      <c r="H544" s="61" t="s">
        <v>56</v>
      </c>
      <c r="I544" s="74">
        <v>49</v>
      </c>
    </row>
    <row r="545" spans="1:9" ht="15.75">
      <c r="A545" s="303"/>
      <c r="B545" s="73" t="s">
        <v>489</v>
      </c>
      <c r="C545" s="280" t="s">
        <v>490</v>
      </c>
      <c r="D545" s="281"/>
      <c r="E545" s="281"/>
      <c r="F545" s="282"/>
      <c r="G545" s="74">
        <v>50</v>
      </c>
      <c r="H545" s="61" t="s">
        <v>56</v>
      </c>
      <c r="I545" s="74">
        <v>49</v>
      </c>
    </row>
    <row r="546" spans="1:9" ht="15.75">
      <c r="A546" s="303"/>
      <c r="B546" s="73" t="s">
        <v>491</v>
      </c>
      <c r="C546" s="280" t="s">
        <v>492</v>
      </c>
      <c r="D546" s="281"/>
      <c r="E546" s="281"/>
      <c r="F546" s="282"/>
      <c r="G546" s="74">
        <v>50</v>
      </c>
      <c r="H546" s="61" t="s">
        <v>56</v>
      </c>
      <c r="I546" s="74">
        <v>49</v>
      </c>
    </row>
    <row r="547" spans="1:9" ht="15.75">
      <c r="A547" s="303"/>
      <c r="B547" s="73" t="s">
        <v>493</v>
      </c>
      <c r="C547" s="280" t="s">
        <v>494</v>
      </c>
      <c r="D547" s="281"/>
      <c r="E547" s="281"/>
      <c r="F547" s="282"/>
      <c r="G547" s="74">
        <v>50</v>
      </c>
      <c r="H547" s="61" t="s">
        <v>56</v>
      </c>
      <c r="I547" s="74">
        <v>49</v>
      </c>
    </row>
    <row r="548" spans="1:9" ht="15.75">
      <c r="A548" s="303"/>
      <c r="B548" s="73" t="s">
        <v>495</v>
      </c>
      <c r="C548" s="280" t="s">
        <v>496</v>
      </c>
      <c r="D548" s="281"/>
      <c r="E548" s="281"/>
      <c r="F548" s="282"/>
      <c r="G548" s="74">
        <v>350</v>
      </c>
      <c r="H548" s="61" t="s">
        <v>56</v>
      </c>
      <c r="I548" s="158">
        <v>343</v>
      </c>
    </row>
    <row r="549" spans="1:9" ht="15.75">
      <c r="A549" s="303"/>
      <c r="B549" s="73" t="s">
        <v>397</v>
      </c>
      <c r="C549" s="280" t="s">
        <v>497</v>
      </c>
      <c r="D549" s="281"/>
      <c r="E549" s="281"/>
      <c r="F549" s="282"/>
      <c r="G549" s="74">
        <v>280</v>
      </c>
      <c r="H549" s="61" t="s">
        <v>56</v>
      </c>
      <c r="I549" s="158">
        <v>274.39999999999998</v>
      </c>
    </row>
    <row r="550" spans="1:9" ht="15.75">
      <c r="A550" s="303"/>
      <c r="B550" s="73" t="s">
        <v>419</v>
      </c>
      <c r="C550" s="280" t="s">
        <v>420</v>
      </c>
      <c r="D550" s="281"/>
      <c r="E550" s="281"/>
      <c r="F550" s="282"/>
      <c r="G550" s="118">
        <v>220</v>
      </c>
      <c r="H550" s="61" t="s">
        <v>56</v>
      </c>
      <c r="I550" s="158">
        <v>215.6</v>
      </c>
    </row>
    <row r="551" spans="1:9" ht="15.75">
      <c r="A551" s="303"/>
      <c r="B551" s="73" t="s">
        <v>345</v>
      </c>
      <c r="C551" s="280" t="s">
        <v>499</v>
      </c>
      <c r="D551" s="281"/>
      <c r="E551" s="281"/>
      <c r="F551" s="282"/>
      <c r="G551" s="74">
        <v>180</v>
      </c>
      <c r="H551" s="61" t="s">
        <v>56</v>
      </c>
      <c r="I551" s="158">
        <v>176.4</v>
      </c>
    </row>
    <row r="552" spans="1:9" ht="15.75">
      <c r="A552" s="303"/>
      <c r="B552" s="73" t="s">
        <v>833</v>
      </c>
      <c r="C552" s="280" t="s">
        <v>1513</v>
      </c>
      <c r="D552" s="281"/>
      <c r="E552" s="281"/>
      <c r="F552" s="282"/>
      <c r="G552" s="74">
        <v>145</v>
      </c>
      <c r="H552" s="61" t="s">
        <v>56</v>
      </c>
      <c r="I552" s="158">
        <v>142.1</v>
      </c>
    </row>
    <row r="553" spans="1:9" ht="15.75">
      <c r="A553" s="303"/>
      <c r="B553" s="73" t="s">
        <v>83</v>
      </c>
      <c r="C553" s="280" t="s">
        <v>1514</v>
      </c>
      <c r="D553" s="281"/>
      <c r="E553" s="281"/>
      <c r="F553" s="282"/>
      <c r="G553" s="74">
        <v>300</v>
      </c>
      <c r="H553" s="61" t="s">
        <v>56</v>
      </c>
      <c r="I553" s="74">
        <v>294</v>
      </c>
    </row>
    <row r="554" spans="1:9" ht="15.75">
      <c r="A554" s="303"/>
      <c r="B554" s="73" t="s">
        <v>609</v>
      </c>
      <c r="C554" s="280" t="s">
        <v>1515</v>
      </c>
      <c r="D554" s="281"/>
      <c r="E554" s="281"/>
      <c r="F554" s="282"/>
      <c r="G554" s="74">
        <v>405</v>
      </c>
      <c r="H554" s="61" t="s">
        <v>56</v>
      </c>
      <c r="I554" s="158">
        <v>396.9</v>
      </c>
    </row>
    <row r="555" spans="1:9" ht="15.75">
      <c r="A555" s="303"/>
      <c r="B555" s="51" t="s">
        <v>1516</v>
      </c>
      <c r="C555" s="280" t="s">
        <v>1517</v>
      </c>
      <c r="D555" s="281"/>
      <c r="E555" s="281"/>
      <c r="F555" s="282"/>
      <c r="G555" s="166">
        <v>790</v>
      </c>
      <c r="H555" s="61" t="s">
        <v>56</v>
      </c>
      <c r="I555" s="167">
        <v>774.2</v>
      </c>
    </row>
    <row r="556" spans="1:9" ht="15.75">
      <c r="A556" s="303"/>
      <c r="B556" s="51" t="s">
        <v>613</v>
      </c>
      <c r="C556" s="280" t="s">
        <v>1518</v>
      </c>
      <c r="D556" s="281"/>
      <c r="E556" s="281"/>
      <c r="F556" s="282"/>
      <c r="G556" s="166">
        <v>430</v>
      </c>
      <c r="H556" s="61" t="s">
        <v>56</v>
      </c>
      <c r="I556" s="167">
        <v>421.4</v>
      </c>
    </row>
    <row r="557" spans="1:9" ht="15.75">
      <c r="A557" s="303"/>
      <c r="B557" s="51" t="s">
        <v>1098</v>
      </c>
      <c r="C557" s="280" t="s">
        <v>1519</v>
      </c>
      <c r="D557" s="281"/>
      <c r="E557" s="281"/>
      <c r="F557" s="282"/>
      <c r="G557" s="166">
        <v>700</v>
      </c>
      <c r="H557" s="61" t="s">
        <v>56</v>
      </c>
      <c r="I557" s="168">
        <v>686</v>
      </c>
    </row>
    <row r="558" spans="1:9" ht="15.75">
      <c r="A558" s="337"/>
      <c r="B558" s="73" t="s">
        <v>1520</v>
      </c>
      <c r="C558" s="280" t="s">
        <v>1521</v>
      </c>
      <c r="D558" s="281"/>
      <c r="E558" s="281"/>
      <c r="F558" s="282"/>
      <c r="G558" s="74">
        <v>220</v>
      </c>
      <c r="H558" s="61" t="s">
        <v>56</v>
      </c>
      <c r="I558" s="158">
        <v>215.6</v>
      </c>
    </row>
    <row r="559" spans="1:9" ht="15.75">
      <c r="A559" s="306"/>
      <c r="B559" s="73" t="s">
        <v>347</v>
      </c>
      <c r="C559" s="280" t="s">
        <v>1522</v>
      </c>
      <c r="D559" s="281"/>
      <c r="E559" s="281"/>
      <c r="F559" s="282"/>
      <c r="G559" s="74">
        <v>60</v>
      </c>
      <c r="H559" s="61" t="s">
        <v>56</v>
      </c>
      <c r="I559" s="158">
        <v>58.8</v>
      </c>
    </row>
    <row r="560" spans="1:9" ht="15.75">
      <c r="A560" s="306"/>
      <c r="B560" s="73" t="s">
        <v>1523</v>
      </c>
      <c r="C560" s="280" t="s">
        <v>1524</v>
      </c>
      <c r="D560" s="281"/>
      <c r="E560" s="281"/>
      <c r="F560" s="282"/>
      <c r="G560" s="62" t="s">
        <v>53</v>
      </c>
      <c r="H560" s="61" t="s">
        <v>56</v>
      </c>
      <c r="I560" s="62" t="s">
        <v>53</v>
      </c>
    </row>
    <row r="561" spans="1:9" ht="15.75">
      <c r="A561" s="306"/>
      <c r="B561" s="73" t="s">
        <v>326</v>
      </c>
      <c r="C561" s="280" t="s">
        <v>3065</v>
      </c>
      <c r="D561" s="281"/>
      <c r="E561" s="281"/>
      <c r="F561" s="282"/>
      <c r="G561" s="74">
        <v>725</v>
      </c>
      <c r="H561" s="61" t="s">
        <v>56</v>
      </c>
      <c r="I561" s="158">
        <v>710.5</v>
      </c>
    </row>
    <row r="562" spans="1:9" ht="15.75">
      <c r="A562" s="306"/>
      <c r="B562" s="73" t="s">
        <v>3066</v>
      </c>
      <c r="C562" s="280" t="s">
        <v>3067</v>
      </c>
      <c r="D562" s="281"/>
      <c r="E562" s="281"/>
      <c r="F562" s="282"/>
      <c r="G562" s="158">
        <v>475</v>
      </c>
      <c r="H562" s="61" t="s">
        <v>56</v>
      </c>
      <c r="I562" s="158">
        <v>465.5</v>
      </c>
    </row>
    <row r="563" spans="1:9" ht="15.75">
      <c r="A563" s="306"/>
      <c r="B563" s="73" t="s">
        <v>1199</v>
      </c>
      <c r="C563" s="280" t="s">
        <v>3068</v>
      </c>
      <c r="D563" s="281"/>
      <c r="E563" s="281"/>
      <c r="F563" s="282"/>
      <c r="G563" s="74">
        <v>1170</v>
      </c>
      <c r="H563" s="61" t="s">
        <v>56</v>
      </c>
      <c r="I563" s="158">
        <v>1146.5999999999999</v>
      </c>
    </row>
    <row r="564" spans="1:9" ht="15.75">
      <c r="A564" s="306"/>
      <c r="B564" s="73" t="s">
        <v>101</v>
      </c>
      <c r="C564" s="280" t="s">
        <v>3069</v>
      </c>
      <c r="D564" s="281"/>
      <c r="E564" s="281"/>
      <c r="F564" s="282"/>
      <c r="G564" s="74">
        <v>1750</v>
      </c>
      <c r="H564" s="61" t="s">
        <v>56</v>
      </c>
      <c r="I564" s="158">
        <v>1715</v>
      </c>
    </row>
    <row r="565" spans="1:9" ht="15.75">
      <c r="A565" s="43"/>
      <c r="B565" s="43"/>
      <c r="C565" s="86"/>
      <c r="D565" s="86"/>
      <c r="E565" s="86"/>
      <c r="F565" s="86"/>
      <c r="G565" s="87"/>
      <c r="H565" s="78"/>
      <c r="I565" s="77"/>
    </row>
    <row r="566" spans="1:9" ht="20.25">
      <c r="A566" s="320" t="s">
        <v>20</v>
      </c>
      <c r="B566" s="307"/>
      <c r="C566" s="307"/>
      <c r="D566" s="307"/>
      <c r="E566" s="307"/>
      <c r="F566" s="321"/>
      <c r="G566" s="54"/>
      <c r="H566" s="55"/>
      <c r="I566" s="56"/>
    </row>
    <row r="567" spans="1:9" ht="15.75">
      <c r="A567" s="57" t="s">
        <v>5</v>
      </c>
      <c r="B567" s="57" t="s">
        <v>49</v>
      </c>
      <c r="C567" s="311" t="s">
        <v>7</v>
      </c>
      <c r="D567" s="281"/>
      <c r="E567" s="281"/>
      <c r="F567" s="282"/>
      <c r="G567" s="58" t="s">
        <v>8</v>
      </c>
      <c r="H567" s="57" t="s">
        <v>17</v>
      </c>
      <c r="I567" s="59" t="s">
        <v>9</v>
      </c>
    </row>
    <row r="568" spans="1:9" ht="20.25">
      <c r="A568" s="322" t="s">
        <v>505</v>
      </c>
      <c r="B568" s="323"/>
      <c r="C568" s="323"/>
      <c r="D568" s="323"/>
      <c r="E568" s="323"/>
      <c r="F568" s="323"/>
      <c r="G568" s="323"/>
      <c r="H568" s="323"/>
      <c r="I568" s="120"/>
    </row>
    <row r="569" spans="1:9" ht="15.75">
      <c r="A569" s="44" t="s">
        <v>339</v>
      </c>
      <c r="B569" s="68" t="s">
        <v>322</v>
      </c>
      <c r="C569" s="280" t="s">
        <v>1269</v>
      </c>
      <c r="D569" s="281"/>
      <c r="E569" s="281"/>
      <c r="F569" s="282"/>
      <c r="G569" s="74">
        <v>-930</v>
      </c>
      <c r="H569" s="61" t="s">
        <v>56</v>
      </c>
      <c r="I569" s="158">
        <v>-911.4</v>
      </c>
    </row>
    <row r="570" spans="1:9" ht="15.75">
      <c r="A570" s="44" t="s">
        <v>339</v>
      </c>
      <c r="B570" s="68" t="s">
        <v>366</v>
      </c>
      <c r="C570" s="280" t="s">
        <v>1270</v>
      </c>
      <c r="D570" s="281"/>
      <c r="E570" s="281"/>
      <c r="F570" s="282"/>
      <c r="G570" s="118">
        <v>2220</v>
      </c>
      <c r="H570" s="61" t="s">
        <v>56</v>
      </c>
      <c r="I570" s="62">
        <v>2175.6</v>
      </c>
    </row>
    <row r="571" spans="1:9" ht="15.75">
      <c r="A571" s="79" t="s">
        <v>339</v>
      </c>
      <c r="B571" s="68" t="s">
        <v>381</v>
      </c>
      <c r="C571" s="280" t="s">
        <v>506</v>
      </c>
      <c r="D571" s="281"/>
      <c r="E571" s="281"/>
      <c r="F571" s="282"/>
      <c r="G571" s="74">
        <v>0</v>
      </c>
      <c r="H571" s="61" t="s">
        <v>56</v>
      </c>
      <c r="I571" s="74">
        <v>0</v>
      </c>
    </row>
    <row r="572" spans="1:9" ht="15.75">
      <c r="A572" s="79" t="s">
        <v>340</v>
      </c>
      <c r="B572" s="68" t="s">
        <v>133</v>
      </c>
      <c r="C572" s="280" t="s">
        <v>1271</v>
      </c>
      <c r="D572" s="281"/>
      <c r="E572" s="281"/>
      <c r="F572" s="282"/>
      <c r="G572" s="74">
        <v>-930</v>
      </c>
      <c r="H572" s="61" t="s">
        <v>56</v>
      </c>
      <c r="I572" s="158">
        <v>-911.4</v>
      </c>
    </row>
    <row r="573" spans="1:9" ht="15.75">
      <c r="A573" s="79" t="s">
        <v>340</v>
      </c>
      <c r="B573" s="68" t="s">
        <v>354</v>
      </c>
      <c r="C573" s="280" t="s">
        <v>1272</v>
      </c>
      <c r="D573" s="281"/>
      <c r="E573" s="281"/>
      <c r="F573" s="282"/>
      <c r="G573" s="74">
        <v>2220</v>
      </c>
      <c r="H573" s="61" t="s">
        <v>56</v>
      </c>
      <c r="I573" s="62">
        <v>2175.6</v>
      </c>
    </row>
    <row r="574" spans="1:9" ht="15.75">
      <c r="A574" s="79" t="s">
        <v>340</v>
      </c>
      <c r="B574" s="68" t="s">
        <v>382</v>
      </c>
      <c r="C574" s="280" t="s">
        <v>1273</v>
      </c>
      <c r="D574" s="281"/>
      <c r="E574" s="281"/>
      <c r="F574" s="282"/>
      <c r="G574" s="74">
        <v>0</v>
      </c>
      <c r="H574" s="61" t="s">
        <v>56</v>
      </c>
      <c r="I574" s="74">
        <v>0</v>
      </c>
    </row>
    <row r="575" spans="1:9" ht="15.75">
      <c r="A575" s="79" t="s">
        <v>507</v>
      </c>
      <c r="B575" s="68" t="s">
        <v>383</v>
      </c>
      <c r="C575" s="280" t="s">
        <v>1274</v>
      </c>
      <c r="D575" s="281"/>
      <c r="E575" s="281"/>
      <c r="F575" s="282"/>
      <c r="G575" s="74">
        <v>-2220</v>
      </c>
      <c r="H575" s="61" t="s">
        <v>56</v>
      </c>
      <c r="I575" s="158">
        <v>-2175.6</v>
      </c>
    </row>
    <row r="576" spans="1:9" ht="20.25">
      <c r="A576" s="304" t="s">
        <v>82</v>
      </c>
      <c r="B576" s="307" t="s">
        <v>82</v>
      </c>
      <c r="C576" s="281"/>
      <c r="D576" s="281"/>
      <c r="E576" s="281"/>
      <c r="F576" s="282"/>
      <c r="G576" s="56"/>
      <c r="H576" s="55"/>
      <c r="I576" s="56"/>
    </row>
    <row r="577" spans="1:9" ht="15.75">
      <c r="A577" s="306"/>
      <c r="B577" s="73" t="s">
        <v>99</v>
      </c>
      <c r="C577" s="280" t="s">
        <v>508</v>
      </c>
      <c r="D577" s="281"/>
      <c r="E577" s="281"/>
      <c r="F577" s="282"/>
      <c r="G577" s="74">
        <v>745</v>
      </c>
      <c r="H577" s="61" t="s">
        <v>56</v>
      </c>
      <c r="I577" s="62">
        <v>730.1</v>
      </c>
    </row>
    <row r="578" spans="1:9" ht="15.75">
      <c r="A578" s="306"/>
      <c r="B578" s="73" t="s">
        <v>325</v>
      </c>
      <c r="C578" s="280" t="s">
        <v>500</v>
      </c>
      <c r="D578" s="281"/>
      <c r="E578" s="281"/>
      <c r="F578" s="282"/>
      <c r="G578" s="118">
        <v>800</v>
      </c>
      <c r="H578" s="61" t="s">
        <v>56</v>
      </c>
      <c r="I578" s="62">
        <v>784</v>
      </c>
    </row>
    <row r="579" spans="1:9" ht="15.75">
      <c r="A579" s="306"/>
      <c r="B579" s="73" t="s">
        <v>84</v>
      </c>
      <c r="C579" s="280" t="s">
        <v>509</v>
      </c>
      <c r="D579" s="281"/>
      <c r="E579" s="281"/>
      <c r="F579" s="282"/>
      <c r="G579" s="74">
        <v>995</v>
      </c>
      <c r="H579" s="61" t="s">
        <v>56</v>
      </c>
      <c r="I579" s="62">
        <v>975.1</v>
      </c>
    </row>
    <row r="580" spans="1:9" ht="63">
      <c r="A580" s="306"/>
      <c r="B580" s="73" t="s">
        <v>510</v>
      </c>
      <c r="C580" s="280" t="s">
        <v>1275</v>
      </c>
      <c r="D580" s="281"/>
      <c r="E580" s="281"/>
      <c r="F580" s="282"/>
      <c r="G580" s="118">
        <v>115</v>
      </c>
      <c r="H580" s="61" t="s">
        <v>56</v>
      </c>
      <c r="I580" s="84" t="s">
        <v>511</v>
      </c>
    </row>
    <row r="581" spans="1:9" ht="15.75">
      <c r="A581" s="306"/>
      <c r="B581" s="73" t="s">
        <v>116</v>
      </c>
      <c r="C581" s="280" t="s">
        <v>512</v>
      </c>
      <c r="D581" s="281"/>
      <c r="E581" s="281"/>
      <c r="F581" s="282"/>
      <c r="G581" s="74">
        <v>150</v>
      </c>
      <c r="H581" s="61" t="s">
        <v>56</v>
      </c>
      <c r="I581" s="74">
        <v>147</v>
      </c>
    </row>
    <row r="582" spans="1:9" ht="15.75">
      <c r="A582" s="306"/>
      <c r="B582" s="73" t="s">
        <v>1276</v>
      </c>
      <c r="C582" s="280" t="s">
        <v>1277</v>
      </c>
      <c r="D582" s="281"/>
      <c r="E582" s="281"/>
      <c r="F582" s="282"/>
      <c r="G582" s="158">
        <v>390</v>
      </c>
      <c r="H582" s="61" t="s">
        <v>56</v>
      </c>
      <c r="I582" s="158">
        <v>382.2</v>
      </c>
    </row>
    <row r="583" spans="1:9" ht="15.75">
      <c r="A583" s="306"/>
      <c r="B583" s="73" t="s">
        <v>95</v>
      </c>
      <c r="C583" s="280" t="s">
        <v>459</v>
      </c>
      <c r="D583" s="281"/>
      <c r="E583" s="281"/>
      <c r="F583" s="282"/>
      <c r="G583" s="158">
        <v>495</v>
      </c>
      <c r="H583" s="61" t="s">
        <v>56</v>
      </c>
      <c r="I583" s="158">
        <v>485.1</v>
      </c>
    </row>
    <row r="584" spans="1:9" ht="15.75">
      <c r="A584" s="306"/>
      <c r="B584" s="73" t="s">
        <v>1278</v>
      </c>
      <c r="C584" s="280" t="s">
        <v>1279</v>
      </c>
      <c r="D584" s="281"/>
      <c r="E584" s="281"/>
      <c r="F584" s="282"/>
      <c r="G584" s="118">
        <v>495</v>
      </c>
      <c r="H584" s="61" t="s">
        <v>56</v>
      </c>
      <c r="I584" s="158">
        <v>485.1</v>
      </c>
    </row>
    <row r="585" spans="1:9" ht="15.75">
      <c r="A585" s="306"/>
      <c r="B585" s="73" t="s">
        <v>513</v>
      </c>
      <c r="C585" s="280" t="s">
        <v>514</v>
      </c>
      <c r="D585" s="281"/>
      <c r="E585" s="281"/>
      <c r="F585" s="282"/>
      <c r="G585" s="74">
        <v>1890</v>
      </c>
      <c r="H585" s="61" t="s">
        <v>56</v>
      </c>
      <c r="I585" s="158">
        <v>1852.2</v>
      </c>
    </row>
    <row r="586" spans="1:9" ht="15.75">
      <c r="A586" s="306"/>
      <c r="B586" s="73" t="s">
        <v>87</v>
      </c>
      <c r="C586" s="280" t="s">
        <v>1280</v>
      </c>
      <c r="D586" s="281"/>
      <c r="E586" s="281"/>
      <c r="F586" s="282"/>
      <c r="G586" s="74">
        <v>795</v>
      </c>
      <c r="H586" s="61" t="s">
        <v>56</v>
      </c>
      <c r="I586" s="158">
        <v>779.1</v>
      </c>
    </row>
    <row r="587" spans="1:9" ht="15.75">
      <c r="A587" s="306"/>
      <c r="B587" s="73">
        <v>153</v>
      </c>
      <c r="C587" s="280" t="s">
        <v>98</v>
      </c>
      <c r="D587" s="281"/>
      <c r="E587" s="281"/>
      <c r="F587" s="282"/>
      <c r="G587" s="62" t="s">
        <v>53</v>
      </c>
      <c r="H587" s="61" t="s">
        <v>56</v>
      </c>
      <c r="I587" s="62" t="s">
        <v>53</v>
      </c>
    </row>
    <row r="588" spans="1:9" ht="15.75">
      <c r="A588" s="306"/>
      <c r="B588" s="73" t="s">
        <v>515</v>
      </c>
      <c r="C588" s="280" t="s">
        <v>1281</v>
      </c>
      <c r="D588" s="281"/>
      <c r="E588" s="281"/>
      <c r="F588" s="282"/>
      <c r="G588" s="74">
        <v>285</v>
      </c>
      <c r="H588" s="61" t="s">
        <v>56</v>
      </c>
      <c r="I588" s="158">
        <v>279.3</v>
      </c>
    </row>
    <row r="589" spans="1:9" ht="15.75">
      <c r="A589" s="306"/>
      <c r="B589" s="73" t="s">
        <v>515</v>
      </c>
      <c r="C589" s="280" t="s">
        <v>1282</v>
      </c>
      <c r="D589" s="281"/>
      <c r="E589" s="281"/>
      <c r="F589" s="282"/>
      <c r="G589" s="62" t="s">
        <v>53</v>
      </c>
      <c r="H589" s="61" t="s">
        <v>56</v>
      </c>
      <c r="I589" s="62" t="s">
        <v>1101</v>
      </c>
    </row>
    <row r="590" spans="1:9" ht="15.75">
      <c r="A590" s="306"/>
      <c r="B590" s="73">
        <v>942</v>
      </c>
      <c r="C590" s="280" t="s">
        <v>518</v>
      </c>
      <c r="D590" s="281"/>
      <c r="E590" s="281"/>
      <c r="F590" s="282"/>
      <c r="G590" s="74">
        <v>45</v>
      </c>
      <c r="H590" s="61" t="s">
        <v>56</v>
      </c>
      <c r="I590" s="158">
        <v>44.1</v>
      </c>
    </row>
    <row r="591" spans="1:9" ht="15.75">
      <c r="A591" s="306"/>
      <c r="B591" s="73" t="s">
        <v>83</v>
      </c>
      <c r="C591" s="280" t="s">
        <v>1283</v>
      </c>
      <c r="D591" s="281"/>
      <c r="E591" s="281"/>
      <c r="F591" s="282"/>
      <c r="G591" s="74">
        <v>1645</v>
      </c>
      <c r="H591" s="61" t="s">
        <v>56</v>
      </c>
      <c r="I591" s="158">
        <v>1612.1</v>
      </c>
    </row>
    <row r="592" spans="1:9" ht="15.75">
      <c r="A592" s="306"/>
      <c r="B592" s="73" t="s">
        <v>516</v>
      </c>
      <c r="C592" s="280" t="s">
        <v>517</v>
      </c>
      <c r="D592" s="281"/>
      <c r="E592" s="281"/>
      <c r="F592" s="282"/>
      <c r="G592" s="62">
        <v>260</v>
      </c>
      <c r="H592" s="61" t="s">
        <v>56</v>
      </c>
      <c r="I592" s="62">
        <v>254.79999999999998</v>
      </c>
    </row>
    <row r="593" spans="1:9" ht="15.75">
      <c r="A593" s="306"/>
      <c r="B593" s="73" t="s">
        <v>359</v>
      </c>
      <c r="C593" s="280" t="s">
        <v>519</v>
      </c>
      <c r="D593" s="281"/>
      <c r="E593" s="281"/>
      <c r="F593" s="282"/>
      <c r="G593" s="74">
        <v>525</v>
      </c>
      <c r="H593" s="61" t="s">
        <v>56</v>
      </c>
      <c r="I593" s="158">
        <v>514.5</v>
      </c>
    </row>
    <row r="594" spans="1:9" ht="15.75">
      <c r="A594" s="306"/>
      <c r="B594" s="73" t="s">
        <v>265</v>
      </c>
      <c r="C594" s="280" t="s">
        <v>520</v>
      </c>
      <c r="D594" s="281"/>
      <c r="E594" s="281"/>
      <c r="F594" s="282"/>
      <c r="G594" s="158">
        <v>140</v>
      </c>
      <c r="H594" s="61" t="s">
        <v>56</v>
      </c>
      <c r="I594" s="62">
        <v>137.19999999999999</v>
      </c>
    </row>
    <row r="595" spans="1:9" ht="15.75">
      <c r="A595" s="306"/>
      <c r="B595" s="73" t="s">
        <v>105</v>
      </c>
      <c r="C595" s="280" t="s">
        <v>521</v>
      </c>
      <c r="D595" s="281"/>
      <c r="E595" s="281"/>
      <c r="F595" s="282"/>
      <c r="G595" s="74">
        <v>180</v>
      </c>
      <c r="H595" s="61" t="s">
        <v>56</v>
      </c>
      <c r="I595" s="62">
        <v>176.4</v>
      </c>
    </row>
    <row r="596" spans="1:9" ht="15.75">
      <c r="A596" s="306"/>
      <c r="B596" s="73" t="s">
        <v>417</v>
      </c>
      <c r="C596" s="280" t="s">
        <v>522</v>
      </c>
      <c r="D596" s="281"/>
      <c r="E596" s="281"/>
      <c r="F596" s="282"/>
      <c r="G596" s="158">
        <v>385</v>
      </c>
      <c r="H596" s="61" t="s">
        <v>56</v>
      </c>
      <c r="I596" s="158">
        <v>377.3</v>
      </c>
    </row>
    <row r="597" spans="1:9" ht="15.75">
      <c r="A597" s="306"/>
      <c r="B597" s="73" t="s">
        <v>157</v>
      </c>
      <c r="C597" s="280" t="s">
        <v>523</v>
      </c>
      <c r="D597" s="281"/>
      <c r="E597" s="281"/>
      <c r="F597" s="282"/>
      <c r="G597" s="158">
        <v>180</v>
      </c>
      <c r="H597" s="61" t="s">
        <v>56</v>
      </c>
      <c r="I597" s="62">
        <v>176.4</v>
      </c>
    </row>
    <row r="598" spans="1:9" ht="15.75">
      <c r="A598" s="306"/>
      <c r="B598" s="73" t="s">
        <v>334</v>
      </c>
      <c r="C598" s="280" t="s">
        <v>524</v>
      </c>
      <c r="D598" s="281"/>
      <c r="E598" s="281"/>
      <c r="F598" s="282"/>
      <c r="G598" s="74">
        <v>135</v>
      </c>
      <c r="H598" s="61" t="s">
        <v>56</v>
      </c>
      <c r="I598" s="62">
        <v>132.30000000000001</v>
      </c>
    </row>
    <row r="599" spans="1:9" ht="15.75">
      <c r="A599" s="306"/>
      <c r="B599" s="73" t="s">
        <v>103</v>
      </c>
      <c r="C599" s="280" t="s">
        <v>525</v>
      </c>
      <c r="D599" s="281"/>
      <c r="E599" s="281"/>
      <c r="F599" s="282"/>
      <c r="G599" s="158">
        <v>175</v>
      </c>
      <c r="H599" s="61" t="s">
        <v>56</v>
      </c>
      <c r="I599" s="62">
        <v>171.5</v>
      </c>
    </row>
    <row r="600" spans="1:9" ht="15.75">
      <c r="A600" s="306"/>
      <c r="B600" s="73" t="s">
        <v>504</v>
      </c>
      <c r="C600" s="280" t="s">
        <v>1284</v>
      </c>
      <c r="D600" s="281"/>
      <c r="E600" s="281"/>
      <c r="F600" s="282"/>
      <c r="G600" s="158">
        <v>350</v>
      </c>
      <c r="H600" s="61" t="s">
        <v>56</v>
      </c>
      <c r="I600" s="158">
        <v>343</v>
      </c>
    </row>
    <row r="601" spans="1:9" ht="15.75">
      <c r="A601" s="306"/>
      <c r="B601" s="73" t="s">
        <v>395</v>
      </c>
      <c r="C601" s="280" t="s">
        <v>1285</v>
      </c>
      <c r="D601" s="281"/>
      <c r="E601" s="281"/>
      <c r="F601" s="282"/>
      <c r="G601" s="158">
        <v>300</v>
      </c>
      <c r="H601" s="61" t="s">
        <v>56</v>
      </c>
      <c r="I601" s="158">
        <v>294</v>
      </c>
    </row>
    <row r="602" spans="1:9" ht="15.75">
      <c r="A602" s="306"/>
      <c r="B602" s="73" t="s">
        <v>96</v>
      </c>
      <c r="C602" s="280" t="s">
        <v>97</v>
      </c>
      <c r="D602" s="281"/>
      <c r="E602" s="281"/>
      <c r="F602" s="282"/>
      <c r="G602" s="74">
        <v>190</v>
      </c>
      <c r="H602" s="61" t="s">
        <v>56</v>
      </c>
      <c r="I602" s="158">
        <v>186.2</v>
      </c>
    </row>
    <row r="603" spans="1:9" ht="15.75">
      <c r="A603" s="306"/>
      <c r="B603" s="73" t="s">
        <v>401</v>
      </c>
      <c r="C603" s="280" t="s">
        <v>526</v>
      </c>
      <c r="D603" s="281"/>
      <c r="E603" s="281"/>
      <c r="F603" s="282"/>
      <c r="G603" s="158">
        <v>225</v>
      </c>
      <c r="H603" s="61" t="s">
        <v>56</v>
      </c>
      <c r="I603" s="62">
        <v>220.5</v>
      </c>
    </row>
    <row r="604" spans="1:9" ht="15.75">
      <c r="A604" s="306"/>
      <c r="B604" s="73" t="s">
        <v>1214</v>
      </c>
      <c r="C604" s="280" t="s">
        <v>1286</v>
      </c>
      <c r="D604" s="281"/>
      <c r="E604" s="281"/>
      <c r="F604" s="282"/>
      <c r="G604" s="158">
        <v>745</v>
      </c>
      <c r="H604" s="61" t="s">
        <v>1129</v>
      </c>
      <c r="I604" s="158">
        <v>745</v>
      </c>
    </row>
    <row r="605" spans="1:9" ht="15.75">
      <c r="A605" s="306"/>
      <c r="B605" s="73" t="s">
        <v>153</v>
      </c>
      <c r="C605" s="280" t="s">
        <v>527</v>
      </c>
      <c r="D605" s="281"/>
      <c r="E605" s="281"/>
      <c r="F605" s="282"/>
      <c r="G605" s="158">
        <v>370</v>
      </c>
      <c r="H605" s="61" t="s">
        <v>56</v>
      </c>
      <c r="I605" s="158">
        <v>362.6</v>
      </c>
    </row>
    <row r="606" spans="1:9" ht="15.75">
      <c r="A606" s="306"/>
      <c r="B606" s="73" t="s">
        <v>433</v>
      </c>
      <c r="C606" s="280" t="s">
        <v>532</v>
      </c>
      <c r="D606" s="281"/>
      <c r="E606" s="281"/>
      <c r="F606" s="282"/>
      <c r="G606" s="158">
        <v>360</v>
      </c>
      <c r="H606" s="61" t="s">
        <v>56</v>
      </c>
      <c r="I606" s="158">
        <v>352.8</v>
      </c>
    </row>
    <row r="607" spans="1:9" ht="15.75">
      <c r="A607" s="306"/>
      <c r="B607" s="73" t="s">
        <v>528</v>
      </c>
      <c r="C607" s="280" t="s">
        <v>529</v>
      </c>
      <c r="D607" s="281"/>
      <c r="E607" s="281"/>
      <c r="F607" s="282"/>
      <c r="G607" s="158">
        <v>1280</v>
      </c>
      <c r="H607" s="61" t="s">
        <v>56</v>
      </c>
      <c r="I607" s="158">
        <v>1254.4000000000001</v>
      </c>
    </row>
    <row r="608" spans="1:9" ht="15.75">
      <c r="A608" s="306"/>
      <c r="B608" s="73" t="s">
        <v>530</v>
      </c>
      <c r="C608" s="280" t="s">
        <v>531</v>
      </c>
      <c r="D608" s="281"/>
      <c r="E608" s="281"/>
      <c r="F608" s="282"/>
      <c r="G608" s="158">
        <v>1260</v>
      </c>
      <c r="H608" s="61" t="s">
        <v>56</v>
      </c>
      <c r="I608" s="158">
        <v>1234.8</v>
      </c>
    </row>
    <row r="609" spans="1:9" ht="15.75">
      <c r="A609" s="306"/>
      <c r="B609" s="73" t="s">
        <v>210</v>
      </c>
      <c r="C609" s="280" t="s">
        <v>407</v>
      </c>
      <c r="D609" s="281"/>
      <c r="E609" s="281"/>
      <c r="F609" s="282"/>
      <c r="G609" s="74">
        <v>600</v>
      </c>
      <c r="H609" s="61" t="s">
        <v>56</v>
      </c>
      <c r="I609" s="158">
        <v>588</v>
      </c>
    </row>
    <row r="610" spans="1:9" ht="15.75">
      <c r="A610" s="306"/>
      <c r="B610" s="73">
        <v>642</v>
      </c>
      <c r="C610" s="280" t="s">
        <v>1287</v>
      </c>
      <c r="D610" s="281"/>
      <c r="E610" s="281"/>
      <c r="F610" s="282"/>
      <c r="G610" s="158">
        <v>100</v>
      </c>
      <c r="H610" s="61" t="s">
        <v>56</v>
      </c>
      <c r="I610" s="158">
        <v>98</v>
      </c>
    </row>
    <row r="611" spans="1:9" ht="15.75">
      <c r="A611" s="306"/>
      <c r="B611" s="73" t="s">
        <v>533</v>
      </c>
      <c r="C611" s="280" t="s">
        <v>534</v>
      </c>
      <c r="D611" s="281"/>
      <c r="E611" s="281"/>
      <c r="F611" s="282"/>
      <c r="G611" s="62">
        <v>-20</v>
      </c>
      <c r="H611" s="61" t="s">
        <v>56</v>
      </c>
      <c r="I611" s="62">
        <v>-19.600000000000001</v>
      </c>
    </row>
    <row r="612" spans="1:9" ht="20.25">
      <c r="A612" s="342" t="s">
        <v>159</v>
      </c>
      <c r="B612" s="289" t="s">
        <v>1141</v>
      </c>
      <c r="C612" s="281"/>
      <c r="D612" s="281"/>
      <c r="E612" s="281"/>
      <c r="F612" s="282"/>
      <c r="G612" s="56"/>
      <c r="H612" s="55"/>
      <c r="I612" s="56"/>
    </row>
    <row r="613" spans="1:9" ht="15.75">
      <c r="A613" s="303"/>
      <c r="B613" s="73" t="s">
        <v>1288</v>
      </c>
      <c r="C613" s="284" t="s">
        <v>1289</v>
      </c>
      <c r="D613" s="281"/>
      <c r="E613" s="281"/>
      <c r="F613" s="282"/>
      <c r="G613" s="74">
        <v>170</v>
      </c>
      <c r="H613" s="61" t="s">
        <v>56</v>
      </c>
      <c r="I613" s="158">
        <v>166.6</v>
      </c>
    </row>
    <row r="614" spans="1:9" ht="15.75">
      <c r="A614" s="303"/>
      <c r="B614" s="73" t="s">
        <v>1290</v>
      </c>
      <c r="C614" s="284" t="s">
        <v>1291</v>
      </c>
      <c r="D614" s="281"/>
      <c r="E614" s="281"/>
      <c r="F614" s="282"/>
      <c r="G614" s="74">
        <v>190</v>
      </c>
      <c r="H614" s="61" t="s">
        <v>56</v>
      </c>
      <c r="I614" s="158">
        <v>186.2</v>
      </c>
    </row>
    <row r="615" spans="1:9" ht="15.75">
      <c r="A615" s="303"/>
      <c r="B615" s="73" t="s">
        <v>1292</v>
      </c>
      <c r="C615" s="283" t="s">
        <v>1293</v>
      </c>
      <c r="D615" s="281"/>
      <c r="E615" s="281"/>
      <c r="F615" s="282"/>
      <c r="G615" s="118">
        <v>680</v>
      </c>
      <c r="H615" s="61" t="s">
        <v>56</v>
      </c>
      <c r="I615" s="165">
        <v>666.4</v>
      </c>
    </row>
    <row r="616" spans="1:9" ht="15.75">
      <c r="A616" s="303"/>
      <c r="B616" s="73" t="s">
        <v>1238</v>
      </c>
      <c r="C616" s="283" t="s">
        <v>1294</v>
      </c>
      <c r="D616" s="281"/>
      <c r="E616" s="281"/>
      <c r="F616" s="282"/>
      <c r="G616" s="118">
        <v>375</v>
      </c>
      <c r="H616" s="61" t="s">
        <v>56</v>
      </c>
      <c r="I616" s="165">
        <v>367.5</v>
      </c>
    </row>
    <row r="617" spans="1:9" ht="15.75">
      <c r="A617" s="303"/>
      <c r="B617" s="73" t="s">
        <v>1295</v>
      </c>
      <c r="C617" s="283" t="s">
        <v>1296</v>
      </c>
      <c r="D617" s="281"/>
      <c r="E617" s="281"/>
      <c r="F617" s="282"/>
      <c r="G617" s="165">
        <v>385</v>
      </c>
      <c r="H617" s="61" t="s">
        <v>56</v>
      </c>
      <c r="I617" s="165">
        <v>377.3</v>
      </c>
    </row>
    <row r="618" spans="1:9" ht="15.75">
      <c r="A618" s="303"/>
      <c r="B618" s="73" t="s">
        <v>1255</v>
      </c>
      <c r="C618" s="284" t="s">
        <v>1256</v>
      </c>
      <c r="D618" s="281"/>
      <c r="E618" s="281"/>
      <c r="F618" s="282"/>
      <c r="G618" s="74">
        <v>130</v>
      </c>
      <c r="H618" s="61" t="s">
        <v>56</v>
      </c>
      <c r="I618" s="158">
        <v>127.4</v>
      </c>
    </row>
    <row r="619" spans="1:9" ht="15.75">
      <c r="A619" s="303"/>
      <c r="B619" s="73" t="s">
        <v>1249</v>
      </c>
      <c r="C619" s="284" t="s">
        <v>1297</v>
      </c>
      <c r="D619" s="281"/>
      <c r="E619" s="281"/>
      <c r="F619" s="282"/>
      <c r="G619" s="74">
        <v>240</v>
      </c>
      <c r="H619" s="61" t="s">
        <v>56</v>
      </c>
      <c r="I619" s="158">
        <v>235.2</v>
      </c>
    </row>
    <row r="620" spans="1:9" ht="15.75">
      <c r="A620" s="303"/>
      <c r="B620" s="73" t="s">
        <v>1298</v>
      </c>
      <c r="C620" s="46" t="s">
        <v>1299</v>
      </c>
      <c r="D620" s="41"/>
      <c r="E620" s="41"/>
      <c r="F620" s="42"/>
      <c r="G620" s="74">
        <v>420</v>
      </c>
      <c r="H620" s="61" t="s">
        <v>56</v>
      </c>
      <c r="I620" s="158">
        <v>411.6</v>
      </c>
    </row>
    <row r="621" spans="1:9" ht="15.75">
      <c r="A621" s="303"/>
      <c r="B621" s="73" t="s">
        <v>1300</v>
      </c>
      <c r="C621" s="46" t="s">
        <v>1301</v>
      </c>
      <c r="D621" s="41"/>
      <c r="E621" s="41"/>
      <c r="F621" s="42"/>
      <c r="G621" s="74">
        <v>530</v>
      </c>
      <c r="H621" s="61" t="s">
        <v>56</v>
      </c>
      <c r="I621" s="158">
        <v>519.4</v>
      </c>
    </row>
    <row r="622" spans="1:9" ht="15.75">
      <c r="A622" s="303"/>
      <c r="B622" s="73" t="s">
        <v>1168</v>
      </c>
      <c r="C622" s="46" t="s">
        <v>1248</v>
      </c>
      <c r="D622" s="41"/>
      <c r="E622" s="41"/>
      <c r="F622" s="42"/>
      <c r="G622" s="74">
        <v>60</v>
      </c>
      <c r="H622" s="61" t="s">
        <v>56</v>
      </c>
      <c r="I622" s="158">
        <v>58.8</v>
      </c>
    </row>
    <row r="623" spans="1:9" ht="15.75">
      <c r="A623" s="303"/>
      <c r="B623" s="73" t="s">
        <v>1302</v>
      </c>
      <c r="C623" s="46" t="s">
        <v>1250</v>
      </c>
      <c r="D623" s="41"/>
      <c r="E623" s="41"/>
      <c r="F623" s="42"/>
      <c r="G623" s="74">
        <v>80</v>
      </c>
      <c r="H623" s="61" t="s">
        <v>56</v>
      </c>
      <c r="I623" s="158">
        <v>78.400000000000006</v>
      </c>
    </row>
    <row r="624" spans="1:9" ht="15.75">
      <c r="A624" s="303"/>
      <c r="B624" s="73" t="s">
        <v>1303</v>
      </c>
      <c r="C624" s="46" t="s">
        <v>1304</v>
      </c>
      <c r="D624" s="41"/>
      <c r="E624" s="41"/>
      <c r="F624" s="42"/>
      <c r="G624" s="74">
        <v>50</v>
      </c>
      <c r="H624" s="61" t="s">
        <v>56</v>
      </c>
      <c r="I624" s="158">
        <v>49</v>
      </c>
    </row>
    <row r="625" spans="1:9" ht="15.75">
      <c r="A625" s="303"/>
      <c r="B625" s="73" t="s">
        <v>1305</v>
      </c>
      <c r="C625" s="46" t="s">
        <v>1306</v>
      </c>
      <c r="D625" s="41"/>
      <c r="E625" s="41"/>
      <c r="F625" s="42"/>
      <c r="G625" s="74">
        <v>310</v>
      </c>
      <c r="H625" s="61" t="s">
        <v>56</v>
      </c>
      <c r="I625" s="158">
        <v>303.8</v>
      </c>
    </row>
    <row r="626" spans="1:9" ht="15.75">
      <c r="A626" s="303"/>
      <c r="B626" s="73" t="s">
        <v>1307</v>
      </c>
      <c r="C626" s="46" t="s">
        <v>1308</v>
      </c>
      <c r="D626" s="41"/>
      <c r="E626" s="41"/>
      <c r="F626" s="42"/>
      <c r="G626" s="74">
        <v>310</v>
      </c>
      <c r="H626" s="61" t="s">
        <v>56</v>
      </c>
      <c r="I626" s="158">
        <v>303.8</v>
      </c>
    </row>
    <row r="627" spans="1:9" ht="15.75">
      <c r="A627" s="303"/>
      <c r="B627" s="73" t="s">
        <v>1309</v>
      </c>
      <c r="C627" s="46" t="s">
        <v>1310</v>
      </c>
      <c r="D627" s="41"/>
      <c r="E627" s="41"/>
      <c r="F627" s="42"/>
      <c r="G627" s="74">
        <v>480</v>
      </c>
      <c r="H627" s="61" t="s">
        <v>56</v>
      </c>
      <c r="I627" s="158">
        <v>470.4</v>
      </c>
    </row>
    <row r="628" spans="1:9" ht="15.75">
      <c r="A628" s="303"/>
      <c r="B628" s="73" t="s">
        <v>1230</v>
      </c>
      <c r="C628" s="46" t="s">
        <v>1311</v>
      </c>
      <c r="D628" s="41"/>
      <c r="E628" s="41"/>
      <c r="F628" s="42"/>
      <c r="G628" s="74">
        <v>90</v>
      </c>
      <c r="H628" s="61" t="s">
        <v>56</v>
      </c>
      <c r="I628" s="158">
        <v>88.2</v>
      </c>
    </row>
    <row r="629" spans="1:9" ht="15.75">
      <c r="A629" s="303"/>
      <c r="B629" s="73" t="s">
        <v>1253</v>
      </c>
      <c r="C629" s="46" t="s">
        <v>1312</v>
      </c>
      <c r="D629" s="41"/>
      <c r="E629" s="41"/>
      <c r="F629" s="42"/>
      <c r="G629" s="74">
        <v>180</v>
      </c>
      <c r="H629" s="61" t="s">
        <v>56</v>
      </c>
      <c r="I629" s="158">
        <v>176.4</v>
      </c>
    </row>
    <row r="630" spans="1:9" ht="15.75">
      <c r="A630" s="303"/>
      <c r="B630" s="73" t="s">
        <v>1313</v>
      </c>
      <c r="C630" s="46" t="s">
        <v>1314</v>
      </c>
      <c r="D630" s="41"/>
      <c r="E630" s="41"/>
      <c r="F630" s="42"/>
      <c r="G630" s="74">
        <v>230</v>
      </c>
      <c r="H630" s="61" t="s">
        <v>56</v>
      </c>
      <c r="I630" s="158">
        <v>225.4</v>
      </c>
    </row>
    <row r="631" spans="1:9" ht="15.75">
      <c r="A631" s="303"/>
      <c r="B631" s="73" t="s">
        <v>1315</v>
      </c>
      <c r="C631" s="46" t="s">
        <v>1316</v>
      </c>
      <c r="D631" s="41"/>
      <c r="E631" s="41"/>
      <c r="F631" s="42"/>
      <c r="G631" s="74">
        <v>510</v>
      </c>
      <c r="H631" s="61" t="s">
        <v>56</v>
      </c>
      <c r="I631" s="158">
        <v>499.8</v>
      </c>
    </row>
    <row r="632" spans="1:9" ht="15.75">
      <c r="A632" s="303"/>
      <c r="B632" s="73" t="s">
        <v>1317</v>
      </c>
      <c r="C632" s="284" t="s">
        <v>1318</v>
      </c>
      <c r="D632" s="281"/>
      <c r="E632" s="281"/>
      <c r="F632" s="282"/>
      <c r="G632" s="74">
        <v>420</v>
      </c>
      <c r="H632" s="61" t="s">
        <v>56</v>
      </c>
      <c r="I632" s="158">
        <v>411.6</v>
      </c>
    </row>
    <row r="633" spans="1:9" ht="15.75">
      <c r="A633" s="43"/>
      <c r="B633" s="43"/>
      <c r="C633" s="86"/>
      <c r="D633" s="86"/>
      <c r="E633" s="86"/>
      <c r="F633" s="86"/>
      <c r="G633" s="87"/>
      <c r="H633" s="78"/>
      <c r="I633" s="114"/>
    </row>
    <row r="634" spans="1:9" ht="20.25">
      <c r="A634" s="320" t="s">
        <v>20</v>
      </c>
      <c r="B634" s="307"/>
      <c r="C634" s="307"/>
      <c r="D634" s="307"/>
      <c r="E634" s="307"/>
      <c r="F634" s="321"/>
      <c r="G634" s="54"/>
      <c r="H634" s="55"/>
      <c r="I634" s="56"/>
    </row>
    <row r="635" spans="1:9" ht="15.75">
      <c r="A635" s="57" t="s">
        <v>5</v>
      </c>
      <c r="B635" s="57" t="s">
        <v>49</v>
      </c>
      <c r="C635" s="311" t="s">
        <v>7</v>
      </c>
      <c r="D635" s="281"/>
      <c r="E635" s="281"/>
      <c r="F635" s="282"/>
      <c r="G635" s="58" t="s">
        <v>8</v>
      </c>
      <c r="H635" s="57" t="s">
        <v>17</v>
      </c>
      <c r="I635" s="59" t="s">
        <v>9</v>
      </c>
    </row>
    <row r="636" spans="1:9" ht="20.25" customHeight="1">
      <c r="A636" s="322" t="s">
        <v>544</v>
      </c>
      <c r="B636" s="323"/>
      <c r="C636" s="323"/>
      <c r="D636" s="323"/>
      <c r="E636" s="323"/>
      <c r="F636" s="323"/>
      <c r="G636" s="323"/>
      <c r="H636" s="323"/>
      <c r="I636" s="120"/>
    </row>
    <row r="637" spans="1:9" ht="15.75">
      <c r="A637" s="106" t="s">
        <v>545</v>
      </c>
      <c r="B637" s="110" t="s">
        <v>322</v>
      </c>
      <c r="C637" s="280" t="s">
        <v>335</v>
      </c>
      <c r="D637" s="281"/>
      <c r="E637" s="281"/>
      <c r="F637" s="282"/>
      <c r="G637" s="62" t="s">
        <v>53</v>
      </c>
      <c r="H637" s="61" t="s">
        <v>56</v>
      </c>
      <c r="I637" s="62" t="s">
        <v>53</v>
      </c>
    </row>
    <row r="638" spans="1:9" ht="15.75">
      <c r="A638" s="132" t="s">
        <v>546</v>
      </c>
      <c r="B638" s="110" t="s">
        <v>133</v>
      </c>
      <c r="C638" s="280" t="s">
        <v>134</v>
      </c>
      <c r="D638" s="281"/>
      <c r="E638" s="281"/>
      <c r="F638" s="282"/>
      <c r="G638" s="62" t="s">
        <v>53</v>
      </c>
      <c r="H638" s="61" t="s">
        <v>56</v>
      </c>
      <c r="I638" s="62" t="s">
        <v>53</v>
      </c>
    </row>
    <row r="639" spans="1:9" ht="15.75">
      <c r="A639" s="132" t="s">
        <v>535</v>
      </c>
      <c r="B639" s="68" t="s">
        <v>135</v>
      </c>
      <c r="C639" s="280" t="s">
        <v>547</v>
      </c>
      <c r="D639" s="281"/>
      <c r="E639" s="281"/>
      <c r="F639" s="282"/>
      <c r="G639" s="62" t="s">
        <v>53</v>
      </c>
      <c r="H639" s="61" t="s">
        <v>56</v>
      </c>
      <c r="I639" s="62" t="s">
        <v>53</v>
      </c>
    </row>
    <row r="640" spans="1:9" ht="20.25">
      <c r="A640" s="89"/>
      <c r="B640" s="289" t="s">
        <v>162</v>
      </c>
      <c r="C640" s="281"/>
      <c r="D640" s="281"/>
      <c r="E640" s="281"/>
      <c r="F640" s="282"/>
      <c r="G640" s="80"/>
      <c r="H640" s="81"/>
      <c r="I640" s="56"/>
    </row>
    <row r="641" spans="1:9" ht="15.75">
      <c r="A641" s="170"/>
      <c r="B641" s="98">
        <v>997</v>
      </c>
      <c r="C641" s="280" t="s">
        <v>550</v>
      </c>
      <c r="D641" s="281"/>
      <c r="E641" s="281"/>
      <c r="F641" s="282"/>
      <c r="G641" s="163">
        <v>4250</v>
      </c>
      <c r="H641" s="61" t="s">
        <v>56</v>
      </c>
      <c r="I641" s="74">
        <v>4165</v>
      </c>
    </row>
    <row r="642" spans="1:9" ht="15.75">
      <c r="A642" s="48" t="s">
        <v>536</v>
      </c>
      <c r="B642" s="73" t="s">
        <v>551</v>
      </c>
      <c r="C642" s="280" t="s">
        <v>552</v>
      </c>
      <c r="D642" s="281"/>
      <c r="E642" s="281"/>
      <c r="F642" s="282"/>
      <c r="G642" s="63" t="s">
        <v>53</v>
      </c>
      <c r="H642" s="61" t="s">
        <v>56</v>
      </c>
      <c r="I642" s="62" t="s">
        <v>53</v>
      </c>
    </row>
    <row r="643" spans="1:9" ht="20.25">
      <c r="A643" s="304"/>
      <c r="B643" s="307" t="s">
        <v>82</v>
      </c>
      <c r="C643" s="281"/>
      <c r="D643" s="281"/>
      <c r="E643" s="281"/>
      <c r="F643" s="282"/>
      <c r="G643" s="56"/>
      <c r="H643" s="55"/>
      <c r="I643" s="56"/>
    </row>
    <row r="644" spans="1:9" ht="15.75">
      <c r="A644" s="305"/>
      <c r="B644" s="73" t="s">
        <v>549</v>
      </c>
      <c r="C644" s="280" t="s">
        <v>1535</v>
      </c>
      <c r="D644" s="281"/>
      <c r="E644" s="281"/>
      <c r="F644" s="282"/>
      <c r="G644" s="74">
        <v>5750</v>
      </c>
      <c r="H644" s="61" t="s">
        <v>56</v>
      </c>
      <c r="I644" s="74">
        <v>5635</v>
      </c>
    </row>
    <row r="645" spans="1:9" ht="15.75">
      <c r="A645" s="306"/>
      <c r="B645" s="73" t="s">
        <v>549</v>
      </c>
      <c r="C645" s="280" t="s">
        <v>1536</v>
      </c>
      <c r="D645" s="281"/>
      <c r="E645" s="281"/>
      <c r="F645" s="282"/>
      <c r="G645" s="74">
        <v>4250</v>
      </c>
      <c r="H645" s="61" t="s">
        <v>56</v>
      </c>
      <c r="I645" s="74">
        <v>4165</v>
      </c>
    </row>
    <row r="646" spans="1:9" ht="15.75">
      <c r="A646" s="306"/>
      <c r="B646" s="73" t="s">
        <v>553</v>
      </c>
      <c r="C646" s="280" t="s">
        <v>330</v>
      </c>
      <c r="D646" s="281"/>
      <c r="E646" s="281"/>
      <c r="F646" s="282"/>
      <c r="G646" s="74">
        <v>995</v>
      </c>
      <c r="H646" s="61" t="s">
        <v>56</v>
      </c>
      <c r="I646" s="158">
        <v>975.1</v>
      </c>
    </row>
    <row r="647" spans="1:9" ht="15.75">
      <c r="A647" s="306"/>
      <c r="B647" s="73" t="s">
        <v>1120</v>
      </c>
      <c r="C647" s="280" t="s">
        <v>1121</v>
      </c>
      <c r="D647" s="281"/>
      <c r="E647" s="281"/>
      <c r="F647" s="282"/>
      <c r="G647" s="74">
        <v>995</v>
      </c>
      <c r="H647" s="61" t="s">
        <v>56</v>
      </c>
      <c r="I647" s="158">
        <v>975.1</v>
      </c>
    </row>
    <row r="648" spans="1:9" ht="15.75">
      <c r="A648" s="306"/>
      <c r="B648" s="73" t="s">
        <v>1328</v>
      </c>
      <c r="C648" s="280" t="s">
        <v>1537</v>
      </c>
      <c r="D648" s="281"/>
      <c r="E648" s="281"/>
      <c r="F648" s="282"/>
      <c r="G648" s="118">
        <v>495</v>
      </c>
      <c r="H648" s="61" t="s">
        <v>56</v>
      </c>
      <c r="I648" s="158">
        <v>485.1</v>
      </c>
    </row>
    <row r="649" spans="1:9" ht="15.75">
      <c r="A649" s="306"/>
      <c r="B649" s="73" t="s">
        <v>1538</v>
      </c>
      <c r="C649" s="280" t="s">
        <v>1539</v>
      </c>
      <c r="D649" s="281"/>
      <c r="E649" s="281"/>
      <c r="F649" s="282"/>
      <c r="G649" s="74">
        <v>495</v>
      </c>
      <c r="H649" s="61" t="s">
        <v>56</v>
      </c>
      <c r="I649" s="158">
        <v>485.1</v>
      </c>
    </row>
    <row r="650" spans="1:9" ht="15.75">
      <c r="A650" s="306"/>
      <c r="B650" s="73" t="s">
        <v>1540</v>
      </c>
      <c r="C650" s="280" t="s">
        <v>1541</v>
      </c>
      <c r="D650" s="281"/>
      <c r="E650" s="281"/>
      <c r="F650" s="282"/>
      <c r="G650" s="74">
        <v>2495</v>
      </c>
      <c r="H650" s="61" t="s">
        <v>56</v>
      </c>
      <c r="I650" s="158">
        <v>2445.1</v>
      </c>
    </row>
    <row r="651" spans="1:9" ht="15.75">
      <c r="A651" s="306"/>
      <c r="B651" s="73" t="s">
        <v>1540</v>
      </c>
      <c r="C651" s="280" t="s">
        <v>1542</v>
      </c>
      <c r="D651" s="281"/>
      <c r="E651" s="281"/>
      <c r="F651" s="282"/>
      <c r="G651" s="74">
        <v>2000</v>
      </c>
      <c r="H651" s="61" t="s">
        <v>56</v>
      </c>
      <c r="I651" s="74">
        <v>1960</v>
      </c>
    </row>
    <row r="652" spans="1:9" ht="15.75">
      <c r="A652" s="306"/>
      <c r="B652" s="73" t="s">
        <v>413</v>
      </c>
      <c r="C652" s="280" t="s">
        <v>1543</v>
      </c>
      <c r="D652" s="281"/>
      <c r="E652" s="281"/>
      <c r="F652" s="282"/>
      <c r="G652" s="74">
        <v>1675</v>
      </c>
      <c r="H652" s="61" t="s">
        <v>56</v>
      </c>
      <c r="I652" s="158">
        <v>1641.5</v>
      </c>
    </row>
    <row r="653" spans="1:9" ht="15.75">
      <c r="A653" s="306"/>
      <c r="B653" s="73" t="s">
        <v>88</v>
      </c>
      <c r="C653" s="280" t="s">
        <v>1544</v>
      </c>
      <c r="D653" s="281"/>
      <c r="E653" s="281"/>
      <c r="F653" s="282"/>
      <c r="G653" s="74">
        <v>995</v>
      </c>
      <c r="H653" s="61" t="s">
        <v>56</v>
      </c>
      <c r="I653" s="158">
        <v>975.1</v>
      </c>
    </row>
    <row r="654" spans="1:9" ht="15.75">
      <c r="A654" s="306"/>
      <c r="B654" s="73" t="s">
        <v>86</v>
      </c>
      <c r="C654" s="280" t="s">
        <v>1545</v>
      </c>
      <c r="D654" s="281"/>
      <c r="E654" s="281"/>
      <c r="F654" s="282"/>
      <c r="G654" s="74">
        <v>500</v>
      </c>
      <c r="H654" s="61" t="s">
        <v>56</v>
      </c>
      <c r="I654" s="74">
        <v>490</v>
      </c>
    </row>
    <row r="655" spans="1:9" ht="18" customHeight="1">
      <c r="A655" s="306"/>
      <c r="B655" s="73" t="s">
        <v>86</v>
      </c>
      <c r="C655" s="280" t="s">
        <v>1546</v>
      </c>
      <c r="D655" s="281"/>
      <c r="E655" s="281"/>
      <c r="F655" s="282"/>
      <c r="G655" s="74">
        <v>600</v>
      </c>
      <c r="H655" s="61" t="s">
        <v>56</v>
      </c>
      <c r="I655" s="74">
        <v>588</v>
      </c>
    </row>
    <row r="656" spans="1:9" ht="15.75">
      <c r="A656" s="306"/>
      <c r="B656" s="73" t="s">
        <v>361</v>
      </c>
      <c r="C656" s="280" t="s">
        <v>1547</v>
      </c>
      <c r="D656" s="281"/>
      <c r="E656" s="281"/>
      <c r="F656" s="282"/>
      <c r="G656" s="118">
        <v>1500</v>
      </c>
      <c r="H656" s="61" t="s">
        <v>56</v>
      </c>
      <c r="I656" s="74">
        <v>1470</v>
      </c>
    </row>
    <row r="657" spans="1:9" ht="15.75">
      <c r="A657" s="306"/>
      <c r="B657" s="73" t="s">
        <v>1435</v>
      </c>
      <c r="C657" s="280" t="s">
        <v>1548</v>
      </c>
      <c r="D657" s="281"/>
      <c r="E657" s="281"/>
      <c r="F657" s="282"/>
      <c r="G657" s="118">
        <v>795</v>
      </c>
      <c r="H657" s="61" t="s">
        <v>56</v>
      </c>
      <c r="I657" s="158">
        <v>779.1</v>
      </c>
    </row>
    <row r="658" spans="1:9" ht="15.75">
      <c r="A658" s="306"/>
      <c r="B658" s="73" t="s">
        <v>1549</v>
      </c>
      <c r="C658" s="280" t="s">
        <v>1550</v>
      </c>
      <c r="D658" s="281"/>
      <c r="E658" s="281"/>
      <c r="F658" s="282"/>
      <c r="G658" s="118">
        <v>750</v>
      </c>
      <c r="H658" s="61" t="s">
        <v>56</v>
      </c>
      <c r="I658" s="74">
        <v>735</v>
      </c>
    </row>
    <row r="659" spans="1:9" ht="15.75">
      <c r="A659" s="306"/>
      <c r="B659" s="73" t="s">
        <v>1551</v>
      </c>
      <c r="C659" s="280" t="s">
        <v>1552</v>
      </c>
      <c r="D659" s="281"/>
      <c r="E659" s="281"/>
      <c r="F659" s="282"/>
      <c r="G659" s="118">
        <v>1700</v>
      </c>
      <c r="H659" s="61" t="s">
        <v>56</v>
      </c>
      <c r="I659" s="74">
        <v>1666</v>
      </c>
    </row>
    <row r="660" spans="1:9" ht="15.75">
      <c r="A660" s="306"/>
      <c r="B660" s="73" t="s">
        <v>1553</v>
      </c>
      <c r="C660" s="280" t="s">
        <v>1554</v>
      </c>
      <c r="D660" s="281"/>
      <c r="E660" s="281"/>
      <c r="F660" s="282"/>
      <c r="G660" s="118">
        <v>995</v>
      </c>
      <c r="H660" s="61" t="s">
        <v>56</v>
      </c>
      <c r="I660" s="158">
        <v>975.1</v>
      </c>
    </row>
    <row r="661" spans="1:9" ht="15.75">
      <c r="A661" s="306"/>
      <c r="B661" s="73" t="s">
        <v>400</v>
      </c>
      <c r="C661" s="280" t="s">
        <v>1555</v>
      </c>
      <c r="D661" s="281"/>
      <c r="E661" s="281"/>
      <c r="F661" s="282"/>
      <c r="G661" s="118">
        <v>1995</v>
      </c>
      <c r="H661" s="61" t="s">
        <v>56</v>
      </c>
      <c r="I661" s="158">
        <v>1955.1</v>
      </c>
    </row>
    <row r="662" spans="1:9" ht="15.75">
      <c r="A662" s="306"/>
      <c r="B662" s="73" t="s">
        <v>116</v>
      </c>
      <c r="C662" s="280" t="s">
        <v>1556</v>
      </c>
      <c r="D662" s="281"/>
      <c r="E662" s="281"/>
      <c r="F662" s="282"/>
      <c r="G662" s="118">
        <v>95</v>
      </c>
      <c r="H662" s="61" t="s">
        <v>56</v>
      </c>
      <c r="I662" s="158">
        <v>93.1</v>
      </c>
    </row>
    <row r="663" spans="1:9" ht="15.75">
      <c r="A663" s="306"/>
      <c r="B663" s="73" t="s">
        <v>155</v>
      </c>
      <c r="C663" s="280" t="s">
        <v>1557</v>
      </c>
      <c r="D663" s="281"/>
      <c r="E663" s="281"/>
      <c r="F663" s="282"/>
      <c r="G663" s="118">
        <v>200</v>
      </c>
      <c r="H663" s="61" t="s">
        <v>56</v>
      </c>
      <c r="I663" s="74">
        <v>196</v>
      </c>
    </row>
    <row r="664" spans="1:9" ht="15.75">
      <c r="A664" s="306"/>
      <c r="B664" s="73" t="s">
        <v>787</v>
      </c>
      <c r="C664" s="280" t="s">
        <v>1558</v>
      </c>
      <c r="D664" s="281"/>
      <c r="E664" s="281"/>
      <c r="F664" s="282"/>
      <c r="G664" s="118">
        <v>895</v>
      </c>
      <c r="H664" s="61" t="s">
        <v>56</v>
      </c>
      <c r="I664" s="158">
        <v>877.1</v>
      </c>
    </row>
    <row r="665" spans="1:9" ht="15.75">
      <c r="A665" s="306"/>
      <c r="B665" s="73" t="s">
        <v>554</v>
      </c>
      <c r="C665" s="280" t="s">
        <v>1559</v>
      </c>
      <c r="D665" s="281"/>
      <c r="E665" s="281"/>
      <c r="F665" s="282"/>
      <c r="G665" s="118">
        <v>2995</v>
      </c>
      <c r="H665" s="61" t="s">
        <v>56</v>
      </c>
      <c r="I665" s="158">
        <v>2935.1</v>
      </c>
    </row>
    <row r="666" spans="1:9" ht="15.75">
      <c r="A666" s="306"/>
      <c r="B666" s="73">
        <v>642</v>
      </c>
      <c r="C666" s="280" t="s">
        <v>1560</v>
      </c>
      <c r="D666" s="281"/>
      <c r="E666" s="281"/>
      <c r="F666" s="282"/>
      <c r="G666" s="118">
        <v>995</v>
      </c>
      <c r="H666" s="61" t="s">
        <v>56</v>
      </c>
      <c r="I666" s="158">
        <v>975.1</v>
      </c>
    </row>
    <row r="667" spans="1:9" ht="15.75">
      <c r="A667" s="306"/>
      <c r="B667" s="73" t="s">
        <v>1561</v>
      </c>
      <c r="C667" s="280" t="s">
        <v>1562</v>
      </c>
      <c r="D667" s="281"/>
      <c r="E667" s="281"/>
      <c r="F667" s="282"/>
      <c r="G667" s="118">
        <v>995</v>
      </c>
      <c r="H667" s="61" t="s">
        <v>56</v>
      </c>
      <c r="I667" s="158">
        <v>975.1</v>
      </c>
    </row>
    <row r="668" spans="1:9" ht="15.75">
      <c r="A668" s="306"/>
      <c r="B668" s="73" t="s">
        <v>1329</v>
      </c>
      <c r="C668" s="280" t="s">
        <v>1330</v>
      </c>
      <c r="D668" s="281"/>
      <c r="E668" s="281"/>
      <c r="F668" s="282"/>
      <c r="G668" s="118">
        <v>495</v>
      </c>
      <c r="H668" s="61" t="s">
        <v>56</v>
      </c>
      <c r="I668" s="158">
        <v>485.1</v>
      </c>
    </row>
    <row r="669" spans="1:9" ht="15.75">
      <c r="A669" s="306"/>
      <c r="B669" s="73" t="s">
        <v>153</v>
      </c>
      <c r="C669" s="280" t="s">
        <v>1563</v>
      </c>
      <c r="D669" s="281"/>
      <c r="E669" s="281"/>
      <c r="F669" s="282"/>
      <c r="G669" s="118">
        <v>745</v>
      </c>
      <c r="H669" s="61" t="s">
        <v>56</v>
      </c>
      <c r="I669" s="158">
        <v>730.1</v>
      </c>
    </row>
    <row r="670" spans="1:9" ht="15.75">
      <c r="A670" s="306"/>
      <c r="B670" s="115" t="s">
        <v>555</v>
      </c>
      <c r="C670" s="280" t="s">
        <v>556</v>
      </c>
      <c r="D670" s="281"/>
      <c r="E670" s="281"/>
      <c r="F670" s="282"/>
      <c r="G670" s="118">
        <v>550</v>
      </c>
      <c r="H670" s="61" t="s">
        <v>56</v>
      </c>
      <c r="I670" s="118">
        <v>539</v>
      </c>
    </row>
    <row r="671" spans="1:9" ht="20.25">
      <c r="A671" s="302" t="s">
        <v>159</v>
      </c>
      <c r="B671" s="289" t="s">
        <v>128</v>
      </c>
      <c r="C671" s="281"/>
      <c r="D671" s="281"/>
      <c r="E671" s="281"/>
      <c r="F671" s="282"/>
      <c r="G671" s="56"/>
      <c r="H671" s="55"/>
      <c r="I671" s="56"/>
    </row>
    <row r="672" spans="1:9" ht="15.75">
      <c r="A672" s="327"/>
      <c r="B672" s="73">
        <v>942</v>
      </c>
      <c r="C672" s="284" t="s">
        <v>557</v>
      </c>
      <c r="D672" s="281"/>
      <c r="E672" s="281"/>
      <c r="F672" s="282"/>
      <c r="G672" s="62">
        <v>45</v>
      </c>
      <c r="H672" s="61" t="s">
        <v>56</v>
      </c>
      <c r="I672" s="62">
        <v>44.1</v>
      </c>
    </row>
    <row r="673" spans="1:9" ht="15">
      <c r="A673"/>
      <c r="B673"/>
      <c r="C673"/>
      <c r="D673"/>
      <c r="E673"/>
      <c r="F673"/>
      <c r="G673"/>
      <c r="H673"/>
      <c r="I673" s="131"/>
    </row>
    <row r="674" spans="1:9" ht="15">
      <c r="A674"/>
      <c r="B674"/>
      <c r="C674"/>
      <c r="D674"/>
      <c r="E674"/>
      <c r="F674"/>
      <c r="G674"/>
      <c r="H674"/>
      <c r="I674" s="131"/>
    </row>
    <row r="675" spans="1:9" ht="20.25">
      <c r="A675" s="320" t="s">
        <v>20</v>
      </c>
      <c r="B675" s="307"/>
      <c r="C675" s="307"/>
      <c r="D675" s="307"/>
      <c r="E675" s="307"/>
      <c r="F675" s="321"/>
      <c r="G675" s="54"/>
      <c r="H675" s="55"/>
      <c r="I675" s="56"/>
    </row>
    <row r="676" spans="1:9" ht="15.75">
      <c r="A676" s="57" t="s">
        <v>5</v>
      </c>
      <c r="B676" s="57" t="s">
        <v>49</v>
      </c>
      <c r="C676" s="311" t="s">
        <v>7</v>
      </c>
      <c r="D676" s="281"/>
      <c r="E676" s="281"/>
      <c r="F676" s="282"/>
      <c r="G676" s="58" t="s">
        <v>8</v>
      </c>
      <c r="H676" s="57" t="s">
        <v>17</v>
      </c>
      <c r="I676" s="59" t="s">
        <v>9</v>
      </c>
    </row>
    <row r="677" spans="1:9" ht="20.25" customHeight="1">
      <c r="A677" s="322" t="s">
        <v>558</v>
      </c>
      <c r="B677" s="323"/>
      <c r="C677" s="323"/>
      <c r="D677" s="323"/>
      <c r="E677" s="323"/>
      <c r="F677" s="323"/>
      <c r="G677" s="323"/>
      <c r="H677" s="323"/>
      <c r="I677" s="120"/>
    </row>
    <row r="678" spans="1:9" ht="15.75">
      <c r="A678" s="356" t="s">
        <v>558</v>
      </c>
      <c r="B678" s="68" t="s">
        <v>559</v>
      </c>
      <c r="C678" s="284" t="s">
        <v>503</v>
      </c>
      <c r="D678" s="281"/>
      <c r="E678" s="281"/>
      <c r="F678" s="282"/>
      <c r="G678" s="74">
        <v>610</v>
      </c>
      <c r="H678" s="61" t="s">
        <v>56</v>
      </c>
      <c r="I678" s="158">
        <v>597.79999999999995</v>
      </c>
    </row>
    <row r="679" spans="1:9" ht="15.75">
      <c r="A679" s="319"/>
      <c r="B679" s="68" t="s">
        <v>284</v>
      </c>
      <c r="C679" s="284" t="s">
        <v>560</v>
      </c>
      <c r="D679" s="281"/>
      <c r="E679" s="281"/>
      <c r="F679" s="282"/>
      <c r="G679" s="118">
        <v>900</v>
      </c>
      <c r="H679" s="61" t="s">
        <v>56</v>
      </c>
      <c r="I679" s="74">
        <v>882</v>
      </c>
    </row>
    <row r="680" spans="1:9" ht="15.75">
      <c r="A680" s="319"/>
      <c r="B680" s="68" t="s">
        <v>151</v>
      </c>
      <c r="C680" s="284" t="s">
        <v>561</v>
      </c>
      <c r="D680" s="281"/>
      <c r="E680" s="281"/>
      <c r="F680" s="282"/>
      <c r="G680" s="158">
        <v>430</v>
      </c>
      <c r="H680" s="61" t="s">
        <v>56</v>
      </c>
      <c r="I680" s="158">
        <v>421.4</v>
      </c>
    </row>
    <row r="681" spans="1:9" ht="15.75">
      <c r="A681" s="319"/>
      <c r="B681" s="68" t="s">
        <v>87</v>
      </c>
      <c r="C681" s="284" t="s">
        <v>562</v>
      </c>
      <c r="D681" s="281"/>
      <c r="E681" s="281"/>
      <c r="F681" s="282"/>
      <c r="G681" s="158">
        <v>460</v>
      </c>
      <c r="H681" s="61" t="s">
        <v>56</v>
      </c>
      <c r="I681" s="158">
        <v>450.8</v>
      </c>
    </row>
    <row r="682" spans="1:9" ht="15.75">
      <c r="A682" s="319"/>
      <c r="B682" s="68" t="s">
        <v>563</v>
      </c>
      <c r="C682" s="284" t="s">
        <v>564</v>
      </c>
      <c r="D682" s="281"/>
      <c r="E682" s="281"/>
      <c r="F682" s="282"/>
      <c r="G682" s="158">
        <v>4050</v>
      </c>
      <c r="H682" s="61" t="s">
        <v>56</v>
      </c>
      <c r="I682" s="158">
        <v>3969</v>
      </c>
    </row>
    <row r="683" spans="1:9" ht="20.25">
      <c r="A683" s="89"/>
      <c r="B683" s="289" t="s">
        <v>162</v>
      </c>
      <c r="C683" s="281"/>
      <c r="D683" s="281"/>
      <c r="E683" s="281"/>
      <c r="F683" s="282"/>
      <c r="G683" s="80"/>
      <c r="H683" s="81"/>
      <c r="I683" s="56"/>
    </row>
    <row r="684" spans="1:9" ht="15.75">
      <c r="A684" s="330" t="s">
        <v>69</v>
      </c>
      <c r="B684" s="68" t="s">
        <v>565</v>
      </c>
      <c r="C684" s="284" t="s">
        <v>566</v>
      </c>
      <c r="D684" s="281"/>
      <c r="E684" s="281"/>
      <c r="F684" s="282"/>
      <c r="G684" s="101" t="s">
        <v>72</v>
      </c>
      <c r="H684" s="61" t="s">
        <v>56</v>
      </c>
      <c r="I684" s="62" t="s">
        <v>72</v>
      </c>
    </row>
    <row r="685" spans="1:9" ht="15.75">
      <c r="A685" s="319"/>
      <c r="B685" s="71" t="s">
        <v>369</v>
      </c>
      <c r="C685" s="284" t="s">
        <v>567</v>
      </c>
      <c r="D685" s="281"/>
      <c r="E685" s="281"/>
      <c r="F685" s="282"/>
      <c r="G685" s="163">
        <v>0</v>
      </c>
      <c r="H685" s="61" t="s">
        <v>56</v>
      </c>
      <c r="I685" s="74">
        <v>0</v>
      </c>
    </row>
    <row r="686" spans="1:9" ht="15.75">
      <c r="A686" s="319"/>
      <c r="B686" s="98" t="s">
        <v>568</v>
      </c>
      <c r="C686" s="284" t="s">
        <v>569</v>
      </c>
      <c r="D686" s="281"/>
      <c r="E686" s="281"/>
      <c r="F686" s="282"/>
      <c r="G686" s="63">
        <v>950</v>
      </c>
      <c r="H686" s="61" t="s">
        <v>56</v>
      </c>
      <c r="I686" s="62">
        <v>931</v>
      </c>
    </row>
    <row r="687" spans="1:9" ht="15.75">
      <c r="A687" s="48" t="s">
        <v>536</v>
      </c>
      <c r="B687" s="73" t="s">
        <v>343</v>
      </c>
      <c r="C687" s="284" t="s">
        <v>570</v>
      </c>
      <c r="D687" s="281"/>
      <c r="E687" s="281"/>
      <c r="F687" s="282"/>
      <c r="G687" s="63" t="s">
        <v>53</v>
      </c>
      <c r="H687" s="61" t="s">
        <v>56</v>
      </c>
      <c r="I687" s="62" t="s">
        <v>53</v>
      </c>
    </row>
    <row r="688" spans="1:9" ht="20.25">
      <c r="A688" s="304" t="s">
        <v>82</v>
      </c>
      <c r="B688" s="307" t="s">
        <v>82</v>
      </c>
      <c r="C688" s="281"/>
      <c r="D688" s="281"/>
      <c r="E688" s="281"/>
      <c r="F688" s="282"/>
      <c r="G688" s="56"/>
      <c r="H688" s="55"/>
      <c r="I688" s="56"/>
    </row>
    <row r="689" spans="1:9" ht="15.75">
      <c r="A689" s="306"/>
      <c r="B689" s="73" t="s">
        <v>571</v>
      </c>
      <c r="C689" s="280" t="s">
        <v>572</v>
      </c>
      <c r="D689" s="281"/>
      <c r="E689" s="281"/>
      <c r="F689" s="282"/>
      <c r="G689" s="158">
        <v>640</v>
      </c>
      <c r="H689" s="61" t="s">
        <v>56</v>
      </c>
      <c r="I689" s="158">
        <v>627.20000000000005</v>
      </c>
    </row>
    <row r="690" spans="1:9" ht="15.75">
      <c r="A690" s="306"/>
      <c r="B690" s="73" t="s">
        <v>573</v>
      </c>
      <c r="C690" s="280" t="s">
        <v>574</v>
      </c>
      <c r="D690" s="281"/>
      <c r="E690" s="281"/>
      <c r="F690" s="282"/>
      <c r="G690" s="158">
        <v>200</v>
      </c>
      <c r="H690" s="61" t="s">
        <v>56</v>
      </c>
      <c r="I690" s="158">
        <v>196</v>
      </c>
    </row>
    <row r="691" spans="1:9" ht="15.75">
      <c r="A691" s="306"/>
      <c r="B691" s="73" t="s">
        <v>96</v>
      </c>
      <c r="C691" s="280" t="s">
        <v>97</v>
      </c>
      <c r="D691" s="281"/>
      <c r="E691" s="281"/>
      <c r="F691" s="282"/>
      <c r="G691" s="165">
        <v>190</v>
      </c>
      <c r="H691" s="61" t="s">
        <v>56</v>
      </c>
      <c r="I691" s="158">
        <v>186.2</v>
      </c>
    </row>
    <row r="692" spans="1:9" ht="15.75">
      <c r="A692" s="306"/>
      <c r="B692" s="73">
        <v>153</v>
      </c>
      <c r="C692" s="280" t="s">
        <v>575</v>
      </c>
      <c r="D692" s="281"/>
      <c r="E692" s="281"/>
      <c r="F692" s="282"/>
      <c r="G692" s="62" t="s">
        <v>473</v>
      </c>
      <c r="H692" s="61" t="s">
        <v>56</v>
      </c>
      <c r="I692" s="62" t="s">
        <v>53</v>
      </c>
    </row>
    <row r="693" spans="1:9" ht="15.75">
      <c r="A693" s="306"/>
      <c r="B693" s="115" t="s">
        <v>528</v>
      </c>
      <c r="C693" s="280" t="s">
        <v>577</v>
      </c>
      <c r="D693" s="281"/>
      <c r="E693" s="281"/>
      <c r="F693" s="282"/>
      <c r="G693" s="165">
        <v>580</v>
      </c>
      <c r="H693" s="61" t="s">
        <v>56</v>
      </c>
      <c r="I693" s="165">
        <v>568.4</v>
      </c>
    </row>
    <row r="694" spans="1:9" ht="15.75">
      <c r="A694" s="306"/>
      <c r="B694" s="73" t="s">
        <v>412</v>
      </c>
      <c r="C694" s="280" t="s">
        <v>578</v>
      </c>
      <c r="D694" s="281"/>
      <c r="E694" s="281"/>
      <c r="F694" s="282"/>
      <c r="G694" s="165">
        <v>400</v>
      </c>
      <c r="H694" s="61" t="s">
        <v>56</v>
      </c>
      <c r="I694" s="158">
        <v>392</v>
      </c>
    </row>
    <row r="695" spans="1:9" ht="15.75">
      <c r="A695" s="306"/>
      <c r="B695" s="73" t="s">
        <v>579</v>
      </c>
      <c r="C695" s="280" t="s">
        <v>580</v>
      </c>
      <c r="D695" s="281"/>
      <c r="E695" s="281"/>
      <c r="F695" s="282"/>
      <c r="G695" s="165">
        <v>580</v>
      </c>
      <c r="H695" s="61" t="s">
        <v>56</v>
      </c>
      <c r="I695" s="158">
        <v>568.4</v>
      </c>
    </row>
    <row r="696" spans="1:9" ht="15.75">
      <c r="A696" s="306"/>
      <c r="B696" s="73" t="s">
        <v>406</v>
      </c>
      <c r="C696" s="280" t="s">
        <v>581</v>
      </c>
      <c r="D696" s="281"/>
      <c r="E696" s="281"/>
      <c r="F696" s="282"/>
      <c r="G696" s="158">
        <v>1500</v>
      </c>
      <c r="H696" s="61" t="s">
        <v>56</v>
      </c>
      <c r="I696" s="158">
        <v>1470</v>
      </c>
    </row>
    <row r="697" spans="1:9" ht="15.75">
      <c r="A697" s="306"/>
      <c r="B697" s="73" t="s">
        <v>157</v>
      </c>
      <c r="C697" s="280" t="s">
        <v>582</v>
      </c>
      <c r="D697" s="281"/>
      <c r="E697" s="281"/>
      <c r="F697" s="282"/>
      <c r="G697" s="158">
        <v>490</v>
      </c>
      <c r="H697" s="61" t="s">
        <v>56</v>
      </c>
      <c r="I697" s="158">
        <v>480.2</v>
      </c>
    </row>
    <row r="698" spans="1:9" ht="15.75">
      <c r="A698" s="306"/>
      <c r="B698" s="73" t="s">
        <v>583</v>
      </c>
      <c r="C698" s="280" t="s">
        <v>584</v>
      </c>
      <c r="D698" s="281"/>
      <c r="E698" s="281"/>
      <c r="F698" s="282"/>
      <c r="G698" s="165">
        <v>140</v>
      </c>
      <c r="H698" s="61" t="s">
        <v>56</v>
      </c>
      <c r="I698" s="158">
        <v>137.19999999999999</v>
      </c>
    </row>
    <row r="699" spans="1:9" ht="15.75">
      <c r="A699" s="306"/>
      <c r="B699" s="73" t="s">
        <v>585</v>
      </c>
      <c r="C699" s="280" t="s">
        <v>586</v>
      </c>
      <c r="D699" s="281"/>
      <c r="E699" s="281"/>
      <c r="F699" s="282"/>
      <c r="G699" s="165">
        <v>300</v>
      </c>
      <c r="H699" s="61" t="s">
        <v>56</v>
      </c>
      <c r="I699" s="158">
        <v>294</v>
      </c>
    </row>
    <row r="700" spans="1:9" ht="15.75">
      <c r="A700" s="306"/>
      <c r="B700" s="73" t="s">
        <v>587</v>
      </c>
      <c r="C700" s="280" t="s">
        <v>588</v>
      </c>
      <c r="D700" s="281"/>
      <c r="E700" s="281"/>
      <c r="F700" s="282"/>
      <c r="G700" s="158">
        <v>400</v>
      </c>
      <c r="H700" s="61" t="s">
        <v>56</v>
      </c>
      <c r="I700" s="158">
        <v>392</v>
      </c>
    </row>
    <row r="701" spans="1:9" ht="15.75">
      <c r="A701" s="306"/>
      <c r="B701" s="73" t="s">
        <v>589</v>
      </c>
      <c r="C701" s="280" t="s">
        <v>590</v>
      </c>
      <c r="D701" s="281"/>
      <c r="E701" s="281"/>
      <c r="F701" s="282"/>
      <c r="G701" s="158">
        <v>420</v>
      </c>
      <c r="H701" s="61" t="s">
        <v>56</v>
      </c>
      <c r="I701" s="158">
        <v>411.6</v>
      </c>
    </row>
    <row r="702" spans="1:9" ht="15.75">
      <c r="A702" s="306"/>
      <c r="B702" s="73" t="s">
        <v>591</v>
      </c>
      <c r="C702" s="280" t="s">
        <v>592</v>
      </c>
      <c r="D702" s="281"/>
      <c r="E702" s="281"/>
      <c r="F702" s="282"/>
      <c r="G702" s="158">
        <v>790</v>
      </c>
      <c r="H702" s="61" t="s">
        <v>56</v>
      </c>
      <c r="I702" s="158">
        <v>774.2</v>
      </c>
    </row>
    <row r="703" spans="1:9" ht="15.75">
      <c r="A703" s="306"/>
      <c r="B703" s="73" t="s">
        <v>593</v>
      </c>
      <c r="C703" s="280" t="s">
        <v>594</v>
      </c>
      <c r="D703" s="281"/>
      <c r="E703" s="281"/>
      <c r="F703" s="282"/>
      <c r="G703" s="158">
        <v>880</v>
      </c>
      <c r="H703" s="61" t="s">
        <v>56</v>
      </c>
      <c r="I703" s="158">
        <v>862.4</v>
      </c>
    </row>
    <row r="704" spans="1:9" ht="15.75">
      <c r="A704" s="306"/>
      <c r="B704" s="73" t="s">
        <v>595</v>
      </c>
      <c r="C704" s="280" t="s">
        <v>596</v>
      </c>
      <c r="D704" s="281"/>
      <c r="E704" s="281"/>
      <c r="F704" s="282"/>
      <c r="G704" s="158">
        <v>120</v>
      </c>
      <c r="H704" s="61" t="s">
        <v>56</v>
      </c>
      <c r="I704" s="158">
        <v>117.6</v>
      </c>
    </row>
    <row r="705" spans="1:9" ht="15.75">
      <c r="A705" s="306"/>
      <c r="B705" s="73" t="s">
        <v>597</v>
      </c>
      <c r="C705" s="280" t="s">
        <v>598</v>
      </c>
      <c r="D705" s="281"/>
      <c r="E705" s="281"/>
      <c r="F705" s="282"/>
      <c r="G705" s="158">
        <v>90</v>
      </c>
      <c r="H705" s="61" t="s">
        <v>56</v>
      </c>
      <c r="I705" s="158">
        <v>88.2</v>
      </c>
    </row>
    <row r="706" spans="1:9" ht="15.75">
      <c r="A706" s="306"/>
      <c r="B706" s="73" t="s">
        <v>599</v>
      </c>
      <c r="C706" s="280" t="s">
        <v>600</v>
      </c>
      <c r="D706" s="281"/>
      <c r="E706" s="281"/>
      <c r="F706" s="282"/>
      <c r="G706" s="165">
        <v>340</v>
      </c>
      <c r="H706" s="61" t="s">
        <v>56</v>
      </c>
      <c r="I706" s="158">
        <v>332.2</v>
      </c>
    </row>
    <row r="707" spans="1:9" ht="15.75">
      <c r="A707" s="306"/>
      <c r="B707" s="73" t="s">
        <v>1567</v>
      </c>
      <c r="C707" s="280" t="s">
        <v>1568</v>
      </c>
      <c r="D707" s="281"/>
      <c r="E707" s="281"/>
      <c r="F707" s="282"/>
      <c r="G707" s="158">
        <v>70</v>
      </c>
      <c r="H707" s="61" t="s">
        <v>56</v>
      </c>
      <c r="I707" s="158">
        <v>68.599999999999994</v>
      </c>
    </row>
    <row r="708" spans="1:9" ht="15.75">
      <c r="A708" s="306"/>
      <c r="B708" s="73" t="s">
        <v>601</v>
      </c>
      <c r="C708" s="280" t="s">
        <v>602</v>
      </c>
      <c r="D708" s="281"/>
      <c r="E708" s="281"/>
      <c r="F708" s="282"/>
      <c r="G708" s="158">
        <v>3700</v>
      </c>
      <c r="H708" s="61" t="s">
        <v>56</v>
      </c>
      <c r="I708" s="158">
        <v>3626</v>
      </c>
    </row>
    <row r="709" spans="1:9" ht="15.75">
      <c r="A709" s="306"/>
      <c r="B709" s="73" t="s">
        <v>1569</v>
      </c>
      <c r="C709" s="280" t="s">
        <v>1570</v>
      </c>
      <c r="D709" s="281"/>
      <c r="E709" s="281"/>
      <c r="F709" s="282"/>
      <c r="G709" s="62" t="s">
        <v>473</v>
      </c>
      <c r="H709" s="61" t="s">
        <v>56</v>
      </c>
      <c r="I709" s="62" t="s">
        <v>53</v>
      </c>
    </row>
    <row r="710" spans="1:9" ht="15.75">
      <c r="A710" s="306"/>
      <c r="B710" s="73" t="s">
        <v>603</v>
      </c>
      <c r="C710" s="280" t="s">
        <v>604</v>
      </c>
      <c r="D710" s="281"/>
      <c r="E710" s="281"/>
      <c r="F710" s="282"/>
      <c r="G710" s="158">
        <v>160</v>
      </c>
      <c r="H710" s="61" t="s">
        <v>56</v>
      </c>
      <c r="I710" s="158">
        <v>156.80000000000001</v>
      </c>
    </row>
    <row r="711" spans="1:9" ht="31.5">
      <c r="A711" s="306"/>
      <c r="B711" s="73" t="s">
        <v>605</v>
      </c>
      <c r="C711" s="280" t="s">
        <v>606</v>
      </c>
      <c r="D711" s="281"/>
      <c r="E711" s="281"/>
      <c r="F711" s="282"/>
      <c r="G711" s="84" t="s">
        <v>1571</v>
      </c>
      <c r="H711" s="61" t="s">
        <v>56</v>
      </c>
      <c r="I711" s="84" t="s">
        <v>1572</v>
      </c>
    </row>
    <row r="712" spans="1:9" ht="15.75">
      <c r="A712" s="306"/>
      <c r="B712" s="73" t="s">
        <v>86</v>
      </c>
      <c r="C712" s="280" t="s">
        <v>607</v>
      </c>
      <c r="D712" s="281"/>
      <c r="E712" s="281"/>
      <c r="F712" s="282"/>
      <c r="G712" s="62" t="s">
        <v>473</v>
      </c>
      <c r="H712" s="61" t="s">
        <v>56</v>
      </c>
      <c r="I712" s="62" t="s">
        <v>53</v>
      </c>
    </row>
    <row r="713" spans="1:9" ht="15.75">
      <c r="A713" s="306"/>
      <c r="B713" s="73" t="s">
        <v>609</v>
      </c>
      <c r="C713" s="280" t="s">
        <v>610</v>
      </c>
      <c r="D713" s="281"/>
      <c r="E713" s="281"/>
      <c r="F713" s="282"/>
      <c r="G713" s="158">
        <v>50</v>
      </c>
      <c r="H713" s="61" t="s">
        <v>56</v>
      </c>
      <c r="I713" s="158">
        <v>49</v>
      </c>
    </row>
    <row r="714" spans="1:9" ht="15.75">
      <c r="A714" s="306"/>
      <c r="B714" s="73" t="s">
        <v>91</v>
      </c>
      <c r="C714" s="280" t="s">
        <v>611</v>
      </c>
      <c r="D714" s="281"/>
      <c r="E714" s="281"/>
      <c r="F714" s="282"/>
      <c r="G714" s="74">
        <v>50</v>
      </c>
      <c r="H714" s="61" t="s">
        <v>56</v>
      </c>
      <c r="I714" s="158">
        <v>49</v>
      </c>
    </row>
    <row r="715" spans="1:9" ht="15.75">
      <c r="A715" s="306"/>
      <c r="B715" s="73" t="s">
        <v>83</v>
      </c>
      <c r="C715" s="280" t="s">
        <v>612</v>
      </c>
      <c r="D715" s="281"/>
      <c r="E715" s="281"/>
      <c r="F715" s="282"/>
      <c r="G715" s="158">
        <v>50</v>
      </c>
      <c r="H715" s="61" t="s">
        <v>56</v>
      </c>
      <c r="I715" s="158">
        <v>49</v>
      </c>
    </row>
    <row r="716" spans="1:9" ht="15.75">
      <c r="A716" s="306"/>
      <c r="B716" s="73" t="s">
        <v>613</v>
      </c>
      <c r="C716" s="280" t="s">
        <v>614</v>
      </c>
      <c r="D716" s="281"/>
      <c r="E716" s="281"/>
      <c r="F716" s="282"/>
      <c r="G716" s="158">
        <v>50</v>
      </c>
      <c r="H716" s="61" t="s">
        <v>56</v>
      </c>
      <c r="I716" s="158">
        <v>49</v>
      </c>
    </row>
    <row r="717" spans="1:9" ht="15.75">
      <c r="A717" s="306"/>
      <c r="B717" s="73" t="s">
        <v>615</v>
      </c>
      <c r="C717" s="280" t="s">
        <v>616</v>
      </c>
      <c r="D717" s="281"/>
      <c r="E717" s="281"/>
      <c r="F717" s="282"/>
      <c r="G717" s="74">
        <v>50</v>
      </c>
      <c r="H717" s="61" t="s">
        <v>56</v>
      </c>
      <c r="I717" s="158">
        <v>49</v>
      </c>
    </row>
    <row r="718" spans="1:9" ht="15.75">
      <c r="A718" s="306"/>
      <c r="B718" s="73" t="s">
        <v>543</v>
      </c>
      <c r="C718" s="280" t="s">
        <v>617</v>
      </c>
      <c r="D718" s="281"/>
      <c r="E718" s="281"/>
      <c r="F718" s="282"/>
      <c r="G718" s="158">
        <v>50</v>
      </c>
      <c r="H718" s="61" t="s">
        <v>56</v>
      </c>
      <c r="I718" s="158">
        <v>49</v>
      </c>
    </row>
    <row r="719" spans="1:9" ht="15.75">
      <c r="A719" s="306"/>
      <c r="B719" s="73" t="s">
        <v>618</v>
      </c>
      <c r="C719" s="280" t="s">
        <v>619</v>
      </c>
      <c r="D719" s="281"/>
      <c r="E719" s="281"/>
      <c r="F719" s="282"/>
      <c r="G719" s="158">
        <v>50</v>
      </c>
      <c r="H719" s="61" t="s">
        <v>56</v>
      </c>
      <c r="I719" s="158">
        <v>49</v>
      </c>
    </row>
    <row r="720" spans="1:9" ht="15.75">
      <c r="A720" s="306"/>
      <c r="B720" s="73" t="s">
        <v>620</v>
      </c>
      <c r="C720" s="280" t="s">
        <v>621</v>
      </c>
      <c r="D720" s="281"/>
      <c r="E720" s="281"/>
      <c r="F720" s="282"/>
      <c r="G720" s="158">
        <v>150</v>
      </c>
      <c r="H720" s="61" t="s">
        <v>56</v>
      </c>
      <c r="I720" s="158">
        <v>147</v>
      </c>
    </row>
    <row r="721" spans="1:9" ht="31.5">
      <c r="A721" s="306"/>
      <c r="B721" s="73" t="s">
        <v>622</v>
      </c>
      <c r="C721" s="280" t="s">
        <v>623</v>
      </c>
      <c r="D721" s="281"/>
      <c r="E721" s="281"/>
      <c r="F721" s="282"/>
      <c r="G721" s="84" t="s">
        <v>1573</v>
      </c>
      <c r="H721" s="61" t="s">
        <v>56</v>
      </c>
      <c r="I721" s="84" t="s">
        <v>1574</v>
      </c>
    </row>
    <row r="722" spans="1:9" ht="15.75">
      <c r="A722" s="306"/>
      <c r="B722" s="73" t="s">
        <v>624</v>
      </c>
      <c r="C722" s="280" t="s">
        <v>625</v>
      </c>
      <c r="D722" s="281"/>
      <c r="E722" s="281"/>
      <c r="F722" s="282"/>
      <c r="G722" s="62" t="s">
        <v>53</v>
      </c>
      <c r="H722" s="61" t="s">
        <v>56</v>
      </c>
      <c r="I722" s="62" t="s">
        <v>53</v>
      </c>
    </row>
    <row r="723" spans="1:9" ht="15.75">
      <c r="A723" s="306"/>
      <c r="B723" s="73" t="s">
        <v>626</v>
      </c>
      <c r="C723" s="280" t="s">
        <v>627</v>
      </c>
      <c r="D723" s="281"/>
      <c r="E723" s="281"/>
      <c r="F723" s="282"/>
      <c r="G723" s="158">
        <v>60</v>
      </c>
      <c r="H723" s="61" t="s">
        <v>56</v>
      </c>
      <c r="I723" s="158">
        <v>58.8</v>
      </c>
    </row>
    <row r="724" spans="1:9" ht="15.75">
      <c r="A724" s="306"/>
      <c r="B724" s="73" t="s">
        <v>628</v>
      </c>
      <c r="C724" s="280" t="s">
        <v>629</v>
      </c>
      <c r="D724" s="281"/>
      <c r="E724" s="281"/>
      <c r="F724" s="282"/>
      <c r="G724" s="158">
        <v>1590</v>
      </c>
      <c r="H724" s="61" t="s">
        <v>56</v>
      </c>
      <c r="I724" s="158">
        <v>1558.2</v>
      </c>
    </row>
    <row r="725" spans="1:9" ht="15.75">
      <c r="A725" s="306"/>
      <c r="B725" s="73" t="s">
        <v>630</v>
      </c>
      <c r="C725" s="280" t="s">
        <v>631</v>
      </c>
      <c r="D725" s="281"/>
      <c r="E725" s="281"/>
      <c r="F725" s="282"/>
      <c r="G725" s="158">
        <v>3170</v>
      </c>
      <c r="H725" s="61" t="s">
        <v>56</v>
      </c>
      <c r="I725" s="158">
        <v>3106.6</v>
      </c>
    </row>
    <row r="726" spans="1:9" ht="15.75">
      <c r="A726" s="306"/>
      <c r="B726" s="73" t="s">
        <v>632</v>
      </c>
      <c r="C726" s="280" t="s">
        <v>633</v>
      </c>
      <c r="D726" s="281"/>
      <c r="E726" s="281"/>
      <c r="F726" s="282"/>
      <c r="G726" s="158">
        <v>2420</v>
      </c>
      <c r="H726" s="61" t="s">
        <v>56</v>
      </c>
      <c r="I726" s="158">
        <v>2371.6</v>
      </c>
    </row>
    <row r="727" spans="1:9" ht="15.75">
      <c r="A727" s="306"/>
      <c r="B727" s="73" t="s">
        <v>634</v>
      </c>
      <c r="C727" s="280" t="s">
        <v>635</v>
      </c>
      <c r="D727" s="281"/>
      <c r="E727" s="281"/>
      <c r="F727" s="282"/>
      <c r="G727" s="158">
        <v>4830</v>
      </c>
      <c r="H727" s="61" t="s">
        <v>56</v>
      </c>
      <c r="I727" s="158">
        <v>4733.3999999999996</v>
      </c>
    </row>
    <row r="728" spans="1:9" ht="15.75">
      <c r="A728" s="306"/>
      <c r="B728" s="73" t="s">
        <v>636</v>
      </c>
      <c r="C728" s="280" t="s">
        <v>637</v>
      </c>
      <c r="D728" s="281"/>
      <c r="E728" s="281"/>
      <c r="F728" s="282"/>
      <c r="G728" s="158">
        <v>100</v>
      </c>
      <c r="H728" s="61" t="s">
        <v>56</v>
      </c>
      <c r="I728" s="158">
        <v>98</v>
      </c>
    </row>
    <row r="729" spans="1:9" ht="15.75">
      <c r="A729" s="306"/>
      <c r="B729" s="73" t="s">
        <v>640</v>
      </c>
      <c r="C729" s="280" t="s">
        <v>641</v>
      </c>
      <c r="D729" s="281"/>
      <c r="E729" s="281"/>
      <c r="F729" s="282"/>
      <c r="G729" s="62" t="s">
        <v>53</v>
      </c>
      <c r="H729" s="61" t="s">
        <v>56</v>
      </c>
      <c r="I729" s="62" t="s">
        <v>53</v>
      </c>
    </row>
    <row r="730" spans="1:9" ht="15.75">
      <c r="A730" s="306"/>
      <c r="B730" s="73" t="s">
        <v>642</v>
      </c>
      <c r="C730" s="280" t="s">
        <v>643</v>
      </c>
      <c r="D730" s="281"/>
      <c r="E730" s="281"/>
      <c r="F730" s="282"/>
      <c r="G730" s="158">
        <v>270</v>
      </c>
      <c r="H730" s="61" t="s">
        <v>56</v>
      </c>
      <c r="I730" s="158">
        <v>264.60000000000002</v>
      </c>
    </row>
    <row r="731" spans="1:9" ht="15.75">
      <c r="A731" s="306"/>
      <c r="B731" s="73" t="s">
        <v>537</v>
      </c>
      <c r="C731" s="280" t="s">
        <v>644</v>
      </c>
      <c r="D731" s="281"/>
      <c r="E731" s="281"/>
      <c r="F731" s="282"/>
      <c r="G731" s="158">
        <v>100</v>
      </c>
      <c r="H731" s="61" t="s">
        <v>56</v>
      </c>
      <c r="I731" s="158">
        <v>98</v>
      </c>
    </row>
    <row r="732" spans="1:9" ht="15.75">
      <c r="A732" s="306"/>
      <c r="B732" s="73" t="s">
        <v>645</v>
      </c>
      <c r="C732" s="280" t="s">
        <v>646</v>
      </c>
      <c r="D732" s="281"/>
      <c r="E732" s="281"/>
      <c r="F732" s="282"/>
      <c r="G732" s="158">
        <v>350</v>
      </c>
      <c r="H732" s="61" t="s">
        <v>56</v>
      </c>
      <c r="I732" s="158">
        <v>343</v>
      </c>
    </row>
    <row r="733" spans="1:9" ht="15.75">
      <c r="A733" s="306"/>
      <c r="B733" s="73" t="s">
        <v>1575</v>
      </c>
      <c r="C733" s="280" t="s">
        <v>1576</v>
      </c>
      <c r="D733" s="281"/>
      <c r="E733" s="281"/>
      <c r="F733" s="282"/>
      <c r="G733" s="158">
        <v>475</v>
      </c>
      <c r="H733" s="61" t="s">
        <v>56</v>
      </c>
      <c r="I733" s="158">
        <v>465.5</v>
      </c>
    </row>
    <row r="734" spans="1:9" ht="15.75">
      <c r="A734" s="306"/>
      <c r="B734" s="73" t="s">
        <v>1575</v>
      </c>
      <c r="C734" s="280" t="s">
        <v>1577</v>
      </c>
      <c r="D734" s="281"/>
      <c r="E734" s="281"/>
      <c r="F734" s="282"/>
      <c r="G734" s="62" t="s">
        <v>53</v>
      </c>
      <c r="H734" s="61" t="s">
        <v>56</v>
      </c>
      <c r="I734" s="62" t="s">
        <v>53</v>
      </c>
    </row>
    <row r="735" spans="1:9" ht="15.75">
      <c r="A735" s="306"/>
      <c r="B735" s="73" t="s">
        <v>286</v>
      </c>
      <c r="C735" s="280" t="s">
        <v>1578</v>
      </c>
      <c r="D735" s="281"/>
      <c r="E735" s="281"/>
      <c r="F735" s="282"/>
      <c r="G735" s="158">
        <v>-125</v>
      </c>
      <c r="H735" s="61" t="s">
        <v>56</v>
      </c>
      <c r="I735" s="158">
        <v>-122.5</v>
      </c>
    </row>
    <row r="736" spans="1:9" ht="15.75">
      <c r="A736" s="306"/>
      <c r="B736" s="73" t="s">
        <v>122</v>
      </c>
      <c r="C736" s="280" t="s">
        <v>1579</v>
      </c>
      <c r="D736" s="281"/>
      <c r="E736" s="281"/>
      <c r="F736" s="282"/>
      <c r="G736" s="74">
        <v>-300</v>
      </c>
      <c r="H736" s="61" t="s">
        <v>56</v>
      </c>
      <c r="I736" s="158">
        <v>-294</v>
      </c>
    </row>
    <row r="737" spans="1:9" ht="15.75">
      <c r="A737" s="306"/>
      <c r="B737" s="73" t="s">
        <v>1580</v>
      </c>
      <c r="C737" s="280" t="s">
        <v>1581</v>
      </c>
      <c r="D737" s="281"/>
      <c r="E737" s="281"/>
      <c r="F737" s="282"/>
      <c r="G737" s="158">
        <v>20</v>
      </c>
      <c r="H737" s="61" t="s">
        <v>56</v>
      </c>
      <c r="I737" s="158">
        <v>19.600000000000001</v>
      </c>
    </row>
    <row r="738" spans="1:9" ht="15.75">
      <c r="A738" s="306"/>
      <c r="B738" s="73" t="s">
        <v>1582</v>
      </c>
      <c r="C738" s="280" t="s">
        <v>1583</v>
      </c>
      <c r="D738" s="281"/>
      <c r="E738" s="281"/>
      <c r="F738" s="282"/>
      <c r="G738" s="158">
        <v>20</v>
      </c>
      <c r="H738" s="61" t="s">
        <v>56</v>
      </c>
      <c r="I738" s="158">
        <v>19.600000000000001</v>
      </c>
    </row>
    <row r="739" spans="1:9" ht="15">
      <c r="A739"/>
      <c r="B739"/>
      <c r="C739"/>
      <c r="D739"/>
      <c r="E739"/>
      <c r="F739"/>
      <c r="G739"/>
      <c r="H739"/>
      <c r="I739" s="131"/>
    </row>
    <row r="740" spans="1:9" ht="15">
      <c r="A740"/>
      <c r="B740"/>
      <c r="C740"/>
      <c r="D740"/>
      <c r="E740"/>
      <c r="F740"/>
      <c r="G740"/>
      <c r="H740"/>
      <c r="I740" s="131"/>
    </row>
    <row r="741" spans="1:9" ht="20.25">
      <c r="A741" s="320" t="s">
        <v>20</v>
      </c>
      <c r="B741" s="307"/>
      <c r="C741" s="307"/>
      <c r="D741" s="307"/>
      <c r="E741" s="307"/>
      <c r="F741" s="321"/>
      <c r="G741" s="54"/>
      <c r="H741" s="55"/>
      <c r="I741" s="56"/>
    </row>
    <row r="742" spans="1:9" ht="15.75">
      <c r="A742" s="57" t="s">
        <v>5</v>
      </c>
      <c r="B742" s="57" t="s">
        <v>49</v>
      </c>
      <c r="C742" s="311" t="s">
        <v>7</v>
      </c>
      <c r="D742" s="281"/>
      <c r="E742" s="281"/>
      <c r="F742" s="282"/>
      <c r="G742" s="58" t="s">
        <v>8</v>
      </c>
      <c r="H742" s="57" t="s">
        <v>17</v>
      </c>
      <c r="I742" s="59" t="s">
        <v>9</v>
      </c>
    </row>
    <row r="743" spans="1:9" ht="20.25">
      <c r="A743" s="322" t="s">
        <v>647</v>
      </c>
      <c r="B743" s="323"/>
      <c r="C743" s="323"/>
      <c r="D743" s="323"/>
      <c r="E743" s="323"/>
      <c r="F743" s="323"/>
      <c r="G743" s="323"/>
      <c r="H743" s="323"/>
      <c r="I743" s="120"/>
    </row>
    <row r="744" spans="1:9" ht="20.25">
      <c r="A744" s="89"/>
      <c r="B744" s="289" t="s">
        <v>162</v>
      </c>
      <c r="C744" s="281"/>
      <c r="D744" s="281"/>
      <c r="E744" s="281"/>
      <c r="F744" s="282"/>
      <c r="G744" s="80"/>
      <c r="H744" s="81"/>
      <c r="I744" s="56"/>
    </row>
    <row r="745" spans="1:9" ht="15.75">
      <c r="A745" s="330" t="s">
        <v>69</v>
      </c>
      <c r="B745" s="68" t="s">
        <v>73</v>
      </c>
      <c r="C745" s="284" t="s">
        <v>1956</v>
      </c>
      <c r="D745" s="281"/>
      <c r="E745" s="281"/>
      <c r="F745" s="282"/>
      <c r="G745" s="188">
        <v>2295</v>
      </c>
      <c r="H745" s="61" t="s">
        <v>56</v>
      </c>
      <c r="I745" s="158">
        <v>2249.1</v>
      </c>
    </row>
    <row r="746" spans="1:9" ht="15.75">
      <c r="A746" s="319"/>
      <c r="B746" s="71" t="s">
        <v>70</v>
      </c>
      <c r="C746" s="284" t="s">
        <v>1957</v>
      </c>
      <c r="D746" s="281"/>
      <c r="E746" s="281"/>
      <c r="F746" s="282"/>
      <c r="G746" s="163" t="s">
        <v>72</v>
      </c>
      <c r="H746" s="61" t="s">
        <v>56</v>
      </c>
      <c r="I746" s="74" t="s">
        <v>72</v>
      </c>
    </row>
    <row r="747" spans="1:9" ht="15.75">
      <c r="A747" s="319"/>
      <c r="B747" s="98" t="s">
        <v>75</v>
      </c>
      <c r="C747" s="284" t="s">
        <v>1958</v>
      </c>
      <c r="D747" s="281"/>
      <c r="E747" s="281"/>
      <c r="F747" s="282"/>
      <c r="G747" s="63" t="s">
        <v>72</v>
      </c>
      <c r="H747" s="61" t="s">
        <v>56</v>
      </c>
      <c r="I747" s="62" t="s">
        <v>72</v>
      </c>
    </row>
    <row r="748" spans="1:9" ht="15.75">
      <c r="A748" s="48" t="s">
        <v>536</v>
      </c>
      <c r="B748" s="73" t="s">
        <v>80</v>
      </c>
      <c r="C748" s="284" t="s">
        <v>1959</v>
      </c>
      <c r="D748" s="281"/>
      <c r="E748" s="281"/>
      <c r="F748" s="282"/>
      <c r="G748" s="63" t="s">
        <v>72</v>
      </c>
      <c r="H748" s="61" t="s">
        <v>56</v>
      </c>
      <c r="I748" s="62" t="s">
        <v>72</v>
      </c>
    </row>
    <row r="749" spans="1:9" ht="20.25">
      <c r="A749" s="89"/>
      <c r="B749" s="289" t="s">
        <v>82</v>
      </c>
      <c r="C749" s="281"/>
      <c r="D749" s="281"/>
      <c r="E749" s="281"/>
      <c r="F749" s="282"/>
      <c r="G749" s="80"/>
      <c r="H749" s="81"/>
      <c r="I749" s="56"/>
    </row>
    <row r="750" spans="1:9" ht="15.75">
      <c r="A750" s="302" t="s">
        <v>159</v>
      </c>
      <c r="B750" s="70" t="s">
        <v>354</v>
      </c>
      <c r="C750" s="280" t="s">
        <v>1960</v>
      </c>
      <c r="D750" s="281"/>
      <c r="E750" s="281"/>
      <c r="F750" s="282"/>
      <c r="G750" s="188">
        <v>1250</v>
      </c>
      <c r="H750" s="61" t="s">
        <v>56</v>
      </c>
      <c r="I750" s="74">
        <v>1225</v>
      </c>
    </row>
    <row r="751" spans="1:9" ht="15.75">
      <c r="A751" s="303"/>
      <c r="B751" s="183">
        <v>914</v>
      </c>
      <c r="C751" s="308" t="s">
        <v>500</v>
      </c>
      <c r="D751" s="281"/>
      <c r="E751" s="281"/>
      <c r="F751" s="282"/>
      <c r="G751" s="193">
        <v>1195</v>
      </c>
      <c r="H751" s="61" t="s">
        <v>56</v>
      </c>
      <c r="I751" s="158">
        <v>1171.0999999999999</v>
      </c>
    </row>
    <row r="752" spans="1:9" ht="15.75">
      <c r="A752" s="303"/>
      <c r="B752" s="98" t="s">
        <v>650</v>
      </c>
      <c r="C752" s="280" t="s">
        <v>651</v>
      </c>
      <c r="D752" s="281"/>
      <c r="E752" s="281"/>
      <c r="F752" s="282"/>
      <c r="G752" s="193">
        <v>320</v>
      </c>
      <c r="H752" s="61" t="s">
        <v>56</v>
      </c>
      <c r="I752" s="158">
        <v>313.60000000000002</v>
      </c>
    </row>
    <row r="753" spans="1:9" ht="15.75">
      <c r="A753" s="303"/>
      <c r="B753" s="98" t="s">
        <v>652</v>
      </c>
      <c r="C753" s="280" t="s">
        <v>1961</v>
      </c>
      <c r="D753" s="281"/>
      <c r="E753" s="281"/>
      <c r="F753" s="282"/>
      <c r="G753" s="193">
        <v>385</v>
      </c>
      <c r="H753" s="61" t="s">
        <v>56</v>
      </c>
      <c r="I753" s="158">
        <v>377.3</v>
      </c>
    </row>
    <row r="754" spans="1:9" ht="15.75">
      <c r="A754" s="303"/>
      <c r="B754" s="98" t="s">
        <v>653</v>
      </c>
      <c r="C754" s="280" t="s">
        <v>1962</v>
      </c>
      <c r="D754" s="281"/>
      <c r="E754" s="281"/>
      <c r="F754" s="282"/>
      <c r="G754" s="163">
        <v>145</v>
      </c>
      <c r="H754" s="61" t="s">
        <v>56</v>
      </c>
      <c r="I754" s="158">
        <v>142.1</v>
      </c>
    </row>
    <row r="755" spans="1:9" ht="15.75">
      <c r="A755" s="303"/>
      <c r="B755" s="98" t="s">
        <v>540</v>
      </c>
      <c r="C755" s="280" t="s">
        <v>1963</v>
      </c>
      <c r="D755" s="281"/>
      <c r="E755" s="281"/>
      <c r="F755" s="282"/>
      <c r="G755" s="193">
        <v>190</v>
      </c>
      <c r="H755" s="61" t="s">
        <v>56</v>
      </c>
      <c r="I755" s="158">
        <v>186.2</v>
      </c>
    </row>
    <row r="756" spans="1:9" ht="15.75">
      <c r="A756" s="303"/>
      <c r="B756" s="98" t="s">
        <v>1964</v>
      </c>
      <c r="C756" s="280" t="s">
        <v>478</v>
      </c>
      <c r="D756" s="281"/>
      <c r="E756" s="281"/>
      <c r="F756" s="282"/>
      <c r="G756" s="193">
        <v>535</v>
      </c>
      <c r="H756" s="61" t="s">
        <v>56</v>
      </c>
      <c r="I756" s="158">
        <v>524.29999999999995</v>
      </c>
    </row>
    <row r="757" spans="1:9" ht="15.75">
      <c r="A757" s="303"/>
      <c r="B757" s="98" t="s">
        <v>1964</v>
      </c>
      <c r="C757" s="280" t="s">
        <v>3136</v>
      </c>
      <c r="D757" s="281"/>
      <c r="E757" s="281"/>
      <c r="F757" s="282"/>
      <c r="G757" s="63" t="s">
        <v>53</v>
      </c>
      <c r="H757" s="61" t="s">
        <v>56</v>
      </c>
      <c r="I757" s="62" t="s">
        <v>53</v>
      </c>
    </row>
    <row r="758" spans="1:9" ht="15.75">
      <c r="A758" s="303"/>
      <c r="B758" s="98" t="s">
        <v>1964</v>
      </c>
      <c r="C758" s="280" t="s">
        <v>1965</v>
      </c>
      <c r="D758" s="281"/>
      <c r="E758" s="281"/>
      <c r="F758" s="282"/>
      <c r="G758" s="63" t="s">
        <v>53</v>
      </c>
      <c r="H758" s="61" t="s">
        <v>56</v>
      </c>
      <c r="I758" s="62" t="s">
        <v>53</v>
      </c>
    </row>
    <row r="759" spans="1:9" ht="15.75">
      <c r="A759" s="303"/>
      <c r="B759" s="98" t="s">
        <v>495</v>
      </c>
      <c r="C759" s="280" t="s">
        <v>1966</v>
      </c>
      <c r="D759" s="281"/>
      <c r="E759" s="281"/>
      <c r="F759" s="282"/>
      <c r="G759" s="193">
        <v>865</v>
      </c>
      <c r="H759" s="61" t="s">
        <v>56</v>
      </c>
      <c r="I759" s="158">
        <v>847.7</v>
      </c>
    </row>
    <row r="760" spans="1:9" ht="15.75">
      <c r="A760" s="303"/>
      <c r="B760" s="98" t="s">
        <v>2003</v>
      </c>
      <c r="C760" s="280" t="s">
        <v>2004</v>
      </c>
      <c r="D760" s="281"/>
      <c r="E760" s="281"/>
      <c r="F760" s="282"/>
      <c r="G760" s="193">
        <v>625</v>
      </c>
      <c r="H760" s="61" t="s">
        <v>56</v>
      </c>
      <c r="I760" s="158">
        <v>612.5</v>
      </c>
    </row>
    <row r="761" spans="1:9" ht="15.75">
      <c r="A761" s="303"/>
      <c r="B761" s="98" t="s">
        <v>1968</v>
      </c>
      <c r="C761" s="280" t="s">
        <v>1969</v>
      </c>
      <c r="D761" s="281"/>
      <c r="E761" s="281"/>
      <c r="F761" s="282"/>
      <c r="G761" s="163">
        <v>1100</v>
      </c>
      <c r="H761" s="61" t="s">
        <v>56</v>
      </c>
      <c r="I761" s="158">
        <v>1078</v>
      </c>
    </row>
    <row r="762" spans="1:9" ht="15.75">
      <c r="A762" s="303"/>
      <c r="B762" s="98" t="s">
        <v>673</v>
      </c>
      <c r="C762" s="280" t="s">
        <v>1970</v>
      </c>
      <c r="D762" s="281"/>
      <c r="E762" s="281"/>
      <c r="F762" s="282"/>
      <c r="G762" s="193">
        <v>680</v>
      </c>
      <c r="H762" s="61" t="s">
        <v>56</v>
      </c>
      <c r="I762" s="158">
        <v>666.4</v>
      </c>
    </row>
    <row r="763" spans="1:9" ht="15.75">
      <c r="A763" s="303"/>
      <c r="B763" s="98" t="s">
        <v>1337</v>
      </c>
      <c r="C763" s="280" t="s">
        <v>1972</v>
      </c>
      <c r="D763" s="281"/>
      <c r="E763" s="281"/>
      <c r="F763" s="282"/>
      <c r="G763" s="193">
        <v>1845</v>
      </c>
      <c r="H763" s="61" t="s">
        <v>56</v>
      </c>
      <c r="I763" s="158">
        <v>1808.1</v>
      </c>
    </row>
    <row r="764" spans="1:9" ht="15.75">
      <c r="A764" s="303"/>
      <c r="B764" s="98" t="s">
        <v>1971</v>
      </c>
      <c r="C764" s="280" t="s">
        <v>1973</v>
      </c>
      <c r="D764" s="281"/>
      <c r="E764" s="281"/>
      <c r="F764" s="282"/>
      <c r="G764" s="193">
        <v>895</v>
      </c>
      <c r="H764" s="61" t="s">
        <v>56</v>
      </c>
      <c r="I764" s="158">
        <v>877.1</v>
      </c>
    </row>
    <row r="765" spans="1:9" ht="15.75">
      <c r="A765" s="303"/>
      <c r="B765" s="98" t="s">
        <v>86</v>
      </c>
      <c r="C765" s="280" t="s">
        <v>1974</v>
      </c>
      <c r="D765" s="281"/>
      <c r="E765" s="281"/>
      <c r="F765" s="282"/>
      <c r="G765" s="193">
        <v>750</v>
      </c>
      <c r="H765" s="61" t="s">
        <v>56</v>
      </c>
      <c r="I765" s="158">
        <v>735</v>
      </c>
    </row>
    <row r="766" spans="1:9" ht="15.75">
      <c r="A766" s="303"/>
      <c r="B766" s="98" t="s">
        <v>1975</v>
      </c>
      <c r="C766" s="280" t="s">
        <v>1976</v>
      </c>
      <c r="D766" s="281"/>
      <c r="E766" s="281"/>
      <c r="F766" s="282"/>
      <c r="G766" s="193">
        <v>295</v>
      </c>
      <c r="H766" s="61" t="s">
        <v>56</v>
      </c>
      <c r="I766" s="158">
        <v>289.10000000000002</v>
      </c>
    </row>
    <row r="767" spans="1:9" ht="15.75">
      <c r="A767" s="303"/>
      <c r="B767" s="98" t="s">
        <v>665</v>
      </c>
      <c r="C767" s="280" t="s">
        <v>655</v>
      </c>
      <c r="D767" s="281"/>
      <c r="E767" s="281"/>
      <c r="F767" s="282"/>
      <c r="G767" s="193">
        <v>420</v>
      </c>
      <c r="H767" s="61" t="s">
        <v>56</v>
      </c>
      <c r="I767" s="158">
        <v>411.6</v>
      </c>
    </row>
    <row r="768" spans="1:9" ht="15.75">
      <c r="A768" s="303"/>
      <c r="B768" s="98" t="s">
        <v>1977</v>
      </c>
      <c r="C768" s="280" t="s">
        <v>1978</v>
      </c>
      <c r="D768" s="281"/>
      <c r="E768" s="281"/>
      <c r="F768" s="282"/>
      <c r="G768" s="193">
        <v>225</v>
      </c>
      <c r="H768" s="61" t="s">
        <v>56</v>
      </c>
      <c r="I768" s="158">
        <v>220.5</v>
      </c>
    </row>
    <row r="769" spans="1:9" ht="15.75">
      <c r="A769" s="303"/>
      <c r="B769" s="98" t="s">
        <v>1979</v>
      </c>
      <c r="C769" s="280" t="s">
        <v>1980</v>
      </c>
      <c r="D769" s="281"/>
      <c r="E769" s="281"/>
      <c r="F769" s="282"/>
      <c r="G769" s="193">
        <v>45</v>
      </c>
      <c r="H769" s="61" t="s">
        <v>56</v>
      </c>
      <c r="I769" s="158">
        <v>44.1</v>
      </c>
    </row>
    <row r="770" spans="1:9" ht="15.75">
      <c r="A770" s="303"/>
      <c r="B770" s="73" t="s">
        <v>783</v>
      </c>
      <c r="C770" s="280" t="s">
        <v>1981</v>
      </c>
      <c r="D770" s="281"/>
      <c r="E770" s="281"/>
      <c r="F770" s="282"/>
      <c r="G770" s="193">
        <v>215</v>
      </c>
      <c r="H770" s="61" t="s">
        <v>56</v>
      </c>
      <c r="I770" s="158">
        <v>210.7</v>
      </c>
    </row>
    <row r="771" spans="1:9" ht="15.75">
      <c r="A771" s="303"/>
      <c r="B771" s="73" t="s">
        <v>1276</v>
      </c>
      <c r="C771" s="280" t="s">
        <v>1325</v>
      </c>
      <c r="D771" s="281"/>
      <c r="E771" s="281"/>
      <c r="F771" s="282"/>
      <c r="G771" s="158">
        <v>495</v>
      </c>
      <c r="H771" s="61" t="s">
        <v>56</v>
      </c>
      <c r="I771" s="158">
        <v>485.1</v>
      </c>
    </row>
    <row r="772" spans="1:9" ht="15.75">
      <c r="A772" s="303"/>
      <c r="B772" s="73" t="s">
        <v>1982</v>
      </c>
      <c r="C772" s="280" t="s">
        <v>1983</v>
      </c>
      <c r="D772" s="281"/>
      <c r="E772" s="281"/>
      <c r="F772" s="282"/>
      <c r="G772" s="158">
        <v>1495</v>
      </c>
      <c r="H772" s="61" t="s">
        <v>56</v>
      </c>
      <c r="I772" s="158">
        <v>1465.1</v>
      </c>
    </row>
    <row r="773" spans="1:9" ht="15.75">
      <c r="A773" s="303"/>
      <c r="B773" s="73" t="s">
        <v>409</v>
      </c>
      <c r="C773" s="280" t="s">
        <v>1984</v>
      </c>
      <c r="D773" s="281"/>
      <c r="E773" s="281"/>
      <c r="F773" s="282"/>
      <c r="G773" s="165">
        <v>200</v>
      </c>
      <c r="H773" s="61" t="s">
        <v>56</v>
      </c>
      <c r="I773" s="158">
        <v>196</v>
      </c>
    </row>
    <row r="774" spans="1:9" ht="15.75">
      <c r="A774" s="303"/>
      <c r="B774" s="73" t="s">
        <v>3137</v>
      </c>
      <c r="C774" s="280" t="s">
        <v>3138</v>
      </c>
      <c r="D774" s="281"/>
      <c r="E774" s="281"/>
      <c r="F774" s="282"/>
      <c r="G774" s="165">
        <v>230</v>
      </c>
      <c r="H774" s="61" t="s">
        <v>56</v>
      </c>
      <c r="I774" s="158">
        <v>225.4</v>
      </c>
    </row>
    <row r="775" spans="1:9" ht="15.75">
      <c r="A775" s="303"/>
      <c r="B775" s="73" t="s">
        <v>1985</v>
      </c>
      <c r="C775" s="280" t="s">
        <v>1986</v>
      </c>
      <c r="D775" s="281"/>
      <c r="E775" s="281"/>
      <c r="F775" s="282"/>
      <c r="G775" s="158">
        <v>525</v>
      </c>
      <c r="H775" s="61" t="s">
        <v>56</v>
      </c>
      <c r="I775" s="158">
        <v>514.5</v>
      </c>
    </row>
    <row r="776" spans="1:9" ht="15.75">
      <c r="A776" s="303"/>
      <c r="B776" s="73" t="s">
        <v>122</v>
      </c>
      <c r="C776" s="280" t="s">
        <v>1987</v>
      </c>
      <c r="D776" s="281"/>
      <c r="E776" s="281"/>
      <c r="F776" s="282"/>
      <c r="G776" s="158">
        <v>130</v>
      </c>
      <c r="H776" s="61" t="s">
        <v>56</v>
      </c>
      <c r="I776" s="158">
        <v>127.4</v>
      </c>
    </row>
    <row r="777" spans="1:9" ht="31.5">
      <c r="A777" s="303"/>
      <c r="B777" s="73" t="s">
        <v>539</v>
      </c>
      <c r="C777" s="280" t="s">
        <v>1988</v>
      </c>
      <c r="D777" s="308"/>
      <c r="E777" s="308"/>
      <c r="F777" s="309"/>
      <c r="G777" s="84" t="s">
        <v>1989</v>
      </c>
      <c r="H777" s="61" t="s">
        <v>56</v>
      </c>
      <c r="I777" s="84" t="s">
        <v>1990</v>
      </c>
    </row>
    <row r="778" spans="1:9" ht="15.75">
      <c r="A778" s="303"/>
      <c r="B778" s="73">
        <v>153</v>
      </c>
      <c r="C778" s="280" t="s">
        <v>98</v>
      </c>
      <c r="D778" s="281"/>
      <c r="E778" s="281"/>
      <c r="F778" s="282"/>
      <c r="G778" s="62" t="s">
        <v>53</v>
      </c>
      <c r="H778" s="61" t="s">
        <v>56</v>
      </c>
      <c r="I778" s="62" t="s">
        <v>53</v>
      </c>
    </row>
    <row r="779" spans="1:9" ht="15.75">
      <c r="A779" s="303"/>
      <c r="B779" s="73" t="s">
        <v>657</v>
      </c>
      <c r="C779" s="280" t="s">
        <v>658</v>
      </c>
      <c r="D779" s="281"/>
      <c r="E779" s="281"/>
      <c r="F779" s="282"/>
      <c r="G779" s="158">
        <v>600</v>
      </c>
      <c r="H779" s="61" t="s">
        <v>56</v>
      </c>
      <c r="I779" s="158">
        <v>588</v>
      </c>
    </row>
    <row r="780" spans="1:9" ht="15.75">
      <c r="A780" s="303"/>
      <c r="B780" s="73" t="s">
        <v>242</v>
      </c>
      <c r="C780" s="280" t="s">
        <v>1991</v>
      </c>
      <c r="D780" s="281"/>
      <c r="E780" s="281"/>
      <c r="F780" s="282"/>
      <c r="G780" s="158">
        <v>160</v>
      </c>
      <c r="H780" s="61" t="s">
        <v>56</v>
      </c>
      <c r="I780" s="158">
        <v>156.80000000000001</v>
      </c>
    </row>
    <row r="781" spans="1:9" ht="15.75">
      <c r="A781" s="303"/>
      <c r="B781" s="73" t="s">
        <v>542</v>
      </c>
      <c r="C781" s="280" t="s">
        <v>106</v>
      </c>
      <c r="D781" s="281"/>
      <c r="E781" s="281"/>
      <c r="F781" s="282"/>
      <c r="G781" s="74">
        <v>350</v>
      </c>
      <c r="H781" s="61" t="s">
        <v>56</v>
      </c>
      <c r="I781" s="74">
        <v>343</v>
      </c>
    </row>
    <row r="782" spans="1:9" ht="15.75">
      <c r="A782" s="303"/>
      <c r="B782" s="73" t="s">
        <v>660</v>
      </c>
      <c r="C782" s="280" t="s">
        <v>1992</v>
      </c>
      <c r="D782" s="281"/>
      <c r="E782" s="281"/>
      <c r="F782" s="282"/>
      <c r="G782" s="158">
        <v>330</v>
      </c>
      <c r="H782" s="61" t="s">
        <v>56</v>
      </c>
      <c r="I782" s="158">
        <v>323.39999999999998</v>
      </c>
    </row>
    <row r="783" spans="1:9" ht="15.75">
      <c r="A783" s="303"/>
      <c r="B783" s="73" t="s">
        <v>116</v>
      </c>
      <c r="C783" s="280" t="s">
        <v>1993</v>
      </c>
      <c r="D783" s="281"/>
      <c r="E783" s="281"/>
      <c r="F783" s="282"/>
      <c r="G783" s="158">
        <v>520</v>
      </c>
      <c r="H783" s="61" t="s">
        <v>56</v>
      </c>
      <c r="I783" s="158">
        <v>509.6</v>
      </c>
    </row>
    <row r="784" spans="1:9" ht="15.75">
      <c r="A784" s="303"/>
      <c r="B784" s="73" t="s">
        <v>1994</v>
      </c>
      <c r="C784" s="280" t="s">
        <v>1995</v>
      </c>
      <c r="D784" s="281"/>
      <c r="E784" s="281"/>
      <c r="F784" s="282"/>
      <c r="G784" s="158">
        <v>1260</v>
      </c>
      <c r="H784" s="61" t="s">
        <v>56</v>
      </c>
      <c r="I784" s="158">
        <v>1234.8</v>
      </c>
    </row>
    <row r="785" spans="1:9" ht="15.75">
      <c r="A785" s="303"/>
      <c r="B785" s="73" t="s">
        <v>1124</v>
      </c>
      <c r="C785" s="280" t="s">
        <v>1226</v>
      </c>
      <c r="D785" s="281"/>
      <c r="E785" s="281"/>
      <c r="F785" s="282"/>
      <c r="G785" s="158">
        <v>395</v>
      </c>
      <c r="H785" s="61" t="s">
        <v>56</v>
      </c>
      <c r="I785" s="158">
        <v>387.1</v>
      </c>
    </row>
    <row r="786" spans="1:9" ht="15.75">
      <c r="A786" s="303"/>
      <c r="B786" s="73" t="s">
        <v>1329</v>
      </c>
      <c r="C786" s="280" t="s">
        <v>1996</v>
      </c>
      <c r="D786" s="281"/>
      <c r="E786" s="281"/>
      <c r="F786" s="282"/>
      <c r="G786" s="158">
        <v>395</v>
      </c>
      <c r="H786" s="61" t="s">
        <v>56</v>
      </c>
      <c r="I786" s="158">
        <v>387.1</v>
      </c>
    </row>
    <row r="787" spans="1:9" ht="15.75">
      <c r="A787" s="303"/>
      <c r="B787" s="73" t="s">
        <v>1326</v>
      </c>
      <c r="C787" s="280" t="s">
        <v>1997</v>
      </c>
      <c r="D787" s="281"/>
      <c r="E787" s="281"/>
      <c r="F787" s="282"/>
      <c r="G787" s="158">
        <v>395</v>
      </c>
      <c r="H787" s="61" t="s">
        <v>56</v>
      </c>
      <c r="I787" s="158">
        <v>387.1</v>
      </c>
    </row>
    <row r="788" spans="1:9" ht="15.75">
      <c r="A788" s="303"/>
      <c r="B788" s="73" t="s">
        <v>1331</v>
      </c>
      <c r="C788" s="280" t="s">
        <v>1998</v>
      </c>
      <c r="D788" s="281"/>
      <c r="E788" s="281"/>
      <c r="F788" s="282"/>
      <c r="G788" s="158">
        <v>380</v>
      </c>
      <c r="H788" s="61" t="s">
        <v>56</v>
      </c>
      <c r="I788" s="158">
        <v>372.4</v>
      </c>
    </row>
    <row r="789" spans="1:9" ht="15.75">
      <c r="A789" s="303"/>
      <c r="B789" s="73" t="s">
        <v>295</v>
      </c>
      <c r="C789" s="280" t="s">
        <v>1999</v>
      </c>
      <c r="D789" s="281"/>
      <c r="E789" s="281"/>
      <c r="F789" s="282"/>
      <c r="G789" s="158">
        <v>380</v>
      </c>
      <c r="H789" s="61" t="s">
        <v>56</v>
      </c>
      <c r="I789" s="158">
        <v>372.4</v>
      </c>
    </row>
    <row r="790" spans="1:9" ht="15.75">
      <c r="A790" s="303"/>
      <c r="B790" s="73" t="s">
        <v>336</v>
      </c>
      <c r="C790" s="280" t="s">
        <v>2000</v>
      </c>
      <c r="D790" s="281"/>
      <c r="E790" s="281"/>
      <c r="F790" s="282"/>
      <c r="G790" s="158">
        <v>275</v>
      </c>
      <c r="H790" s="61" t="s">
        <v>56</v>
      </c>
      <c r="I790" s="158">
        <v>269.5</v>
      </c>
    </row>
    <row r="791" spans="1:9" ht="15.75">
      <c r="A791" s="303"/>
      <c r="B791" s="73" t="s">
        <v>2001</v>
      </c>
      <c r="C791" s="280" t="s">
        <v>2002</v>
      </c>
      <c r="D791" s="281"/>
      <c r="E791" s="281"/>
      <c r="F791" s="282"/>
      <c r="G791" s="158">
        <v>570</v>
      </c>
      <c r="H791" s="61" t="s">
        <v>56</v>
      </c>
      <c r="I791" s="158">
        <v>558.6</v>
      </c>
    </row>
    <row r="792" spans="1:9" ht="15.75">
      <c r="A792" s="303"/>
      <c r="B792" s="73" t="s">
        <v>404</v>
      </c>
      <c r="C792" s="280" t="s">
        <v>3139</v>
      </c>
      <c r="D792" s="281"/>
      <c r="E792" s="281"/>
      <c r="F792" s="282"/>
      <c r="G792" s="158">
        <v>985</v>
      </c>
      <c r="H792" s="61" t="s">
        <v>56</v>
      </c>
      <c r="I792" s="158">
        <v>965.3</v>
      </c>
    </row>
    <row r="793" spans="1:9" ht="15.75">
      <c r="A793" s="303"/>
      <c r="B793" s="73" t="s">
        <v>2098</v>
      </c>
      <c r="C793" s="280" t="s">
        <v>3140</v>
      </c>
      <c r="D793" s="281"/>
      <c r="E793" s="281"/>
      <c r="F793" s="282"/>
      <c r="G793" s="158">
        <v>395</v>
      </c>
      <c r="H793" s="61" t="s">
        <v>56</v>
      </c>
      <c r="I793" s="158">
        <v>387.1</v>
      </c>
    </row>
    <row r="794" spans="1:9" ht="15.75">
      <c r="A794" s="303"/>
      <c r="B794" s="73" t="s">
        <v>398</v>
      </c>
      <c r="C794" s="280" t="s">
        <v>3141</v>
      </c>
      <c r="D794" s="281"/>
      <c r="E794" s="281"/>
      <c r="F794" s="282"/>
      <c r="G794" s="158">
        <v>550</v>
      </c>
      <c r="H794" s="61" t="s">
        <v>56</v>
      </c>
      <c r="I794" s="158">
        <v>539</v>
      </c>
    </row>
    <row r="795" spans="1:9" ht="15.75">
      <c r="A795" s="303"/>
      <c r="B795" s="73" t="s">
        <v>3142</v>
      </c>
      <c r="C795" s="280" t="s">
        <v>3143</v>
      </c>
      <c r="D795" s="281"/>
      <c r="E795" s="281"/>
      <c r="F795" s="282"/>
      <c r="G795" s="158">
        <v>300</v>
      </c>
      <c r="H795" s="61" t="s">
        <v>56</v>
      </c>
      <c r="I795" s="158">
        <v>294</v>
      </c>
    </row>
    <row r="796" spans="1:9" ht="15.75">
      <c r="A796" s="303"/>
      <c r="B796" s="73" t="s">
        <v>1575</v>
      </c>
      <c r="C796" s="280" t="s">
        <v>3144</v>
      </c>
      <c r="D796" s="281"/>
      <c r="E796" s="281"/>
      <c r="F796" s="282"/>
      <c r="G796" s="158">
        <v>295</v>
      </c>
      <c r="H796" s="61" t="s">
        <v>56</v>
      </c>
      <c r="I796" s="158">
        <v>289.10000000000002</v>
      </c>
    </row>
    <row r="797" spans="1:9" ht="15.75">
      <c r="A797" s="303"/>
      <c r="B797" s="73" t="s">
        <v>2482</v>
      </c>
      <c r="C797" s="280" t="s">
        <v>3145</v>
      </c>
      <c r="D797" s="281"/>
      <c r="E797" s="281"/>
      <c r="F797" s="282"/>
      <c r="G797" s="158">
        <v>450</v>
      </c>
      <c r="H797" s="61" t="s">
        <v>56</v>
      </c>
      <c r="I797" s="158">
        <v>441</v>
      </c>
    </row>
    <row r="798" spans="1:9" ht="20.25">
      <c r="A798" s="302" t="s">
        <v>159</v>
      </c>
      <c r="B798" s="289" t="s">
        <v>128</v>
      </c>
      <c r="C798" s="281"/>
      <c r="D798" s="281"/>
      <c r="E798" s="281"/>
      <c r="F798" s="282"/>
      <c r="G798" s="56"/>
      <c r="H798" s="55"/>
      <c r="I798" s="56"/>
    </row>
    <row r="799" spans="1:9" ht="15.75">
      <c r="A799" s="303"/>
      <c r="B799" s="73" t="s">
        <v>2003</v>
      </c>
      <c r="C799" s="280" t="s">
        <v>2004</v>
      </c>
      <c r="D799" s="281"/>
      <c r="E799" s="281"/>
      <c r="F799" s="282"/>
      <c r="G799" s="158">
        <v>700</v>
      </c>
      <c r="H799" s="61" t="s">
        <v>56</v>
      </c>
      <c r="I799" s="158">
        <v>686</v>
      </c>
    </row>
    <row r="800" spans="1:9" ht="20.25" customHeight="1">
      <c r="A800" s="320" t="s">
        <v>20</v>
      </c>
      <c r="B800" s="307"/>
      <c r="C800" s="307"/>
      <c r="D800" s="307"/>
      <c r="E800" s="307"/>
      <c r="F800" s="321"/>
      <c r="G800" s="54"/>
      <c r="H800" s="55"/>
      <c r="I800" s="56"/>
    </row>
    <row r="801" spans="1:9" ht="15.75">
      <c r="A801" s="57" t="s">
        <v>5</v>
      </c>
      <c r="B801" s="57" t="s">
        <v>49</v>
      </c>
      <c r="C801" s="311" t="s">
        <v>7</v>
      </c>
      <c r="D801" s="281"/>
      <c r="E801" s="281"/>
      <c r="F801" s="282"/>
      <c r="G801" s="58" t="s">
        <v>8</v>
      </c>
      <c r="H801" s="57" t="s">
        <v>17</v>
      </c>
      <c r="I801" s="59" t="s">
        <v>9</v>
      </c>
    </row>
    <row r="802" spans="1:9" ht="20.25" customHeight="1">
      <c r="A802" s="312" t="s">
        <v>2025</v>
      </c>
      <c r="B802" s="313"/>
      <c r="C802" s="313"/>
      <c r="D802" s="313"/>
      <c r="E802" s="313"/>
      <c r="F802" s="313"/>
      <c r="G802" s="313"/>
      <c r="H802" s="313"/>
      <c r="I802" s="120"/>
    </row>
    <row r="803" spans="1:9" ht="20.25">
      <c r="A803" s="89"/>
      <c r="B803" s="289" t="s">
        <v>162</v>
      </c>
      <c r="C803" s="281"/>
      <c r="D803" s="281"/>
      <c r="E803" s="281"/>
      <c r="F803" s="282"/>
      <c r="G803" s="80"/>
      <c r="H803" s="81"/>
      <c r="I803" s="56"/>
    </row>
    <row r="804" spans="1:9" ht="15.75">
      <c r="A804" s="49" t="s">
        <v>69</v>
      </c>
      <c r="B804" s="73" t="s">
        <v>2026</v>
      </c>
      <c r="C804" s="280" t="s">
        <v>2027</v>
      </c>
      <c r="D804" s="281"/>
      <c r="E804" s="281"/>
      <c r="F804" s="282"/>
      <c r="G804" s="162">
        <v>10995</v>
      </c>
      <c r="H804" s="61" t="s">
        <v>56</v>
      </c>
      <c r="I804" s="158">
        <v>10775.1</v>
      </c>
    </row>
    <row r="805" spans="1:9" ht="20.25">
      <c r="A805" s="121"/>
      <c r="B805" s="289" t="s">
        <v>140</v>
      </c>
      <c r="C805" s="281"/>
      <c r="D805" s="281"/>
      <c r="E805" s="281"/>
      <c r="F805" s="282"/>
      <c r="G805" s="56"/>
      <c r="H805" s="55"/>
      <c r="I805" s="56"/>
    </row>
    <row r="806" spans="1:9" ht="15.75" customHeight="1">
      <c r="A806" s="319"/>
      <c r="B806" s="52" t="s">
        <v>2028</v>
      </c>
      <c r="C806" s="299" t="s">
        <v>2029</v>
      </c>
      <c r="D806" s="300"/>
      <c r="E806" s="300"/>
      <c r="F806" s="301"/>
      <c r="G806" s="118">
        <v>265</v>
      </c>
      <c r="H806" s="61" t="s">
        <v>56</v>
      </c>
      <c r="I806" s="165">
        <v>259.7</v>
      </c>
    </row>
    <row r="807" spans="1:9" ht="15.75" customHeight="1">
      <c r="A807" s="319"/>
      <c r="B807" s="52">
        <v>512</v>
      </c>
      <c r="C807" s="299" t="s">
        <v>2030</v>
      </c>
      <c r="D807" s="300"/>
      <c r="E807" s="300"/>
      <c r="F807" s="301"/>
      <c r="G807" s="118">
        <v>350</v>
      </c>
      <c r="H807" s="61" t="s">
        <v>56</v>
      </c>
      <c r="I807" s="165">
        <v>343</v>
      </c>
    </row>
    <row r="808" spans="1:9" ht="20.25">
      <c r="A808" s="310"/>
      <c r="B808" s="307" t="s">
        <v>204</v>
      </c>
      <c r="C808" s="281"/>
      <c r="D808" s="281"/>
      <c r="E808" s="281"/>
      <c r="F808" s="282"/>
      <c r="G808" s="102"/>
      <c r="H808" s="124"/>
      <c r="I808" s="104"/>
    </row>
    <row r="809" spans="1:9" ht="15.75" customHeight="1">
      <c r="A809" s="303"/>
      <c r="B809" s="105" t="s">
        <v>2031</v>
      </c>
      <c r="C809" s="299" t="s">
        <v>2032</v>
      </c>
      <c r="D809" s="300"/>
      <c r="E809" s="300"/>
      <c r="F809" s="301"/>
      <c r="G809" s="165">
        <v>355</v>
      </c>
      <c r="H809" s="61" t="s">
        <v>56</v>
      </c>
      <c r="I809" s="191">
        <v>347.9</v>
      </c>
    </row>
    <row r="810" spans="1:9" ht="15.75" customHeight="1">
      <c r="A810" s="303"/>
      <c r="B810" s="105">
        <v>1</v>
      </c>
      <c r="C810" s="299" t="s">
        <v>2033</v>
      </c>
      <c r="D810" s="300"/>
      <c r="E810" s="300"/>
      <c r="F810" s="301"/>
      <c r="G810" s="165">
        <v>100</v>
      </c>
      <c r="H810" s="61" t="s">
        <v>56</v>
      </c>
      <c r="I810" s="190">
        <v>98</v>
      </c>
    </row>
    <row r="811" spans="1:9" ht="15.75" customHeight="1">
      <c r="A811" s="303"/>
      <c r="B811" s="105">
        <v>1</v>
      </c>
      <c r="C811" s="299" t="s">
        <v>2034</v>
      </c>
      <c r="D811" s="300"/>
      <c r="E811" s="300"/>
      <c r="F811" s="301"/>
      <c r="G811" s="165">
        <v>100</v>
      </c>
      <c r="H811" s="61" t="s">
        <v>56</v>
      </c>
      <c r="I811" s="191">
        <v>98</v>
      </c>
    </row>
    <row r="812" spans="1:9" ht="15.75" customHeight="1">
      <c r="A812" s="303"/>
      <c r="B812" s="105">
        <v>1</v>
      </c>
      <c r="C812" s="299" t="s">
        <v>2035</v>
      </c>
      <c r="D812" s="300"/>
      <c r="E812" s="300"/>
      <c r="F812" s="301"/>
      <c r="G812" s="165">
        <v>315</v>
      </c>
      <c r="H812" s="61" t="s">
        <v>56</v>
      </c>
      <c r="I812" s="191">
        <v>308.7</v>
      </c>
    </row>
    <row r="813" spans="1:9" ht="15.75" customHeight="1">
      <c r="A813" s="303"/>
      <c r="B813" s="105">
        <v>2</v>
      </c>
      <c r="C813" s="299" t="s">
        <v>2036</v>
      </c>
      <c r="D813" s="300"/>
      <c r="E813" s="300"/>
      <c r="F813" s="301"/>
      <c r="G813" s="118">
        <v>525</v>
      </c>
      <c r="H813" s="61" t="s">
        <v>56</v>
      </c>
      <c r="I813" s="190">
        <v>514.5</v>
      </c>
    </row>
    <row r="814" spans="1:9" ht="15.75" customHeight="1">
      <c r="A814" s="303"/>
      <c r="B814" s="105">
        <v>4</v>
      </c>
      <c r="C814" s="299" t="s">
        <v>2037</v>
      </c>
      <c r="D814" s="300"/>
      <c r="E814" s="300"/>
      <c r="F814" s="301"/>
      <c r="G814" s="118">
        <v>515</v>
      </c>
      <c r="H814" s="61" t="s">
        <v>56</v>
      </c>
      <c r="I814" s="190">
        <v>504.7</v>
      </c>
    </row>
    <row r="815" spans="1:9" ht="15.75" customHeight="1">
      <c r="A815" s="303"/>
      <c r="B815" s="105">
        <v>4</v>
      </c>
      <c r="C815" s="299" t="s">
        <v>2038</v>
      </c>
      <c r="D815" s="300"/>
      <c r="E815" s="300"/>
      <c r="F815" s="301"/>
      <c r="G815" s="165">
        <v>515</v>
      </c>
      <c r="H815" s="61" t="s">
        <v>56</v>
      </c>
      <c r="I815" s="190">
        <v>504.7</v>
      </c>
    </row>
    <row r="816" spans="1:9" ht="15.75" customHeight="1">
      <c r="A816" s="303"/>
      <c r="B816" s="105">
        <v>4</v>
      </c>
      <c r="C816" s="299" t="s">
        <v>2039</v>
      </c>
      <c r="D816" s="300"/>
      <c r="E816" s="300"/>
      <c r="F816" s="301"/>
      <c r="G816" s="118">
        <v>615</v>
      </c>
      <c r="H816" s="61" t="s">
        <v>56</v>
      </c>
      <c r="I816" s="190">
        <v>602.70000000000005</v>
      </c>
    </row>
    <row r="817" spans="1:9" ht="20.25" customHeight="1">
      <c r="A817" s="304" t="s">
        <v>82</v>
      </c>
      <c r="B817" s="307" t="s">
        <v>82</v>
      </c>
      <c r="C817" s="281"/>
      <c r="D817" s="281"/>
      <c r="E817" s="281"/>
      <c r="F817" s="282"/>
      <c r="G817" s="56"/>
      <c r="H817" s="55"/>
      <c r="I817" s="56"/>
    </row>
    <row r="818" spans="1:9" ht="31.5" customHeight="1">
      <c r="A818" s="306"/>
      <c r="B818" s="115" t="s">
        <v>160</v>
      </c>
      <c r="C818" s="299" t="s">
        <v>2040</v>
      </c>
      <c r="D818" s="300"/>
      <c r="E818" s="300"/>
      <c r="F818" s="301"/>
      <c r="G818" s="84" t="s">
        <v>2041</v>
      </c>
      <c r="H818" s="61" t="s">
        <v>56</v>
      </c>
      <c r="I818" s="84" t="s">
        <v>2042</v>
      </c>
    </row>
    <row r="819" spans="1:9" ht="15.75" customHeight="1">
      <c r="A819" s="306"/>
      <c r="B819" s="115">
        <v>166</v>
      </c>
      <c r="C819" s="299" t="s">
        <v>2043</v>
      </c>
      <c r="D819" s="300"/>
      <c r="E819" s="300"/>
      <c r="F819" s="301"/>
      <c r="G819" s="165" t="s">
        <v>53</v>
      </c>
      <c r="H819" s="61" t="s">
        <v>56</v>
      </c>
      <c r="I819" s="165" t="s">
        <v>53</v>
      </c>
    </row>
    <row r="820" spans="1:9" ht="15.75" customHeight="1">
      <c r="A820" s="306"/>
      <c r="B820" s="115" t="s">
        <v>2044</v>
      </c>
      <c r="C820" s="299" t="s">
        <v>2045</v>
      </c>
      <c r="D820" s="300"/>
      <c r="E820" s="300"/>
      <c r="F820" s="301"/>
      <c r="G820" s="165">
        <v>180</v>
      </c>
      <c r="H820" s="61" t="s">
        <v>56</v>
      </c>
      <c r="I820" s="191">
        <v>176.4</v>
      </c>
    </row>
    <row r="821" spans="1:9" ht="15.75" customHeight="1">
      <c r="A821" s="306"/>
      <c r="B821" s="115" t="s">
        <v>2046</v>
      </c>
      <c r="C821" s="299" t="s">
        <v>2047</v>
      </c>
      <c r="D821" s="300"/>
      <c r="E821" s="300"/>
      <c r="F821" s="301"/>
      <c r="G821" s="165" t="s">
        <v>53</v>
      </c>
      <c r="H821" s="61" t="s">
        <v>56</v>
      </c>
      <c r="I821" s="165" t="s">
        <v>53</v>
      </c>
    </row>
    <row r="822" spans="1:9" ht="15.75" customHeight="1">
      <c r="A822" s="306"/>
      <c r="B822" s="115" t="s">
        <v>540</v>
      </c>
      <c r="C822" s="299" t="s">
        <v>2048</v>
      </c>
      <c r="D822" s="300"/>
      <c r="E822" s="300"/>
      <c r="F822" s="301"/>
      <c r="G822" s="165">
        <v>250</v>
      </c>
      <c r="H822" s="61" t="s">
        <v>56</v>
      </c>
      <c r="I822" s="165">
        <v>245</v>
      </c>
    </row>
    <row r="823" spans="1:9" ht="15.75">
      <c r="A823" s="306"/>
      <c r="B823" s="115">
        <v>435</v>
      </c>
      <c r="C823" s="299" t="s">
        <v>2049</v>
      </c>
      <c r="D823" s="300"/>
      <c r="E823" s="300"/>
      <c r="F823" s="301"/>
      <c r="G823" s="165">
        <v>505</v>
      </c>
      <c r="H823" s="61" t="s">
        <v>56</v>
      </c>
      <c r="I823" s="165">
        <v>494.5</v>
      </c>
    </row>
    <row r="824" spans="1:9" ht="15.75" customHeight="1">
      <c r="A824" s="306"/>
      <c r="B824" s="115" t="s">
        <v>253</v>
      </c>
      <c r="C824" s="299" t="s">
        <v>2050</v>
      </c>
      <c r="D824" s="300"/>
      <c r="E824" s="300"/>
      <c r="F824" s="301"/>
      <c r="G824" s="165">
        <v>280</v>
      </c>
      <c r="H824" s="61" t="s">
        <v>56</v>
      </c>
      <c r="I824" s="165">
        <v>274.39999999999998</v>
      </c>
    </row>
    <row r="825" spans="1:9" ht="15.75" customHeight="1">
      <c r="A825" s="306"/>
      <c r="B825" s="115">
        <v>473</v>
      </c>
      <c r="C825" s="299" t="s">
        <v>2051</v>
      </c>
      <c r="D825" s="300"/>
      <c r="E825" s="300"/>
      <c r="F825" s="301"/>
      <c r="G825" s="165">
        <v>350</v>
      </c>
      <c r="H825" s="61" t="s">
        <v>56</v>
      </c>
      <c r="I825" s="165">
        <v>343</v>
      </c>
    </row>
    <row r="826" spans="1:9" ht="15.75" customHeight="1">
      <c r="A826" s="306"/>
      <c r="B826" s="73" t="s">
        <v>1829</v>
      </c>
      <c r="C826" s="299" t="s">
        <v>2052</v>
      </c>
      <c r="D826" s="300"/>
      <c r="E826" s="300"/>
      <c r="F826" s="301"/>
      <c r="G826" s="165">
        <v>180</v>
      </c>
      <c r="H826" s="61" t="s">
        <v>56</v>
      </c>
      <c r="I826" s="158">
        <v>176.4</v>
      </c>
    </row>
    <row r="827" spans="1:9" ht="15.75" customHeight="1">
      <c r="A827" s="306"/>
      <c r="B827" s="73" t="s">
        <v>2053</v>
      </c>
      <c r="C827" s="299" t="s">
        <v>2054</v>
      </c>
      <c r="D827" s="300"/>
      <c r="E827" s="300"/>
      <c r="F827" s="301"/>
      <c r="G827" s="118">
        <v>150</v>
      </c>
      <c r="H827" s="61" t="s">
        <v>56</v>
      </c>
      <c r="I827" s="158">
        <v>147</v>
      </c>
    </row>
    <row r="828" spans="1:9" ht="15.75" customHeight="1">
      <c r="A828" s="306"/>
      <c r="B828" s="73" t="s">
        <v>2055</v>
      </c>
      <c r="C828" s="299" t="s">
        <v>2056</v>
      </c>
      <c r="D828" s="300"/>
      <c r="E828" s="300"/>
      <c r="F828" s="301"/>
      <c r="G828" s="165">
        <v>125</v>
      </c>
      <c r="H828" s="61" t="s">
        <v>56</v>
      </c>
      <c r="I828" s="158">
        <v>122.5</v>
      </c>
    </row>
    <row r="829" spans="1:9" ht="15.75">
      <c r="A829" s="306"/>
      <c r="B829" s="73" t="s">
        <v>563</v>
      </c>
      <c r="C829" s="299" t="s">
        <v>2057</v>
      </c>
      <c r="D829" s="300"/>
      <c r="E829" s="300"/>
      <c r="F829" s="301"/>
      <c r="G829" s="165">
        <v>125</v>
      </c>
      <c r="H829" s="61" t="s">
        <v>56</v>
      </c>
      <c r="I829" s="158">
        <v>122.5</v>
      </c>
    </row>
    <row r="830" spans="1:9" ht="15.75" customHeight="1">
      <c r="A830" s="306"/>
      <c r="B830" s="73" t="s">
        <v>2058</v>
      </c>
      <c r="C830" s="299" t="s">
        <v>2059</v>
      </c>
      <c r="D830" s="300"/>
      <c r="E830" s="300"/>
      <c r="F830" s="301"/>
      <c r="G830" s="165">
        <v>300</v>
      </c>
      <c r="H830" s="61" t="s">
        <v>56</v>
      </c>
      <c r="I830" s="158">
        <v>294</v>
      </c>
    </row>
    <row r="831" spans="1:9" ht="15.75" customHeight="1">
      <c r="A831" s="306"/>
      <c r="B831" s="73" t="s">
        <v>1137</v>
      </c>
      <c r="C831" s="299" t="s">
        <v>2060</v>
      </c>
      <c r="D831" s="300"/>
      <c r="E831" s="300"/>
      <c r="F831" s="301"/>
      <c r="G831" s="165">
        <v>55</v>
      </c>
      <c r="H831" s="61" t="s">
        <v>56</v>
      </c>
      <c r="I831" s="158">
        <v>53.9</v>
      </c>
    </row>
    <row r="832" spans="1:9" ht="15.75" customHeight="1">
      <c r="A832" s="306"/>
      <c r="B832" s="73" t="s">
        <v>475</v>
      </c>
      <c r="C832" s="299" t="s">
        <v>2061</v>
      </c>
      <c r="D832" s="300"/>
      <c r="E832" s="300"/>
      <c r="F832" s="301"/>
      <c r="G832" s="165">
        <v>350</v>
      </c>
      <c r="H832" s="61" t="s">
        <v>56</v>
      </c>
      <c r="I832" s="158">
        <v>343</v>
      </c>
    </row>
    <row r="833" spans="1:9" ht="15.75" customHeight="1">
      <c r="A833" s="306"/>
      <c r="B833" s="73" t="s">
        <v>2062</v>
      </c>
      <c r="C833" s="299" t="s">
        <v>2063</v>
      </c>
      <c r="D833" s="300"/>
      <c r="E833" s="300"/>
      <c r="F833" s="301"/>
      <c r="G833" s="165">
        <v>100</v>
      </c>
      <c r="H833" s="61" t="s">
        <v>56</v>
      </c>
      <c r="I833" s="158">
        <v>98</v>
      </c>
    </row>
    <row r="834" spans="1:9" ht="15.75" customHeight="1">
      <c r="A834" s="306"/>
      <c r="B834" s="73">
        <v>872</v>
      </c>
      <c r="C834" s="299" t="s">
        <v>2064</v>
      </c>
      <c r="D834" s="300"/>
      <c r="E834" s="300"/>
      <c r="F834" s="301"/>
      <c r="G834" s="165">
        <v>515</v>
      </c>
      <c r="H834" s="61" t="s">
        <v>56</v>
      </c>
      <c r="I834" s="158">
        <v>504.7</v>
      </c>
    </row>
    <row r="835" spans="1:9" ht="15.75">
      <c r="A835" s="306"/>
      <c r="B835" s="73" t="s">
        <v>152</v>
      </c>
      <c r="C835" s="299" t="s">
        <v>2065</v>
      </c>
      <c r="D835" s="300"/>
      <c r="E835" s="300"/>
      <c r="F835" s="301"/>
      <c r="G835" s="165">
        <v>230</v>
      </c>
      <c r="H835" s="61" t="s">
        <v>56</v>
      </c>
      <c r="I835" s="158">
        <v>225.4</v>
      </c>
    </row>
    <row r="836" spans="1:9" ht="15.75">
      <c r="A836" s="306"/>
      <c r="B836" s="73" t="s">
        <v>2066</v>
      </c>
      <c r="C836" s="299" t="s">
        <v>2067</v>
      </c>
      <c r="D836" s="300"/>
      <c r="E836" s="300"/>
      <c r="F836" s="301"/>
      <c r="G836" s="165">
        <v>425</v>
      </c>
      <c r="H836" s="61" t="s">
        <v>56</v>
      </c>
      <c r="I836" s="158">
        <v>416.5</v>
      </c>
    </row>
    <row r="837" spans="1:9" ht="15.75" customHeight="1">
      <c r="A837" s="306"/>
      <c r="B837" s="73" t="s">
        <v>447</v>
      </c>
      <c r="C837" s="299" t="s">
        <v>2068</v>
      </c>
      <c r="D837" s="300"/>
      <c r="E837" s="300"/>
      <c r="F837" s="301"/>
      <c r="G837" s="165">
        <v>2155</v>
      </c>
      <c r="H837" s="61" t="s">
        <v>56</v>
      </c>
      <c r="I837" s="158">
        <v>2111.9</v>
      </c>
    </row>
    <row r="838" spans="1:9" ht="15.75" customHeight="1">
      <c r="A838" s="306"/>
      <c r="B838" s="73" t="s">
        <v>447</v>
      </c>
      <c r="C838" s="299" t="s">
        <v>2069</v>
      </c>
      <c r="D838" s="300"/>
      <c r="E838" s="300"/>
      <c r="F838" s="301"/>
      <c r="G838" s="165">
        <v>1900</v>
      </c>
      <c r="H838" s="61" t="s">
        <v>56</v>
      </c>
      <c r="I838" s="158">
        <v>1862</v>
      </c>
    </row>
    <row r="839" spans="1:9" ht="15.75" customHeight="1">
      <c r="A839" s="306"/>
      <c r="B839" s="73" t="s">
        <v>282</v>
      </c>
      <c r="C839" s="299" t="s">
        <v>2070</v>
      </c>
      <c r="D839" s="300"/>
      <c r="E839" s="300"/>
      <c r="F839" s="301"/>
      <c r="G839" s="165">
        <v>140</v>
      </c>
      <c r="H839" s="61" t="s">
        <v>56</v>
      </c>
      <c r="I839" s="158">
        <v>137.19999999999999</v>
      </c>
    </row>
    <row r="840" spans="1:9" ht="15.75" customHeight="1">
      <c r="A840" s="306"/>
      <c r="B840" s="73" t="s">
        <v>2071</v>
      </c>
      <c r="C840" s="299" t="s">
        <v>2072</v>
      </c>
      <c r="D840" s="300"/>
      <c r="E840" s="300"/>
      <c r="F840" s="301"/>
      <c r="G840" s="165">
        <v>985</v>
      </c>
      <c r="H840" s="61" t="s">
        <v>56</v>
      </c>
      <c r="I840" s="191">
        <v>965.3</v>
      </c>
    </row>
    <row r="841" spans="1:9" ht="15.75" customHeight="1">
      <c r="A841" s="306"/>
      <c r="B841" s="73" t="s">
        <v>157</v>
      </c>
      <c r="C841" s="299" t="s">
        <v>2073</v>
      </c>
      <c r="D841" s="300"/>
      <c r="E841" s="300"/>
      <c r="F841" s="301"/>
      <c r="G841" s="165">
        <v>455</v>
      </c>
      <c r="H841" s="61" t="s">
        <v>56</v>
      </c>
      <c r="I841" s="191">
        <v>445.9</v>
      </c>
    </row>
    <row r="842" spans="1:9" ht="15.75" customHeight="1">
      <c r="A842" s="306"/>
      <c r="B842" s="73" t="s">
        <v>657</v>
      </c>
      <c r="C842" s="299" t="s">
        <v>2074</v>
      </c>
      <c r="D842" s="300"/>
      <c r="E842" s="300"/>
      <c r="F842" s="301"/>
      <c r="G842" s="118">
        <v>745</v>
      </c>
      <c r="H842" s="61" t="s">
        <v>1129</v>
      </c>
      <c r="I842" s="158">
        <v>745</v>
      </c>
    </row>
    <row r="843" spans="1:9" ht="15.75" customHeight="1">
      <c r="A843" s="306"/>
      <c r="B843" s="73" t="s">
        <v>2075</v>
      </c>
      <c r="C843" s="299" t="s">
        <v>2076</v>
      </c>
      <c r="D843" s="300"/>
      <c r="E843" s="300"/>
      <c r="F843" s="301"/>
      <c r="G843" s="165">
        <v>300</v>
      </c>
      <c r="H843" s="61" t="s">
        <v>56</v>
      </c>
      <c r="I843" s="158">
        <v>294</v>
      </c>
    </row>
    <row r="844" spans="1:9" ht="15.75" customHeight="1">
      <c r="A844" s="306"/>
      <c r="B844" s="73" t="s">
        <v>2077</v>
      </c>
      <c r="C844" s="299" t="s">
        <v>2078</v>
      </c>
      <c r="D844" s="300"/>
      <c r="E844" s="300"/>
      <c r="F844" s="301"/>
      <c r="G844" s="165">
        <v>75</v>
      </c>
      <c r="H844" s="61" t="s">
        <v>56</v>
      </c>
      <c r="I844" s="158">
        <v>73.5</v>
      </c>
    </row>
    <row r="845" spans="1:9" ht="15.75" customHeight="1">
      <c r="A845" s="306"/>
      <c r="B845" s="73" t="s">
        <v>2079</v>
      </c>
      <c r="C845" s="299" t="s">
        <v>2080</v>
      </c>
      <c r="D845" s="300"/>
      <c r="E845" s="300"/>
      <c r="F845" s="301"/>
      <c r="G845" s="165">
        <v>225</v>
      </c>
      <c r="H845" s="61" t="s">
        <v>56</v>
      </c>
      <c r="I845" s="158">
        <v>220.5</v>
      </c>
    </row>
    <row r="846" spans="1:9" ht="15.75" customHeight="1">
      <c r="A846" s="306"/>
      <c r="B846" s="73" t="s">
        <v>2079</v>
      </c>
      <c r="C846" s="299" t="s">
        <v>2081</v>
      </c>
      <c r="D846" s="300"/>
      <c r="E846" s="300"/>
      <c r="F846" s="301"/>
      <c r="G846" s="84" t="s">
        <v>301</v>
      </c>
      <c r="H846" s="61" t="s">
        <v>56</v>
      </c>
      <c r="I846" s="62" t="s">
        <v>72</v>
      </c>
    </row>
    <row r="847" spans="1:9" ht="15.75" customHeight="1">
      <c r="A847" s="306"/>
      <c r="B847" s="73" t="s">
        <v>235</v>
      </c>
      <c r="C847" s="299" t="s">
        <v>2082</v>
      </c>
      <c r="D847" s="300"/>
      <c r="E847" s="300"/>
      <c r="F847" s="301"/>
      <c r="G847" s="118" t="s">
        <v>53</v>
      </c>
      <c r="H847" s="61" t="s">
        <v>56</v>
      </c>
      <c r="I847" s="158" t="s">
        <v>53</v>
      </c>
    </row>
    <row r="848" spans="1:9" ht="15.75" customHeight="1">
      <c r="A848" s="306"/>
      <c r="B848" s="73" t="s">
        <v>2083</v>
      </c>
      <c r="C848" s="299" t="s">
        <v>2084</v>
      </c>
      <c r="D848" s="300"/>
      <c r="E848" s="300"/>
      <c r="F848" s="301"/>
      <c r="G848" s="165">
        <v>250</v>
      </c>
      <c r="H848" s="61" t="s">
        <v>56</v>
      </c>
      <c r="I848" s="158">
        <v>245</v>
      </c>
    </row>
    <row r="849" spans="1:9" ht="15.75" customHeight="1">
      <c r="A849" s="306"/>
      <c r="B849" s="73" t="s">
        <v>2085</v>
      </c>
      <c r="C849" s="299" t="s">
        <v>2086</v>
      </c>
      <c r="D849" s="300"/>
      <c r="E849" s="300"/>
      <c r="F849" s="301"/>
      <c r="G849" s="118">
        <v>210</v>
      </c>
      <c r="H849" s="61" t="s">
        <v>56</v>
      </c>
      <c r="I849" s="158">
        <v>205.8</v>
      </c>
    </row>
    <row r="850" spans="1:9" ht="15.75" customHeight="1">
      <c r="A850" s="306"/>
      <c r="B850" s="73" t="s">
        <v>2085</v>
      </c>
      <c r="C850" s="299" t="s">
        <v>2087</v>
      </c>
      <c r="D850" s="300"/>
      <c r="E850" s="300"/>
      <c r="F850" s="301"/>
      <c r="G850" s="165" t="s">
        <v>53</v>
      </c>
      <c r="H850" s="61" t="s">
        <v>56</v>
      </c>
      <c r="I850" s="62" t="s">
        <v>53</v>
      </c>
    </row>
    <row r="851" spans="1:9" ht="15.75" customHeight="1">
      <c r="A851" s="306"/>
      <c r="B851" s="73" t="s">
        <v>2085</v>
      </c>
      <c r="C851" s="299" t="s">
        <v>2088</v>
      </c>
      <c r="D851" s="300"/>
      <c r="E851" s="300"/>
      <c r="F851" s="301"/>
      <c r="G851" s="165" t="s">
        <v>53</v>
      </c>
      <c r="H851" s="61" t="s">
        <v>56</v>
      </c>
      <c r="I851" s="62" t="s">
        <v>53</v>
      </c>
    </row>
    <row r="852" spans="1:9" ht="15.75" customHeight="1">
      <c r="A852" s="306"/>
      <c r="B852" s="73" t="s">
        <v>2085</v>
      </c>
      <c r="C852" s="299" t="s">
        <v>2089</v>
      </c>
      <c r="D852" s="300"/>
      <c r="E852" s="300"/>
      <c r="F852" s="301"/>
      <c r="G852" s="165" t="s">
        <v>53</v>
      </c>
      <c r="H852" s="61" t="s">
        <v>56</v>
      </c>
      <c r="I852" s="158" t="s">
        <v>53</v>
      </c>
    </row>
    <row r="853" spans="1:9" ht="15.75" customHeight="1">
      <c r="A853" s="306"/>
      <c r="B853" s="73" t="s">
        <v>1133</v>
      </c>
      <c r="C853" s="299" t="s">
        <v>2090</v>
      </c>
      <c r="D853" s="300"/>
      <c r="E853" s="300"/>
      <c r="F853" s="301"/>
      <c r="G853" s="165">
        <v>215</v>
      </c>
      <c r="H853" s="61" t="s">
        <v>56</v>
      </c>
      <c r="I853" s="158">
        <v>210.7</v>
      </c>
    </row>
    <row r="854" spans="1:9" ht="15.75" customHeight="1">
      <c r="A854" s="306"/>
      <c r="B854" s="73" t="s">
        <v>1133</v>
      </c>
      <c r="C854" s="299" t="s">
        <v>2091</v>
      </c>
      <c r="D854" s="300"/>
      <c r="E854" s="300"/>
      <c r="F854" s="301"/>
      <c r="G854" s="165">
        <v>215</v>
      </c>
      <c r="H854" s="61" t="s">
        <v>56</v>
      </c>
      <c r="I854" s="158">
        <v>210.7</v>
      </c>
    </row>
    <row r="855" spans="1:9" ht="15.75" customHeight="1">
      <c r="A855" s="306"/>
      <c r="B855" s="73" t="s">
        <v>1133</v>
      </c>
      <c r="C855" s="299" t="s">
        <v>2092</v>
      </c>
      <c r="D855" s="300"/>
      <c r="E855" s="300"/>
      <c r="F855" s="301"/>
      <c r="G855" s="165" t="s">
        <v>53</v>
      </c>
      <c r="H855" s="61" t="s">
        <v>56</v>
      </c>
      <c r="I855" s="158" t="s">
        <v>53</v>
      </c>
    </row>
    <row r="856" spans="1:9" ht="15.75" customHeight="1">
      <c r="A856" s="306"/>
      <c r="B856" s="73" t="s">
        <v>1133</v>
      </c>
      <c r="C856" s="299" t="s">
        <v>2093</v>
      </c>
      <c r="D856" s="300"/>
      <c r="E856" s="300"/>
      <c r="F856" s="301"/>
      <c r="G856" s="165" t="s">
        <v>53</v>
      </c>
      <c r="H856" s="61" t="s">
        <v>56</v>
      </c>
      <c r="I856" s="158" t="s">
        <v>53</v>
      </c>
    </row>
    <row r="857" spans="1:9" ht="15.75" customHeight="1">
      <c r="A857" s="306"/>
      <c r="B857" s="73" t="s">
        <v>2094</v>
      </c>
      <c r="C857" s="299" t="s">
        <v>2095</v>
      </c>
      <c r="D857" s="300"/>
      <c r="E857" s="300"/>
      <c r="F857" s="301"/>
      <c r="G857" s="118">
        <v>350</v>
      </c>
      <c r="H857" s="61" t="s">
        <v>56</v>
      </c>
      <c r="I857" s="74">
        <v>343</v>
      </c>
    </row>
    <row r="858" spans="1:9" ht="15.75" customHeight="1">
      <c r="A858" s="306"/>
      <c r="B858" s="73" t="s">
        <v>2096</v>
      </c>
      <c r="C858" s="299" t="s">
        <v>2097</v>
      </c>
      <c r="D858" s="300"/>
      <c r="E858" s="300"/>
      <c r="F858" s="301"/>
      <c r="G858" s="165">
        <v>200</v>
      </c>
      <c r="H858" s="61" t="s">
        <v>56</v>
      </c>
      <c r="I858" s="158">
        <v>196</v>
      </c>
    </row>
    <row r="859" spans="1:9" ht="15.75" customHeight="1">
      <c r="A859" s="306"/>
      <c r="B859" s="73" t="s">
        <v>2098</v>
      </c>
      <c r="C859" s="299" t="s">
        <v>2099</v>
      </c>
      <c r="D859" s="300"/>
      <c r="E859" s="300"/>
      <c r="F859" s="301"/>
      <c r="G859" s="165">
        <v>200</v>
      </c>
      <c r="H859" s="61" t="s">
        <v>56</v>
      </c>
      <c r="I859" s="158">
        <v>196</v>
      </c>
    </row>
    <row r="860" spans="1:9" ht="15.75" customHeight="1">
      <c r="A860" s="306"/>
      <c r="B860" s="73" t="s">
        <v>2100</v>
      </c>
      <c r="C860" s="299" t="s">
        <v>2101</v>
      </c>
      <c r="D860" s="300"/>
      <c r="E860" s="300"/>
      <c r="F860" s="301"/>
      <c r="G860" s="165">
        <v>200</v>
      </c>
      <c r="H860" s="61" t="s">
        <v>56</v>
      </c>
      <c r="I860" s="158">
        <v>196</v>
      </c>
    </row>
    <row r="861" spans="1:9" ht="15.75" customHeight="1">
      <c r="A861" s="306"/>
      <c r="B861" s="73" t="s">
        <v>1124</v>
      </c>
      <c r="C861" s="299" t="s">
        <v>2102</v>
      </c>
      <c r="D861" s="300"/>
      <c r="E861" s="300"/>
      <c r="F861" s="301"/>
      <c r="G861" s="165">
        <v>250</v>
      </c>
      <c r="H861" s="61" t="s">
        <v>56</v>
      </c>
      <c r="I861" s="158">
        <v>245</v>
      </c>
    </row>
    <row r="862" spans="1:9" ht="15.75" customHeight="1">
      <c r="A862" s="306"/>
      <c r="B862" s="73" t="s">
        <v>1276</v>
      </c>
      <c r="C862" s="299" t="s">
        <v>2103</v>
      </c>
      <c r="D862" s="300"/>
      <c r="E862" s="300"/>
      <c r="F862" s="301"/>
      <c r="G862" s="165">
        <v>250</v>
      </c>
      <c r="H862" s="61" t="s">
        <v>56</v>
      </c>
      <c r="I862" s="158">
        <v>245</v>
      </c>
    </row>
    <row r="863" spans="1:9" ht="15.75" customHeight="1">
      <c r="A863" s="306"/>
      <c r="B863" s="73" t="s">
        <v>329</v>
      </c>
      <c r="C863" s="299" t="s">
        <v>2104</v>
      </c>
      <c r="D863" s="300"/>
      <c r="E863" s="300"/>
      <c r="F863" s="301"/>
      <c r="G863" s="165">
        <v>495</v>
      </c>
      <c r="H863" s="61" t="s">
        <v>56</v>
      </c>
      <c r="I863" s="158">
        <v>485.1</v>
      </c>
    </row>
    <row r="864" spans="1:9" ht="15.75" customHeight="1">
      <c r="A864" s="306"/>
      <c r="B864" s="73" t="s">
        <v>1120</v>
      </c>
      <c r="C864" s="299" t="s">
        <v>2105</v>
      </c>
      <c r="D864" s="300"/>
      <c r="E864" s="300"/>
      <c r="F864" s="301"/>
      <c r="G864" s="165">
        <v>495</v>
      </c>
      <c r="H864" s="61" t="s">
        <v>56</v>
      </c>
      <c r="I864" s="158">
        <v>485.1</v>
      </c>
    </row>
    <row r="865" spans="1:9" ht="20.25" customHeight="1">
      <c r="A865" s="302" t="s">
        <v>159</v>
      </c>
      <c r="B865" s="289" t="s">
        <v>128</v>
      </c>
      <c r="C865" s="281"/>
      <c r="D865" s="281"/>
      <c r="E865" s="281"/>
      <c r="F865" s="282"/>
      <c r="G865" s="56"/>
      <c r="H865" s="55"/>
      <c r="I865" s="56"/>
    </row>
    <row r="866" spans="1:9" ht="15.75" customHeight="1">
      <c r="A866" s="303"/>
      <c r="B866" s="73">
        <v>927</v>
      </c>
      <c r="C866" s="280" t="s">
        <v>2106</v>
      </c>
      <c r="D866" s="281"/>
      <c r="E866" s="281"/>
      <c r="F866" s="282"/>
      <c r="G866" s="158">
        <v>80</v>
      </c>
      <c r="H866" s="61" t="s">
        <v>56</v>
      </c>
      <c r="I866" s="158">
        <v>78.400000000000006</v>
      </c>
    </row>
    <row r="867" spans="1:9" ht="15.75" customHeight="1">
      <c r="A867" s="303"/>
      <c r="B867" s="73" t="s">
        <v>239</v>
      </c>
      <c r="C867" s="280" t="s">
        <v>2107</v>
      </c>
      <c r="D867" s="281"/>
      <c r="E867" s="281"/>
      <c r="F867" s="282"/>
      <c r="G867" s="74">
        <v>400</v>
      </c>
      <c r="H867" s="61" t="s">
        <v>56</v>
      </c>
      <c r="I867" s="158">
        <v>392</v>
      </c>
    </row>
    <row r="868" spans="1:9" ht="15.75" customHeight="1">
      <c r="A868" s="303"/>
      <c r="B868" s="73" t="s">
        <v>2108</v>
      </c>
      <c r="C868" s="280" t="s">
        <v>2109</v>
      </c>
      <c r="D868" s="281"/>
      <c r="E868" s="281"/>
      <c r="F868" s="282"/>
      <c r="G868" s="74">
        <v>660</v>
      </c>
      <c r="H868" s="61" t="s">
        <v>56</v>
      </c>
      <c r="I868" s="158">
        <v>646.79999999999995</v>
      </c>
    </row>
    <row r="869" spans="1:9" ht="15.75" customHeight="1">
      <c r="A869" s="303"/>
      <c r="B869" s="73" t="s">
        <v>2110</v>
      </c>
      <c r="C869" s="280" t="s">
        <v>2111</v>
      </c>
      <c r="D869" s="281"/>
      <c r="E869" s="281"/>
      <c r="F869" s="282"/>
      <c r="G869" s="74">
        <v>660</v>
      </c>
      <c r="H869" s="61" t="s">
        <v>56</v>
      </c>
      <c r="I869" s="158">
        <v>646.79999999999995</v>
      </c>
    </row>
    <row r="870" spans="1:9" ht="15.75" customHeight="1">
      <c r="A870" s="303"/>
      <c r="B870" s="73" t="s">
        <v>868</v>
      </c>
      <c r="C870" s="280" t="s">
        <v>2112</v>
      </c>
      <c r="D870" s="281"/>
      <c r="E870" s="281"/>
      <c r="F870" s="282"/>
      <c r="G870" s="118">
        <v>1205</v>
      </c>
      <c r="H870" s="61" t="s">
        <v>56</v>
      </c>
      <c r="I870" s="158">
        <v>1180.9000000000001</v>
      </c>
    </row>
    <row r="871" spans="1:9" ht="15.75" customHeight="1">
      <c r="A871" s="303"/>
      <c r="B871" s="73" t="s">
        <v>976</v>
      </c>
      <c r="C871" s="280" t="s">
        <v>2113</v>
      </c>
      <c r="D871" s="281"/>
      <c r="E871" s="281"/>
      <c r="F871" s="282"/>
      <c r="G871" s="74">
        <v>1205</v>
      </c>
      <c r="H871" s="61" t="s">
        <v>56</v>
      </c>
      <c r="I871" s="158">
        <v>1180.9000000000001</v>
      </c>
    </row>
    <row r="872" spans="1:9" ht="15.75" customHeight="1">
      <c r="A872" s="303"/>
      <c r="B872" s="73" t="s">
        <v>255</v>
      </c>
      <c r="C872" s="280" t="s">
        <v>2114</v>
      </c>
      <c r="D872" s="281"/>
      <c r="E872" s="281"/>
      <c r="F872" s="282"/>
      <c r="G872" s="74">
        <v>1205</v>
      </c>
      <c r="H872" s="61" t="s">
        <v>56</v>
      </c>
      <c r="I872" s="158">
        <v>1180.9000000000001</v>
      </c>
    </row>
    <row r="873" spans="1:9" ht="15.75" customHeight="1">
      <c r="A873" s="303"/>
      <c r="B873" s="73" t="s">
        <v>1872</v>
      </c>
      <c r="C873" s="280" t="s">
        <v>2115</v>
      </c>
      <c r="D873" s="281"/>
      <c r="E873" s="281"/>
      <c r="F873" s="282"/>
      <c r="G873" s="74">
        <v>660</v>
      </c>
      <c r="H873" s="61" t="s">
        <v>56</v>
      </c>
      <c r="I873" s="158">
        <v>646.79999999999995</v>
      </c>
    </row>
    <row r="874" spans="1:9" ht="15.75" customHeight="1">
      <c r="A874" s="303"/>
      <c r="B874" s="73" t="s">
        <v>428</v>
      </c>
      <c r="C874" s="280" t="s">
        <v>2116</v>
      </c>
      <c r="D874" s="281"/>
      <c r="E874" s="281"/>
      <c r="F874" s="282"/>
      <c r="G874" s="74">
        <v>660</v>
      </c>
      <c r="H874" s="61" t="s">
        <v>56</v>
      </c>
      <c r="I874" s="158">
        <v>646.79999999999995</v>
      </c>
    </row>
    <row r="875" spans="1:9" ht="15.75" customHeight="1">
      <c r="A875" s="303"/>
      <c r="B875" s="73" t="s">
        <v>430</v>
      </c>
      <c r="C875" s="280" t="s">
        <v>431</v>
      </c>
      <c r="D875" s="281"/>
      <c r="E875" s="281"/>
      <c r="F875" s="282"/>
      <c r="G875" s="74">
        <v>660</v>
      </c>
      <c r="H875" s="61" t="s">
        <v>56</v>
      </c>
      <c r="I875" s="158">
        <v>646.79999999999995</v>
      </c>
    </row>
    <row r="876" spans="1:9" ht="15.75" customHeight="1">
      <c r="A876" s="303"/>
      <c r="B876" s="73" t="s">
        <v>423</v>
      </c>
      <c r="C876" s="280" t="s">
        <v>424</v>
      </c>
      <c r="D876" s="281"/>
      <c r="E876" s="281"/>
      <c r="F876" s="282"/>
      <c r="G876" s="74">
        <v>660</v>
      </c>
      <c r="H876" s="61" t="s">
        <v>56</v>
      </c>
      <c r="I876" s="158">
        <v>646.79999999999995</v>
      </c>
    </row>
    <row r="877" spans="1:9" ht="15.75" customHeight="1">
      <c r="A877" s="303"/>
      <c r="B877" s="73" t="s">
        <v>1063</v>
      </c>
      <c r="C877" s="280" t="s">
        <v>2117</v>
      </c>
      <c r="D877" s="281"/>
      <c r="E877" s="281"/>
      <c r="F877" s="282"/>
      <c r="G877" s="74">
        <v>660</v>
      </c>
      <c r="H877" s="61" t="s">
        <v>56</v>
      </c>
      <c r="I877" s="158">
        <v>646.79999999999995</v>
      </c>
    </row>
    <row r="878" spans="1:9" ht="15.75" customHeight="1">
      <c r="A878" s="303"/>
      <c r="B878" s="73" t="s">
        <v>2118</v>
      </c>
      <c r="C878" s="280" t="s">
        <v>2119</v>
      </c>
      <c r="D878" s="281"/>
      <c r="E878" s="281"/>
      <c r="F878" s="282"/>
      <c r="G878" s="74">
        <v>660</v>
      </c>
      <c r="H878" s="61" t="s">
        <v>56</v>
      </c>
      <c r="I878" s="158">
        <v>646.79999999999995</v>
      </c>
    </row>
    <row r="879" spans="1:9" ht="15.75" customHeight="1">
      <c r="A879" s="303"/>
      <c r="B879" s="73" t="s">
        <v>425</v>
      </c>
      <c r="C879" s="280" t="s">
        <v>2120</v>
      </c>
      <c r="D879" s="281"/>
      <c r="E879" s="281"/>
      <c r="F879" s="282"/>
      <c r="G879" s="74">
        <v>660</v>
      </c>
      <c r="H879" s="61" t="s">
        <v>56</v>
      </c>
      <c r="I879" s="158">
        <v>646.79999999999995</v>
      </c>
    </row>
    <row r="880" spans="1:9" ht="15.75" customHeight="1">
      <c r="A880" s="303"/>
      <c r="B880" s="73" t="s">
        <v>432</v>
      </c>
      <c r="C880" s="280" t="s">
        <v>2121</v>
      </c>
      <c r="D880" s="281"/>
      <c r="E880" s="281"/>
      <c r="F880" s="282"/>
      <c r="G880" s="158">
        <v>165</v>
      </c>
      <c r="H880" s="61" t="s">
        <v>56</v>
      </c>
      <c r="I880" s="158">
        <v>161.69999999999999</v>
      </c>
    </row>
    <row r="881" spans="1:9" ht="15.75">
      <c r="A881" s="57" t="s">
        <v>5</v>
      </c>
      <c r="B881" s="57" t="s">
        <v>49</v>
      </c>
      <c r="C881" s="311" t="s">
        <v>7</v>
      </c>
      <c r="D881" s="281"/>
      <c r="E881" s="281"/>
      <c r="F881" s="282"/>
      <c r="G881" s="58" t="s">
        <v>8</v>
      </c>
      <c r="H881" s="57" t="s">
        <v>17</v>
      </c>
      <c r="I881" s="59" t="s">
        <v>9</v>
      </c>
    </row>
    <row r="882" spans="1:9" ht="20.25">
      <c r="A882" s="312" t="s">
        <v>2145</v>
      </c>
      <c r="B882" s="313"/>
      <c r="C882" s="313"/>
      <c r="D882" s="313"/>
      <c r="E882" s="313"/>
      <c r="F882" s="313"/>
      <c r="G882" s="313"/>
      <c r="H882" s="313"/>
      <c r="I882" s="120"/>
    </row>
    <row r="883" spans="1:9" ht="20.25">
      <c r="A883" s="89"/>
      <c r="B883" s="289" t="s">
        <v>162</v>
      </c>
      <c r="C883" s="281"/>
      <c r="D883" s="281"/>
      <c r="E883" s="281"/>
      <c r="F883" s="282"/>
      <c r="G883" s="80"/>
      <c r="H883" s="81"/>
      <c r="I883" s="56"/>
    </row>
    <row r="884" spans="1:9" ht="15.75">
      <c r="A884" s="49" t="s">
        <v>69</v>
      </c>
      <c r="B884" s="73" t="s">
        <v>2026</v>
      </c>
      <c r="C884" s="280" t="s">
        <v>2027</v>
      </c>
      <c r="D884" s="281"/>
      <c r="E884" s="281"/>
      <c r="F884" s="282"/>
      <c r="G884" s="162">
        <v>10995</v>
      </c>
      <c r="H884" s="61" t="s">
        <v>56</v>
      </c>
      <c r="I884" s="158">
        <v>10775.1</v>
      </c>
    </row>
    <row r="885" spans="1:9" ht="18" customHeight="1">
      <c r="A885" s="335" t="s">
        <v>165</v>
      </c>
      <c r="B885" s="98" t="s">
        <v>2148</v>
      </c>
      <c r="C885" s="285" t="s">
        <v>2149</v>
      </c>
      <c r="D885" s="290"/>
      <c r="E885" s="290"/>
      <c r="F885" s="291"/>
      <c r="G885" s="195">
        <v>395</v>
      </c>
      <c r="H885" s="112" t="s">
        <v>56</v>
      </c>
      <c r="I885" s="196">
        <v>387.1</v>
      </c>
    </row>
    <row r="886" spans="1:9" ht="18" customHeight="1">
      <c r="A886" s="319"/>
      <c r="B886" s="73" t="s">
        <v>100</v>
      </c>
      <c r="C886" s="280" t="s">
        <v>2150</v>
      </c>
      <c r="D886" s="281"/>
      <c r="E886" s="281"/>
      <c r="F886" s="282"/>
      <c r="G886" s="162">
        <v>385</v>
      </c>
      <c r="H886" s="61" t="s">
        <v>56</v>
      </c>
      <c r="I886" s="165">
        <v>377.3</v>
      </c>
    </row>
    <row r="887" spans="1:9" ht="15.75" customHeight="1">
      <c r="A887" s="121"/>
      <c r="B887" s="289" t="s">
        <v>140</v>
      </c>
      <c r="C887" s="281"/>
      <c r="D887" s="281"/>
      <c r="E887" s="281"/>
      <c r="F887" s="282"/>
      <c r="G887" s="56"/>
      <c r="H887" s="55"/>
      <c r="I887" s="56"/>
    </row>
    <row r="888" spans="1:9" ht="15.75" customHeight="1">
      <c r="A888" s="319"/>
      <c r="B888" s="52" t="s">
        <v>2146</v>
      </c>
      <c r="C888" s="299" t="s">
        <v>2147</v>
      </c>
      <c r="D888" s="300"/>
      <c r="E888" s="300"/>
      <c r="F888" s="301"/>
      <c r="G888" s="118">
        <v>165</v>
      </c>
      <c r="H888" s="61" t="s">
        <v>56</v>
      </c>
      <c r="I888" s="165">
        <v>161.69999999999999</v>
      </c>
    </row>
    <row r="889" spans="1:9" ht="15.75" customHeight="1">
      <c r="A889" s="319"/>
      <c r="B889" s="52">
        <v>512</v>
      </c>
      <c r="C889" s="299" t="s">
        <v>2030</v>
      </c>
      <c r="D889" s="300"/>
      <c r="E889" s="300"/>
      <c r="F889" s="301"/>
      <c r="G889" s="118">
        <v>350</v>
      </c>
      <c r="H889" s="61" t="s">
        <v>56</v>
      </c>
      <c r="I889" s="165">
        <v>343</v>
      </c>
    </row>
    <row r="890" spans="1:9" ht="15.75" customHeight="1">
      <c r="A890" s="310"/>
      <c r="B890" s="307" t="s">
        <v>204</v>
      </c>
      <c r="C890" s="281"/>
      <c r="D890" s="281"/>
      <c r="E890" s="281"/>
      <c r="F890" s="282"/>
      <c r="G890" s="102"/>
      <c r="H890" s="124"/>
      <c r="I890" s="104"/>
    </row>
    <row r="891" spans="1:9" ht="15.75" customHeight="1">
      <c r="A891" s="303"/>
      <c r="B891" s="105" t="s">
        <v>2031</v>
      </c>
      <c r="C891" s="299" t="s">
        <v>2032</v>
      </c>
      <c r="D891" s="300"/>
      <c r="E891" s="300"/>
      <c r="F891" s="301"/>
      <c r="G891" s="165">
        <v>355</v>
      </c>
      <c r="H891" s="61" t="s">
        <v>56</v>
      </c>
      <c r="I891" s="191">
        <v>347.9</v>
      </c>
    </row>
    <row r="892" spans="1:9" ht="15.75">
      <c r="A892" s="303"/>
      <c r="B892" s="105">
        <v>1</v>
      </c>
      <c r="C892" s="299" t="s">
        <v>2033</v>
      </c>
      <c r="D892" s="300"/>
      <c r="E892" s="300"/>
      <c r="F892" s="301"/>
      <c r="G892" s="165">
        <v>100</v>
      </c>
      <c r="H892" s="61" t="s">
        <v>56</v>
      </c>
      <c r="I892" s="190">
        <v>98</v>
      </c>
    </row>
    <row r="893" spans="1:9" ht="15.75">
      <c r="A893" s="303"/>
      <c r="B893" s="105">
        <v>1</v>
      </c>
      <c r="C893" s="299" t="s">
        <v>2034</v>
      </c>
      <c r="D893" s="300"/>
      <c r="E893" s="300"/>
      <c r="F893" s="301"/>
      <c r="G893" s="165">
        <v>100</v>
      </c>
      <c r="H893" s="61" t="s">
        <v>56</v>
      </c>
      <c r="I893" s="191">
        <v>98</v>
      </c>
    </row>
    <row r="894" spans="1:9" ht="15.75">
      <c r="A894" s="303"/>
      <c r="B894" s="105">
        <v>1</v>
      </c>
      <c r="C894" s="299" t="s">
        <v>2035</v>
      </c>
      <c r="D894" s="300"/>
      <c r="E894" s="300"/>
      <c r="F894" s="301"/>
      <c r="G894" s="165">
        <v>315</v>
      </c>
      <c r="H894" s="61" t="s">
        <v>56</v>
      </c>
      <c r="I894" s="191">
        <v>308.7</v>
      </c>
    </row>
    <row r="895" spans="1:9" ht="15.75">
      <c r="A895" s="303"/>
      <c r="B895" s="105">
        <v>2</v>
      </c>
      <c r="C895" s="299" t="s">
        <v>2036</v>
      </c>
      <c r="D895" s="300"/>
      <c r="E895" s="300"/>
      <c r="F895" s="301"/>
      <c r="G895" s="118">
        <v>525</v>
      </c>
      <c r="H895" s="61" t="s">
        <v>56</v>
      </c>
      <c r="I895" s="190">
        <v>514.5</v>
      </c>
    </row>
    <row r="896" spans="1:9" ht="15.75">
      <c r="A896" s="303"/>
      <c r="B896" s="105">
        <v>4</v>
      </c>
      <c r="C896" s="299" t="s">
        <v>2037</v>
      </c>
      <c r="D896" s="300"/>
      <c r="E896" s="300"/>
      <c r="F896" s="301"/>
      <c r="G896" s="118">
        <v>515</v>
      </c>
      <c r="H896" s="61" t="s">
        <v>56</v>
      </c>
      <c r="I896" s="190">
        <v>504.7</v>
      </c>
    </row>
    <row r="897" spans="1:9" ht="15.75">
      <c r="A897" s="303"/>
      <c r="B897" s="105">
        <v>4</v>
      </c>
      <c r="C897" s="299" t="s">
        <v>2038</v>
      </c>
      <c r="D897" s="300"/>
      <c r="E897" s="300"/>
      <c r="F897" s="301"/>
      <c r="G897" s="165">
        <v>515</v>
      </c>
      <c r="H897" s="61" t="s">
        <v>56</v>
      </c>
      <c r="I897" s="190">
        <v>504.7</v>
      </c>
    </row>
    <row r="898" spans="1:9" ht="15.75">
      <c r="A898" s="303"/>
      <c r="B898" s="105">
        <v>4</v>
      </c>
      <c r="C898" s="299" t="s">
        <v>2039</v>
      </c>
      <c r="D898" s="300"/>
      <c r="E898" s="300"/>
      <c r="F898" s="301"/>
      <c r="G898" s="118">
        <v>615</v>
      </c>
      <c r="H898" s="61" t="s">
        <v>56</v>
      </c>
      <c r="I898" s="190">
        <v>602.70000000000005</v>
      </c>
    </row>
    <row r="899" spans="1:9" ht="20.25">
      <c r="A899" s="304" t="s">
        <v>82</v>
      </c>
      <c r="B899" s="307" t="s">
        <v>82</v>
      </c>
      <c r="C899" s="281"/>
      <c r="D899" s="281"/>
      <c r="E899" s="281"/>
      <c r="F899" s="282"/>
      <c r="G899" s="56"/>
      <c r="H899" s="55"/>
      <c r="I899" s="56"/>
    </row>
    <row r="900" spans="1:9" ht="15.75">
      <c r="A900" s="305"/>
      <c r="B900" s="115" t="s">
        <v>2151</v>
      </c>
      <c r="C900" s="299" t="s">
        <v>2152</v>
      </c>
      <c r="D900" s="300"/>
      <c r="E900" s="300"/>
      <c r="F900" s="301"/>
      <c r="G900" s="165">
        <v>600</v>
      </c>
      <c r="H900" s="61" t="s">
        <v>56</v>
      </c>
      <c r="I900" s="191">
        <v>588</v>
      </c>
    </row>
    <row r="901" spans="1:9" ht="15.75">
      <c r="A901" s="305"/>
      <c r="B901" s="115" t="s">
        <v>2044</v>
      </c>
      <c r="C901" s="299" t="s">
        <v>2045</v>
      </c>
      <c r="D901" s="300"/>
      <c r="E901" s="300"/>
      <c r="F901" s="301"/>
      <c r="G901" s="165">
        <v>180</v>
      </c>
      <c r="H901" s="61" t="s">
        <v>56</v>
      </c>
      <c r="I901" s="191">
        <v>176.4</v>
      </c>
    </row>
    <row r="902" spans="1:9" ht="31.5">
      <c r="A902" s="306"/>
      <c r="B902" s="115" t="s">
        <v>160</v>
      </c>
      <c r="C902" s="299" t="s">
        <v>2040</v>
      </c>
      <c r="D902" s="300"/>
      <c r="E902" s="300"/>
      <c r="F902" s="301"/>
      <c r="G902" s="84" t="s">
        <v>2041</v>
      </c>
      <c r="H902" s="61" t="s">
        <v>56</v>
      </c>
      <c r="I902" s="84" t="s">
        <v>2042</v>
      </c>
    </row>
    <row r="903" spans="1:9" ht="15.75">
      <c r="A903" s="306"/>
      <c r="B903" s="115">
        <v>166</v>
      </c>
      <c r="C903" s="299" t="s">
        <v>2043</v>
      </c>
      <c r="D903" s="300"/>
      <c r="E903" s="300"/>
      <c r="F903" s="301"/>
      <c r="G903" s="165" t="s">
        <v>53</v>
      </c>
      <c r="H903" s="61" t="s">
        <v>56</v>
      </c>
      <c r="I903" s="165" t="s">
        <v>53</v>
      </c>
    </row>
    <row r="904" spans="1:9" ht="15.75">
      <c r="A904" s="306"/>
      <c r="B904" s="115" t="s">
        <v>2044</v>
      </c>
      <c r="C904" s="299" t="s">
        <v>2045</v>
      </c>
      <c r="D904" s="300"/>
      <c r="E904" s="300"/>
      <c r="F904" s="301"/>
      <c r="G904" s="165">
        <v>180</v>
      </c>
      <c r="H904" s="61" t="s">
        <v>56</v>
      </c>
      <c r="I904" s="191">
        <v>176.4</v>
      </c>
    </row>
    <row r="905" spans="1:9" ht="15.75">
      <c r="A905" s="306"/>
      <c r="B905" s="115" t="s">
        <v>2046</v>
      </c>
      <c r="C905" s="299" t="s">
        <v>2047</v>
      </c>
      <c r="D905" s="300"/>
      <c r="E905" s="300"/>
      <c r="F905" s="301"/>
      <c r="G905" s="165">
        <v>125</v>
      </c>
      <c r="H905" s="61" t="s">
        <v>56</v>
      </c>
      <c r="I905" s="165">
        <v>122.5</v>
      </c>
    </row>
    <row r="906" spans="1:9" ht="15.75">
      <c r="A906" s="306"/>
      <c r="B906" s="115" t="s">
        <v>540</v>
      </c>
      <c r="C906" s="299" t="s">
        <v>2048</v>
      </c>
      <c r="D906" s="300"/>
      <c r="E906" s="300"/>
      <c r="F906" s="301"/>
      <c r="G906" s="165">
        <v>250</v>
      </c>
      <c r="H906" s="61" t="s">
        <v>56</v>
      </c>
      <c r="I906" s="165">
        <v>245</v>
      </c>
    </row>
    <row r="907" spans="1:9" ht="15.75">
      <c r="A907" s="306"/>
      <c r="B907" s="115" t="s">
        <v>253</v>
      </c>
      <c r="C907" s="299" t="s">
        <v>2050</v>
      </c>
      <c r="D907" s="300"/>
      <c r="E907" s="300"/>
      <c r="F907" s="301"/>
      <c r="G907" s="165">
        <v>280</v>
      </c>
      <c r="H907" s="61" t="s">
        <v>56</v>
      </c>
      <c r="I907" s="165">
        <v>274.39999999999998</v>
      </c>
    </row>
    <row r="908" spans="1:9" ht="15.75">
      <c r="A908" s="306"/>
      <c r="B908" s="73" t="s">
        <v>157</v>
      </c>
      <c r="C908" s="299" t="s">
        <v>2073</v>
      </c>
      <c r="D908" s="300"/>
      <c r="E908" s="300"/>
      <c r="F908" s="301"/>
      <c r="G908" s="165">
        <v>455</v>
      </c>
      <c r="H908" s="61" t="s">
        <v>56</v>
      </c>
      <c r="I908" s="191">
        <v>445.9</v>
      </c>
    </row>
    <row r="909" spans="1:9" ht="15.75">
      <c r="A909" s="306"/>
      <c r="B909" s="73" t="s">
        <v>657</v>
      </c>
      <c r="C909" s="299" t="s">
        <v>2074</v>
      </c>
      <c r="D909" s="300"/>
      <c r="E909" s="300"/>
      <c r="F909" s="301"/>
      <c r="G909" s="118">
        <v>745</v>
      </c>
      <c r="H909" s="61" t="s">
        <v>1129</v>
      </c>
      <c r="I909" s="158">
        <v>745</v>
      </c>
    </row>
    <row r="910" spans="1:9" ht="15.75">
      <c r="A910" s="306"/>
      <c r="B910" s="73" t="s">
        <v>2075</v>
      </c>
      <c r="C910" s="299" t="s">
        <v>2076</v>
      </c>
      <c r="D910" s="300"/>
      <c r="E910" s="300"/>
      <c r="F910" s="301"/>
      <c r="G910" s="165">
        <v>300</v>
      </c>
      <c r="H910" s="61" t="s">
        <v>56</v>
      </c>
      <c r="I910" s="158">
        <v>294</v>
      </c>
    </row>
    <row r="911" spans="1:9" ht="15.75">
      <c r="A911" s="306"/>
      <c r="B911" s="115">
        <v>473</v>
      </c>
      <c r="C911" s="299" t="s">
        <v>2051</v>
      </c>
      <c r="D911" s="300"/>
      <c r="E911" s="300"/>
      <c r="F911" s="301"/>
      <c r="G911" s="165">
        <v>350</v>
      </c>
      <c r="H911" s="61" t="s">
        <v>56</v>
      </c>
      <c r="I911" s="165">
        <v>343</v>
      </c>
    </row>
    <row r="912" spans="1:9" ht="15.75">
      <c r="A912" s="306"/>
      <c r="B912" s="73" t="s">
        <v>2077</v>
      </c>
      <c r="C912" s="299" t="s">
        <v>2078</v>
      </c>
      <c r="D912" s="300"/>
      <c r="E912" s="300"/>
      <c r="F912" s="301"/>
      <c r="G912" s="165">
        <v>75</v>
      </c>
      <c r="H912" s="61" t="s">
        <v>56</v>
      </c>
      <c r="I912" s="158">
        <v>73.5</v>
      </c>
    </row>
    <row r="913" spans="1:9" ht="15.75">
      <c r="A913" s="306"/>
      <c r="B913" s="73" t="s">
        <v>2055</v>
      </c>
      <c r="C913" s="299" t="s">
        <v>2056</v>
      </c>
      <c r="D913" s="300"/>
      <c r="E913" s="300"/>
      <c r="F913" s="301"/>
      <c r="G913" s="165">
        <v>125</v>
      </c>
      <c r="H913" s="61" t="s">
        <v>56</v>
      </c>
      <c r="I913" s="158">
        <v>122.5</v>
      </c>
    </row>
    <row r="914" spans="1:9" ht="15.75">
      <c r="A914" s="306"/>
      <c r="B914" s="73" t="s">
        <v>563</v>
      </c>
      <c r="C914" s="299" t="s">
        <v>2057</v>
      </c>
      <c r="D914" s="300"/>
      <c r="E914" s="300"/>
      <c r="F914" s="301"/>
      <c r="G914" s="165">
        <v>125</v>
      </c>
      <c r="H914" s="61" t="s">
        <v>56</v>
      </c>
      <c r="I914" s="158">
        <v>122.5</v>
      </c>
    </row>
    <row r="915" spans="1:9" ht="15.75">
      <c r="A915" s="306"/>
      <c r="B915" s="73" t="s">
        <v>2058</v>
      </c>
      <c r="C915" s="299" t="s">
        <v>2059</v>
      </c>
      <c r="D915" s="300"/>
      <c r="E915" s="300"/>
      <c r="F915" s="301"/>
      <c r="G915" s="165">
        <v>300</v>
      </c>
      <c r="H915" s="61" t="s">
        <v>56</v>
      </c>
      <c r="I915" s="158">
        <v>294</v>
      </c>
    </row>
    <row r="916" spans="1:9" ht="15.75">
      <c r="A916" s="306"/>
      <c r="B916" s="73" t="s">
        <v>1137</v>
      </c>
      <c r="C916" s="299" t="s">
        <v>2060</v>
      </c>
      <c r="D916" s="300"/>
      <c r="E916" s="300"/>
      <c r="F916" s="301"/>
      <c r="G916" s="165">
        <v>55</v>
      </c>
      <c r="H916" s="61" t="s">
        <v>56</v>
      </c>
      <c r="I916" s="158">
        <v>53.9</v>
      </c>
    </row>
    <row r="917" spans="1:9" ht="15.75">
      <c r="A917" s="306"/>
      <c r="B917" s="73" t="s">
        <v>475</v>
      </c>
      <c r="C917" s="299" t="s">
        <v>2061</v>
      </c>
      <c r="D917" s="300"/>
      <c r="E917" s="300"/>
      <c r="F917" s="301"/>
      <c r="G917" s="165">
        <v>350</v>
      </c>
      <c r="H917" s="61" t="s">
        <v>56</v>
      </c>
      <c r="I917" s="158">
        <v>343</v>
      </c>
    </row>
    <row r="918" spans="1:9" ht="15.75">
      <c r="A918" s="306"/>
      <c r="B918" s="73" t="s">
        <v>1829</v>
      </c>
      <c r="C918" s="299" t="s">
        <v>2052</v>
      </c>
      <c r="D918" s="300"/>
      <c r="E918" s="300"/>
      <c r="F918" s="301"/>
      <c r="G918" s="165">
        <v>180</v>
      </c>
      <c r="H918" s="61" t="s">
        <v>56</v>
      </c>
      <c r="I918" s="158">
        <v>176.4</v>
      </c>
    </row>
    <row r="919" spans="1:9" ht="15.75">
      <c r="A919" s="306"/>
      <c r="B919" s="73" t="s">
        <v>2062</v>
      </c>
      <c r="C919" s="299" t="s">
        <v>2063</v>
      </c>
      <c r="D919" s="300"/>
      <c r="E919" s="300"/>
      <c r="F919" s="301"/>
      <c r="G919" s="165">
        <v>100</v>
      </c>
      <c r="H919" s="61" t="s">
        <v>56</v>
      </c>
      <c r="I919" s="158">
        <v>98</v>
      </c>
    </row>
    <row r="920" spans="1:9" ht="15.75">
      <c r="A920" s="306"/>
      <c r="B920" s="73">
        <v>872</v>
      </c>
      <c r="C920" s="299" t="s">
        <v>2064</v>
      </c>
      <c r="D920" s="300"/>
      <c r="E920" s="300"/>
      <c r="F920" s="301"/>
      <c r="G920" s="165">
        <v>515</v>
      </c>
      <c r="H920" s="61" t="s">
        <v>56</v>
      </c>
      <c r="I920" s="158">
        <v>504.7</v>
      </c>
    </row>
    <row r="921" spans="1:9" ht="15.75">
      <c r="A921" s="306"/>
      <c r="B921" s="73" t="s">
        <v>152</v>
      </c>
      <c r="C921" s="299" t="s">
        <v>2065</v>
      </c>
      <c r="D921" s="300"/>
      <c r="E921" s="300"/>
      <c r="F921" s="301"/>
      <c r="G921" s="165">
        <v>230</v>
      </c>
      <c r="H921" s="61" t="s">
        <v>56</v>
      </c>
      <c r="I921" s="158">
        <v>225.4</v>
      </c>
    </row>
    <row r="922" spans="1:9" ht="15.75">
      <c r="A922" s="306"/>
      <c r="B922" s="73">
        <v>435</v>
      </c>
      <c r="C922" s="299" t="s">
        <v>2153</v>
      </c>
      <c r="D922" s="300"/>
      <c r="E922" s="300"/>
      <c r="F922" s="301"/>
      <c r="G922" s="165">
        <v>505</v>
      </c>
      <c r="H922" s="61" t="s">
        <v>56</v>
      </c>
      <c r="I922" s="158">
        <v>494.9</v>
      </c>
    </row>
    <row r="923" spans="1:9" ht="15.75">
      <c r="A923" s="306"/>
      <c r="B923" s="73" t="s">
        <v>2066</v>
      </c>
      <c r="C923" s="299" t="s">
        <v>2067</v>
      </c>
      <c r="D923" s="300"/>
      <c r="E923" s="300"/>
      <c r="F923" s="301"/>
      <c r="G923" s="165">
        <v>425</v>
      </c>
      <c r="H923" s="61" t="s">
        <v>56</v>
      </c>
      <c r="I923" s="158">
        <v>416.5</v>
      </c>
    </row>
    <row r="924" spans="1:9" ht="15.75">
      <c r="A924" s="306"/>
      <c r="B924" s="73" t="s">
        <v>447</v>
      </c>
      <c r="C924" s="299" t="s">
        <v>2068</v>
      </c>
      <c r="D924" s="300"/>
      <c r="E924" s="300"/>
      <c r="F924" s="301"/>
      <c r="G924" s="165">
        <v>2155</v>
      </c>
      <c r="H924" s="61" t="s">
        <v>56</v>
      </c>
      <c r="I924" s="158">
        <v>2111.9</v>
      </c>
    </row>
    <row r="925" spans="1:9" ht="15.75">
      <c r="A925" s="306"/>
      <c r="B925" s="73" t="s">
        <v>447</v>
      </c>
      <c r="C925" s="299" t="s">
        <v>2069</v>
      </c>
      <c r="D925" s="300"/>
      <c r="E925" s="300"/>
      <c r="F925" s="301"/>
      <c r="G925" s="165">
        <v>1900</v>
      </c>
      <c r="H925" s="61" t="s">
        <v>56</v>
      </c>
      <c r="I925" s="158">
        <v>1862</v>
      </c>
    </row>
    <row r="926" spans="1:9" ht="15.75">
      <c r="A926" s="306"/>
      <c r="B926" s="73" t="s">
        <v>282</v>
      </c>
      <c r="C926" s="299" t="s">
        <v>2070</v>
      </c>
      <c r="D926" s="300"/>
      <c r="E926" s="300"/>
      <c r="F926" s="301"/>
      <c r="G926" s="165">
        <v>140</v>
      </c>
      <c r="H926" s="61" t="s">
        <v>56</v>
      </c>
      <c r="I926" s="158">
        <v>137.19999999999999</v>
      </c>
    </row>
    <row r="927" spans="1:9" ht="15.75">
      <c r="A927" s="306"/>
      <c r="B927" s="73" t="s">
        <v>2071</v>
      </c>
      <c r="C927" s="299" t="s">
        <v>2072</v>
      </c>
      <c r="D927" s="300"/>
      <c r="E927" s="300"/>
      <c r="F927" s="301"/>
      <c r="G927" s="165">
        <v>985</v>
      </c>
      <c r="H927" s="61" t="s">
        <v>56</v>
      </c>
      <c r="I927" s="191">
        <v>965.3</v>
      </c>
    </row>
    <row r="928" spans="1:9" ht="15.75">
      <c r="A928" s="306"/>
      <c r="B928" s="73" t="s">
        <v>2053</v>
      </c>
      <c r="C928" s="299" t="s">
        <v>2054</v>
      </c>
      <c r="D928" s="300"/>
      <c r="E928" s="300"/>
      <c r="F928" s="301"/>
      <c r="G928" s="118">
        <v>150</v>
      </c>
      <c r="H928" s="61" t="s">
        <v>56</v>
      </c>
      <c r="I928" s="158">
        <v>147</v>
      </c>
    </row>
    <row r="929" spans="1:9" ht="15.75">
      <c r="A929" s="306"/>
      <c r="B929" s="73" t="s">
        <v>2079</v>
      </c>
      <c r="C929" s="280" t="s">
        <v>2080</v>
      </c>
      <c r="D929" s="308"/>
      <c r="E929" s="308"/>
      <c r="F929" s="309"/>
      <c r="G929" s="165">
        <v>225</v>
      </c>
      <c r="H929" s="61" t="s">
        <v>56</v>
      </c>
      <c r="I929" s="158">
        <v>220.5</v>
      </c>
    </row>
    <row r="930" spans="1:9" ht="15.75">
      <c r="A930" s="306"/>
      <c r="B930" s="73" t="s">
        <v>235</v>
      </c>
      <c r="C930" s="299" t="s">
        <v>2082</v>
      </c>
      <c r="D930" s="300"/>
      <c r="E930" s="300"/>
      <c r="F930" s="301"/>
      <c r="G930" s="118" t="s">
        <v>53</v>
      </c>
      <c r="H930" s="61" t="s">
        <v>56</v>
      </c>
      <c r="I930" s="158" t="s">
        <v>53</v>
      </c>
    </row>
    <row r="931" spans="1:9" ht="15.75">
      <c r="A931" s="306"/>
      <c r="B931" s="73" t="s">
        <v>2083</v>
      </c>
      <c r="C931" s="299" t="s">
        <v>2084</v>
      </c>
      <c r="D931" s="300"/>
      <c r="E931" s="300"/>
      <c r="F931" s="301"/>
      <c r="G931" s="165">
        <v>250</v>
      </c>
      <c r="H931" s="61" t="s">
        <v>56</v>
      </c>
      <c r="I931" s="158">
        <v>245</v>
      </c>
    </row>
    <row r="932" spans="1:9" ht="15.75">
      <c r="A932" s="306"/>
      <c r="B932" s="73" t="s">
        <v>2085</v>
      </c>
      <c r="C932" s="299" t="s">
        <v>2086</v>
      </c>
      <c r="D932" s="300"/>
      <c r="E932" s="300"/>
      <c r="F932" s="301"/>
      <c r="G932" s="118">
        <v>210</v>
      </c>
      <c r="H932" s="61" t="s">
        <v>56</v>
      </c>
      <c r="I932" s="158">
        <v>205.8</v>
      </c>
    </row>
    <row r="933" spans="1:9" ht="15.75">
      <c r="A933" s="306"/>
      <c r="B933" s="73" t="s">
        <v>2085</v>
      </c>
      <c r="C933" s="299" t="s">
        <v>2087</v>
      </c>
      <c r="D933" s="300"/>
      <c r="E933" s="300"/>
      <c r="F933" s="301"/>
      <c r="G933" s="165" t="s">
        <v>53</v>
      </c>
      <c r="H933" s="61" t="s">
        <v>56</v>
      </c>
      <c r="I933" s="62" t="s">
        <v>53</v>
      </c>
    </row>
    <row r="934" spans="1:9" ht="15.75">
      <c r="A934" s="306"/>
      <c r="B934" s="73" t="s">
        <v>2085</v>
      </c>
      <c r="C934" s="299" t="s">
        <v>2088</v>
      </c>
      <c r="D934" s="300"/>
      <c r="E934" s="300"/>
      <c r="F934" s="301"/>
      <c r="G934" s="165" t="s">
        <v>53</v>
      </c>
      <c r="H934" s="61" t="s">
        <v>56</v>
      </c>
      <c r="I934" s="62" t="s">
        <v>53</v>
      </c>
    </row>
    <row r="935" spans="1:9" ht="15.75">
      <c r="A935" s="306"/>
      <c r="B935" s="73" t="s">
        <v>2085</v>
      </c>
      <c r="C935" s="299" t="s">
        <v>2089</v>
      </c>
      <c r="D935" s="300"/>
      <c r="E935" s="300"/>
      <c r="F935" s="301"/>
      <c r="G935" s="165" t="s">
        <v>53</v>
      </c>
      <c r="H935" s="61" t="s">
        <v>56</v>
      </c>
      <c r="I935" s="158" t="s">
        <v>53</v>
      </c>
    </row>
    <row r="936" spans="1:9" ht="15.75">
      <c r="A936" s="306"/>
      <c r="B936" s="73" t="s">
        <v>1133</v>
      </c>
      <c r="C936" s="299" t="s">
        <v>2090</v>
      </c>
      <c r="D936" s="300"/>
      <c r="E936" s="300"/>
      <c r="F936" s="301"/>
      <c r="G936" s="165">
        <v>215</v>
      </c>
      <c r="H936" s="61" t="s">
        <v>56</v>
      </c>
      <c r="I936" s="158">
        <v>210.7</v>
      </c>
    </row>
    <row r="937" spans="1:9" ht="15.75">
      <c r="A937" s="306"/>
      <c r="B937" s="73" t="s">
        <v>1133</v>
      </c>
      <c r="C937" s="299" t="s">
        <v>2091</v>
      </c>
      <c r="D937" s="300"/>
      <c r="E937" s="300"/>
      <c r="F937" s="301"/>
      <c r="G937" s="165">
        <v>215</v>
      </c>
      <c r="H937" s="61" t="s">
        <v>56</v>
      </c>
      <c r="I937" s="158">
        <v>210.7</v>
      </c>
    </row>
    <row r="938" spans="1:9" ht="15.75">
      <c r="A938" s="306"/>
      <c r="B938" s="73" t="s">
        <v>1133</v>
      </c>
      <c r="C938" s="299" t="s">
        <v>2092</v>
      </c>
      <c r="D938" s="300"/>
      <c r="E938" s="300"/>
      <c r="F938" s="301"/>
      <c r="G938" s="165" t="s">
        <v>53</v>
      </c>
      <c r="H938" s="61" t="s">
        <v>56</v>
      </c>
      <c r="I938" s="158" t="s">
        <v>53</v>
      </c>
    </row>
    <row r="939" spans="1:9" ht="15.75">
      <c r="A939" s="306"/>
      <c r="B939" s="73" t="s">
        <v>1133</v>
      </c>
      <c r="C939" s="299" t="s">
        <v>2093</v>
      </c>
      <c r="D939" s="300"/>
      <c r="E939" s="300"/>
      <c r="F939" s="301"/>
      <c r="G939" s="165" t="s">
        <v>53</v>
      </c>
      <c r="H939" s="61" t="s">
        <v>56</v>
      </c>
      <c r="I939" s="158" t="s">
        <v>53</v>
      </c>
    </row>
    <row r="940" spans="1:9" ht="15.75">
      <c r="A940" s="306"/>
      <c r="B940" s="73" t="s">
        <v>2094</v>
      </c>
      <c r="C940" s="299" t="s">
        <v>2095</v>
      </c>
      <c r="D940" s="300"/>
      <c r="E940" s="300"/>
      <c r="F940" s="301"/>
      <c r="G940" s="118">
        <v>350</v>
      </c>
      <c r="H940" s="61" t="s">
        <v>56</v>
      </c>
      <c r="I940" s="74">
        <v>343</v>
      </c>
    </row>
    <row r="941" spans="1:9" ht="15.75" customHeight="1">
      <c r="A941" s="306"/>
      <c r="B941" s="73" t="s">
        <v>868</v>
      </c>
      <c r="C941" s="280" t="s">
        <v>2112</v>
      </c>
      <c r="D941" s="281"/>
      <c r="E941" s="281"/>
      <c r="F941" s="282"/>
      <c r="G941" s="118">
        <v>1205</v>
      </c>
      <c r="H941" s="61" t="s">
        <v>56</v>
      </c>
      <c r="I941" s="158">
        <v>1180.9000000000001</v>
      </c>
    </row>
    <row r="942" spans="1:9" ht="15.75" customHeight="1">
      <c r="A942" s="306"/>
      <c r="B942" s="73" t="s">
        <v>976</v>
      </c>
      <c r="C942" s="280" t="s">
        <v>2113</v>
      </c>
      <c r="D942" s="281"/>
      <c r="E942" s="281"/>
      <c r="F942" s="282"/>
      <c r="G942" s="74">
        <v>1205</v>
      </c>
      <c r="H942" s="61" t="s">
        <v>56</v>
      </c>
      <c r="I942" s="158">
        <v>1180.9000000000001</v>
      </c>
    </row>
    <row r="943" spans="1:9" ht="15.75" customHeight="1">
      <c r="A943" s="306"/>
      <c r="B943" s="73" t="s">
        <v>255</v>
      </c>
      <c r="C943" s="280" t="s">
        <v>2114</v>
      </c>
      <c r="D943" s="281"/>
      <c r="E943" s="281"/>
      <c r="F943" s="282"/>
      <c r="G943" s="74">
        <v>1205</v>
      </c>
      <c r="H943" s="61" t="s">
        <v>56</v>
      </c>
      <c r="I943" s="158">
        <v>1180.9000000000001</v>
      </c>
    </row>
    <row r="944" spans="1:9" ht="15.75">
      <c r="A944" s="306"/>
      <c r="B944" s="73" t="s">
        <v>2096</v>
      </c>
      <c r="C944" s="299" t="s">
        <v>2097</v>
      </c>
      <c r="D944" s="300"/>
      <c r="E944" s="300"/>
      <c r="F944" s="301"/>
      <c r="G944" s="165">
        <v>200</v>
      </c>
      <c r="H944" s="61" t="s">
        <v>56</v>
      </c>
      <c r="I944" s="158">
        <v>196</v>
      </c>
    </row>
    <row r="945" spans="1:9" ht="15.75">
      <c r="A945" s="306"/>
      <c r="B945" s="73" t="s">
        <v>2098</v>
      </c>
      <c r="C945" s="299" t="s">
        <v>2099</v>
      </c>
      <c r="D945" s="300"/>
      <c r="E945" s="300"/>
      <c r="F945" s="301"/>
      <c r="G945" s="165">
        <v>200</v>
      </c>
      <c r="H945" s="61" t="s">
        <v>56</v>
      </c>
      <c r="I945" s="158">
        <v>196</v>
      </c>
    </row>
    <row r="946" spans="1:9" ht="15.75">
      <c r="A946" s="306"/>
      <c r="B946" s="73" t="s">
        <v>2100</v>
      </c>
      <c r="C946" s="299" t="s">
        <v>2101</v>
      </c>
      <c r="D946" s="300"/>
      <c r="E946" s="300"/>
      <c r="F946" s="301"/>
      <c r="G946" s="165">
        <v>200</v>
      </c>
      <c r="H946" s="61" t="s">
        <v>56</v>
      </c>
      <c r="I946" s="158">
        <v>196</v>
      </c>
    </row>
    <row r="947" spans="1:9" ht="15.75">
      <c r="A947" s="306"/>
      <c r="B947" s="73" t="s">
        <v>1124</v>
      </c>
      <c r="C947" s="299" t="s">
        <v>2102</v>
      </c>
      <c r="D947" s="300"/>
      <c r="E947" s="300"/>
      <c r="F947" s="301"/>
      <c r="G947" s="165">
        <v>250</v>
      </c>
      <c r="H947" s="61" t="s">
        <v>56</v>
      </c>
      <c r="I947" s="158">
        <v>245</v>
      </c>
    </row>
    <row r="948" spans="1:9" ht="15.75">
      <c r="A948" s="306"/>
      <c r="B948" s="73" t="s">
        <v>1276</v>
      </c>
      <c r="C948" s="299" t="s">
        <v>2103</v>
      </c>
      <c r="D948" s="300"/>
      <c r="E948" s="300"/>
      <c r="F948" s="301"/>
      <c r="G948" s="165">
        <v>250</v>
      </c>
      <c r="H948" s="61" t="s">
        <v>56</v>
      </c>
      <c r="I948" s="158">
        <v>245</v>
      </c>
    </row>
    <row r="949" spans="1:9" ht="15.75">
      <c r="A949" s="306"/>
      <c r="B949" s="73" t="s">
        <v>329</v>
      </c>
      <c r="C949" s="299" t="s">
        <v>2104</v>
      </c>
      <c r="D949" s="300"/>
      <c r="E949" s="300"/>
      <c r="F949" s="301"/>
      <c r="G949" s="165">
        <v>495</v>
      </c>
      <c r="H949" s="61" t="s">
        <v>56</v>
      </c>
      <c r="I949" s="158">
        <v>485.1</v>
      </c>
    </row>
    <row r="950" spans="1:9" ht="15.75">
      <c r="A950" s="306"/>
      <c r="B950" s="73" t="s">
        <v>1120</v>
      </c>
      <c r="C950" s="299" t="s">
        <v>2105</v>
      </c>
      <c r="D950" s="300"/>
      <c r="E950" s="300"/>
      <c r="F950" s="301"/>
      <c r="G950" s="165">
        <v>495</v>
      </c>
      <c r="H950" s="61" t="s">
        <v>56</v>
      </c>
      <c r="I950" s="158">
        <v>485.1</v>
      </c>
    </row>
    <row r="951" spans="1:9" ht="20.25" customHeight="1">
      <c r="A951" s="302" t="s">
        <v>159</v>
      </c>
      <c r="B951" s="289" t="s">
        <v>128</v>
      </c>
      <c r="C951" s="281"/>
      <c r="D951" s="281"/>
      <c r="E951" s="281"/>
      <c r="F951" s="282"/>
      <c r="G951" s="56"/>
      <c r="H951" s="55"/>
      <c r="I951" s="56"/>
    </row>
    <row r="952" spans="1:9" ht="15.75">
      <c r="A952" s="303"/>
      <c r="B952" s="73">
        <v>927</v>
      </c>
      <c r="C952" s="280" t="s">
        <v>2106</v>
      </c>
      <c r="D952" s="281"/>
      <c r="E952" s="281"/>
      <c r="F952" s="282"/>
      <c r="G952" s="158">
        <v>80</v>
      </c>
      <c r="H952" s="61" t="s">
        <v>56</v>
      </c>
      <c r="I952" s="158">
        <v>78.400000000000006</v>
      </c>
    </row>
    <row r="953" spans="1:9" ht="15.75">
      <c r="A953" s="303"/>
      <c r="B953" s="73" t="s">
        <v>239</v>
      </c>
      <c r="C953" s="280" t="s">
        <v>2107</v>
      </c>
      <c r="D953" s="281"/>
      <c r="E953" s="281"/>
      <c r="F953" s="282"/>
      <c r="G953" s="74">
        <v>400</v>
      </c>
      <c r="H953" s="61" t="s">
        <v>56</v>
      </c>
      <c r="I953" s="158">
        <v>392</v>
      </c>
    </row>
    <row r="954" spans="1:9" ht="15.75">
      <c r="A954" s="303"/>
      <c r="B954" s="73" t="s">
        <v>2108</v>
      </c>
      <c r="C954" s="280" t="s">
        <v>2109</v>
      </c>
      <c r="D954" s="281"/>
      <c r="E954" s="281"/>
      <c r="F954" s="282"/>
      <c r="G954" s="74">
        <v>660</v>
      </c>
      <c r="H954" s="61" t="s">
        <v>56</v>
      </c>
      <c r="I954" s="158">
        <v>646.79999999999995</v>
      </c>
    </row>
    <row r="955" spans="1:9" ht="15.75">
      <c r="A955" s="303"/>
      <c r="B955" s="73" t="s">
        <v>2110</v>
      </c>
      <c r="C955" s="280" t="s">
        <v>2111</v>
      </c>
      <c r="D955" s="281"/>
      <c r="E955" s="281"/>
      <c r="F955" s="282"/>
      <c r="G955" s="74">
        <v>660</v>
      </c>
      <c r="H955" s="61" t="s">
        <v>56</v>
      </c>
      <c r="I955" s="158">
        <v>646.79999999999995</v>
      </c>
    </row>
    <row r="956" spans="1:9" ht="15.75">
      <c r="A956" s="303"/>
      <c r="B956" s="73" t="s">
        <v>1872</v>
      </c>
      <c r="C956" s="280" t="s">
        <v>2115</v>
      </c>
      <c r="D956" s="281"/>
      <c r="E956" s="281"/>
      <c r="F956" s="282"/>
      <c r="G956" s="74">
        <v>660</v>
      </c>
      <c r="H956" s="61" t="s">
        <v>56</v>
      </c>
      <c r="I956" s="158">
        <v>646.79999999999995</v>
      </c>
    </row>
    <row r="957" spans="1:9" ht="15.75">
      <c r="A957" s="303"/>
      <c r="B957" s="73" t="s">
        <v>428</v>
      </c>
      <c r="C957" s="280" t="s">
        <v>2116</v>
      </c>
      <c r="D957" s="281"/>
      <c r="E957" s="281"/>
      <c r="F957" s="282"/>
      <c r="G957" s="74">
        <v>660</v>
      </c>
      <c r="H957" s="61" t="s">
        <v>56</v>
      </c>
      <c r="I957" s="158">
        <v>646.79999999999995</v>
      </c>
    </row>
    <row r="958" spans="1:9" ht="15.75">
      <c r="A958" s="303"/>
      <c r="B958" s="73" t="s">
        <v>430</v>
      </c>
      <c r="C958" s="280" t="s">
        <v>431</v>
      </c>
      <c r="D958" s="281"/>
      <c r="E958" s="281"/>
      <c r="F958" s="282"/>
      <c r="G958" s="74">
        <v>660</v>
      </c>
      <c r="H958" s="61" t="s">
        <v>56</v>
      </c>
      <c r="I958" s="158">
        <v>646.79999999999995</v>
      </c>
    </row>
    <row r="959" spans="1:9" ht="15.75">
      <c r="A959" s="303"/>
      <c r="B959" s="73" t="s">
        <v>423</v>
      </c>
      <c r="C959" s="280" t="s">
        <v>424</v>
      </c>
      <c r="D959" s="281"/>
      <c r="E959" s="281"/>
      <c r="F959" s="282"/>
      <c r="G959" s="74">
        <v>660</v>
      </c>
      <c r="H959" s="61" t="s">
        <v>56</v>
      </c>
      <c r="I959" s="158">
        <v>646.79999999999995</v>
      </c>
    </row>
    <row r="960" spans="1:9" ht="15.75">
      <c r="A960" s="303"/>
      <c r="B960" s="73" t="s">
        <v>1063</v>
      </c>
      <c r="C960" s="280" t="s">
        <v>2117</v>
      </c>
      <c r="D960" s="281"/>
      <c r="E960" s="281"/>
      <c r="F960" s="282"/>
      <c r="G960" s="74">
        <v>660</v>
      </c>
      <c r="H960" s="61" t="s">
        <v>56</v>
      </c>
      <c r="I960" s="158">
        <v>646.79999999999995</v>
      </c>
    </row>
    <row r="961" spans="1:9" ht="15.75">
      <c r="A961" s="303"/>
      <c r="B961" s="73" t="s">
        <v>2118</v>
      </c>
      <c r="C961" s="280" t="s">
        <v>2119</v>
      </c>
      <c r="D961" s="281"/>
      <c r="E961" s="281"/>
      <c r="F961" s="282"/>
      <c r="G961" s="74">
        <v>660</v>
      </c>
      <c r="H961" s="61" t="s">
        <v>56</v>
      </c>
      <c r="I961" s="158">
        <v>646.79999999999995</v>
      </c>
    </row>
    <row r="962" spans="1:9" ht="15.75">
      <c r="A962" s="303"/>
      <c r="B962" s="73" t="s">
        <v>425</v>
      </c>
      <c r="C962" s="280" t="s">
        <v>2120</v>
      </c>
      <c r="D962" s="281"/>
      <c r="E962" s="281"/>
      <c r="F962" s="282"/>
      <c r="G962" s="74">
        <v>660</v>
      </c>
      <c r="H962" s="61" t="s">
        <v>56</v>
      </c>
      <c r="I962" s="158">
        <v>646.79999999999995</v>
      </c>
    </row>
    <row r="963" spans="1:9" ht="15.75">
      <c r="A963" s="303"/>
      <c r="B963" s="73" t="s">
        <v>432</v>
      </c>
      <c r="C963" s="280" t="s">
        <v>2121</v>
      </c>
      <c r="D963" s="281"/>
      <c r="E963" s="281"/>
      <c r="F963" s="282"/>
      <c r="G963" s="74">
        <v>165</v>
      </c>
      <c r="H963" s="61" t="s">
        <v>56</v>
      </c>
      <c r="I963" s="158">
        <v>161.69999999999999</v>
      </c>
    </row>
    <row r="964" spans="1:9" ht="15.75">
      <c r="A964" s="57" t="s">
        <v>5</v>
      </c>
      <c r="B964" s="57" t="s">
        <v>49</v>
      </c>
      <c r="C964" s="311" t="s">
        <v>7</v>
      </c>
      <c r="D964" s="281"/>
      <c r="E964" s="281"/>
      <c r="F964" s="282"/>
      <c r="G964" s="58" t="s">
        <v>8</v>
      </c>
      <c r="H964" s="57" t="s">
        <v>17</v>
      </c>
      <c r="I964" s="59" t="s">
        <v>9</v>
      </c>
    </row>
    <row r="965" spans="1:9" ht="20.25">
      <c r="A965" s="312" t="s">
        <v>2188</v>
      </c>
      <c r="B965" s="313"/>
      <c r="C965" s="313"/>
      <c r="D965" s="313"/>
      <c r="E965" s="313"/>
      <c r="F965" s="313"/>
      <c r="G965" s="313"/>
      <c r="H965" s="313"/>
      <c r="I965" s="120"/>
    </row>
    <row r="966" spans="1:9" ht="20.25">
      <c r="A966" s="89"/>
      <c r="B966" s="289" t="s">
        <v>162</v>
      </c>
      <c r="C966" s="281"/>
      <c r="D966" s="281"/>
      <c r="E966" s="281"/>
      <c r="F966" s="282"/>
      <c r="G966" s="80"/>
      <c r="H966" s="81"/>
      <c r="I966" s="56"/>
    </row>
    <row r="967" spans="1:9" ht="15.75">
      <c r="A967" s="49"/>
      <c r="B967" s="73" t="s">
        <v>2026</v>
      </c>
      <c r="C967" s="280" t="s">
        <v>2268</v>
      </c>
      <c r="D967" s="281"/>
      <c r="E967" s="281"/>
      <c r="F967" s="282"/>
      <c r="G967" s="162">
        <v>10995</v>
      </c>
      <c r="H967" s="61" t="s">
        <v>56</v>
      </c>
      <c r="I967" s="158">
        <v>10775.1</v>
      </c>
    </row>
    <row r="968" spans="1:9" ht="15.75">
      <c r="A968" s="49" t="s">
        <v>69</v>
      </c>
      <c r="B968" s="73" t="s">
        <v>2026</v>
      </c>
      <c r="C968" s="280" t="s">
        <v>2189</v>
      </c>
      <c r="D968" s="281"/>
      <c r="E968" s="281"/>
      <c r="F968" s="282"/>
      <c r="G968" s="162" t="s">
        <v>53</v>
      </c>
      <c r="H968" s="61" t="s">
        <v>56</v>
      </c>
      <c r="I968" s="158" t="s">
        <v>53</v>
      </c>
    </row>
    <row r="969" spans="1:9" ht="15.75">
      <c r="A969" s="335" t="s">
        <v>165</v>
      </c>
      <c r="B969" s="98" t="s">
        <v>2148</v>
      </c>
      <c r="C969" s="285" t="s">
        <v>2190</v>
      </c>
      <c r="D969" s="290"/>
      <c r="E969" s="290"/>
      <c r="F969" s="291"/>
      <c r="G969" s="195">
        <v>395</v>
      </c>
      <c r="H969" s="112" t="s">
        <v>56</v>
      </c>
      <c r="I969" s="196">
        <v>387.1</v>
      </c>
    </row>
    <row r="970" spans="1:9" ht="15.75">
      <c r="A970" s="330"/>
      <c r="B970" s="73" t="s">
        <v>100</v>
      </c>
      <c r="C970" s="280" t="s">
        <v>2191</v>
      </c>
      <c r="D970" s="281"/>
      <c r="E970" s="281"/>
      <c r="F970" s="282"/>
      <c r="G970" s="162">
        <v>395</v>
      </c>
      <c r="H970" s="61" t="s">
        <v>56</v>
      </c>
      <c r="I970" s="165">
        <v>387.1</v>
      </c>
    </row>
    <row r="971" spans="1:9" ht="15.75">
      <c r="A971" s="330"/>
      <c r="B971" s="73" t="s">
        <v>100</v>
      </c>
      <c r="C971" s="280" t="s">
        <v>2192</v>
      </c>
      <c r="D971" s="281"/>
      <c r="E971" s="281"/>
      <c r="F971" s="282"/>
      <c r="G971" s="162" t="s">
        <v>53</v>
      </c>
      <c r="H971" s="61" t="s">
        <v>56</v>
      </c>
      <c r="I971" s="165" t="s">
        <v>53</v>
      </c>
    </row>
    <row r="972" spans="1:9" ht="15.75">
      <c r="A972" s="319"/>
      <c r="B972" s="73" t="s">
        <v>2193</v>
      </c>
      <c r="C972" s="280" t="s">
        <v>2194</v>
      </c>
      <c r="D972" s="281"/>
      <c r="E972" s="281"/>
      <c r="F972" s="282"/>
      <c r="G972" s="162">
        <v>395</v>
      </c>
      <c r="H972" s="61" t="s">
        <v>56</v>
      </c>
      <c r="I972" s="165">
        <v>387.1</v>
      </c>
    </row>
    <row r="973" spans="1:9" ht="20.25">
      <c r="A973" s="121"/>
      <c r="B973" s="289" t="s">
        <v>140</v>
      </c>
      <c r="C973" s="281"/>
      <c r="D973" s="281"/>
      <c r="E973" s="281"/>
      <c r="F973" s="282"/>
      <c r="G973" s="56"/>
      <c r="H973" s="55"/>
      <c r="I973" s="56"/>
    </row>
    <row r="974" spans="1:9" ht="15.75">
      <c r="A974" s="194"/>
      <c r="B974" s="52" t="s">
        <v>2195</v>
      </c>
      <c r="C974" s="299" t="s">
        <v>2196</v>
      </c>
      <c r="D974" s="300"/>
      <c r="E974" s="300"/>
      <c r="F974" s="301"/>
      <c r="G974" s="118">
        <v>190</v>
      </c>
      <c r="H974" s="61" t="s">
        <v>56</v>
      </c>
      <c r="I974" s="165">
        <v>186.2</v>
      </c>
    </row>
    <row r="975" spans="1:9" ht="15.75">
      <c r="A975" s="319"/>
      <c r="B975" s="52" t="s">
        <v>2197</v>
      </c>
      <c r="C975" s="299" t="s">
        <v>2198</v>
      </c>
      <c r="D975" s="300"/>
      <c r="E975" s="300"/>
      <c r="F975" s="301"/>
      <c r="G975" s="118">
        <v>215</v>
      </c>
      <c r="H975" s="61" t="s">
        <v>56</v>
      </c>
      <c r="I975" s="165">
        <v>210.7</v>
      </c>
    </row>
    <row r="976" spans="1:9" ht="15.75">
      <c r="A976" s="319"/>
      <c r="B976" s="52">
        <v>512</v>
      </c>
      <c r="C976" s="299" t="s">
        <v>2030</v>
      </c>
      <c r="D976" s="300"/>
      <c r="E976" s="300"/>
      <c r="F976" s="301"/>
      <c r="G976" s="118">
        <v>350</v>
      </c>
      <c r="H976" s="61" t="s">
        <v>56</v>
      </c>
      <c r="I976" s="165">
        <v>343</v>
      </c>
    </row>
    <row r="977" spans="1:9" ht="20.25">
      <c r="A977" s="310"/>
      <c r="B977" s="307" t="s">
        <v>204</v>
      </c>
      <c r="C977" s="281"/>
      <c r="D977" s="281"/>
      <c r="E977" s="281"/>
      <c r="F977" s="282"/>
      <c r="G977" s="102"/>
      <c r="H977" s="124"/>
      <c r="I977" s="104"/>
    </row>
    <row r="978" spans="1:9" ht="15.75">
      <c r="A978" s="303"/>
      <c r="B978" s="105" t="s">
        <v>2031</v>
      </c>
      <c r="C978" s="299" t="s">
        <v>2032</v>
      </c>
      <c r="D978" s="300"/>
      <c r="E978" s="300"/>
      <c r="F978" s="301"/>
      <c r="G978" s="165">
        <v>355</v>
      </c>
      <c r="H978" s="61" t="s">
        <v>56</v>
      </c>
      <c r="I978" s="191">
        <v>347.9</v>
      </c>
    </row>
    <row r="979" spans="1:9" ht="15.75">
      <c r="A979" s="303"/>
      <c r="B979" s="105">
        <v>1</v>
      </c>
      <c r="C979" s="299" t="s">
        <v>2033</v>
      </c>
      <c r="D979" s="300"/>
      <c r="E979" s="300"/>
      <c r="F979" s="301"/>
      <c r="G979" s="165">
        <v>100</v>
      </c>
      <c r="H979" s="61" t="s">
        <v>56</v>
      </c>
      <c r="I979" s="190">
        <v>98</v>
      </c>
    </row>
    <row r="980" spans="1:9" ht="15.75">
      <c r="A980" s="303"/>
      <c r="B980" s="105">
        <v>1</v>
      </c>
      <c r="C980" s="299" t="s">
        <v>2034</v>
      </c>
      <c r="D980" s="300"/>
      <c r="E980" s="300"/>
      <c r="F980" s="301"/>
      <c r="G980" s="165">
        <v>100</v>
      </c>
      <c r="H980" s="61" t="s">
        <v>56</v>
      </c>
      <c r="I980" s="191">
        <v>98</v>
      </c>
    </row>
    <row r="981" spans="1:9" ht="15.75">
      <c r="A981" s="303"/>
      <c r="B981" s="105">
        <v>1</v>
      </c>
      <c r="C981" s="299" t="s">
        <v>2035</v>
      </c>
      <c r="D981" s="300"/>
      <c r="E981" s="300"/>
      <c r="F981" s="301"/>
      <c r="G981" s="165">
        <v>315</v>
      </c>
      <c r="H981" s="61" t="s">
        <v>56</v>
      </c>
      <c r="I981" s="191">
        <v>308.7</v>
      </c>
    </row>
    <row r="982" spans="1:9" ht="15.75">
      <c r="A982" s="303"/>
      <c r="B982" s="105">
        <v>2</v>
      </c>
      <c r="C982" s="299" t="s">
        <v>2036</v>
      </c>
      <c r="D982" s="300"/>
      <c r="E982" s="300"/>
      <c r="F982" s="301"/>
      <c r="G982" s="118">
        <v>525</v>
      </c>
      <c r="H982" s="61" t="s">
        <v>56</v>
      </c>
      <c r="I982" s="190">
        <v>514.5</v>
      </c>
    </row>
    <row r="983" spans="1:9" ht="15.75">
      <c r="A983" s="303"/>
      <c r="B983" s="105">
        <v>4</v>
      </c>
      <c r="C983" s="299" t="s">
        <v>2037</v>
      </c>
      <c r="D983" s="300"/>
      <c r="E983" s="300"/>
      <c r="F983" s="301"/>
      <c r="G983" s="118">
        <v>515</v>
      </c>
      <c r="H983" s="61" t="s">
        <v>56</v>
      </c>
      <c r="I983" s="190">
        <v>504.7</v>
      </c>
    </row>
    <row r="984" spans="1:9" ht="15.75">
      <c r="A984" s="303"/>
      <c r="B984" s="105">
        <v>4</v>
      </c>
      <c r="C984" s="299" t="s">
        <v>2038</v>
      </c>
      <c r="D984" s="300"/>
      <c r="E984" s="300"/>
      <c r="F984" s="301"/>
      <c r="G984" s="165">
        <v>515</v>
      </c>
      <c r="H984" s="61" t="s">
        <v>56</v>
      </c>
      <c r="I984" s="190">
        <v>504.7</v>
      </c>
    </row>
    <row r="985" spans="1:9" ht="15.75">
      <c r="A985" s="303"/>
      <c r="B985" s="105">
        <v>4</v>
      </c>
      <c r="C985" s="299" t="s">
        <v>2039</v>
      </c>
      <c r="D985" s="300"/>
      <c r="E985" s="300"/>
      <c r="F985" s="301"/>
      <c r="G985" s="118">
        <v>615</v>
      </c>
      <c r="H985" s="61" t="s">
        <v>56</v>
      </c>
      <c r="I985" s="190">
        <v>602.70000000000005</v>
      </c>
    </row>
    <row r="986" spans="1:9" ht="20.25">
      <c r="A986" s="304" t="s">
        <v>82</v>
      </c>
      <c r="B986" s="307" t="s">
        <v>82</v>
      </c>
      <c r="C986" s="281"/>
      <c r="D986" s="281"/>
      <c r="E986" s="281"/>
      <c r="F986" s="282"/>
      <c r="G986" s="56"/>
      <c r="H986" s="55"/>
      <c r="I986" s="56"/>
    </row>
    <row r="987" spans="1:9" ht="15.75">
      <c r="A987" s="305"/>
      <c r="B987" s="115" t="s">
        <v>398</v>
      </c>
      <c r="C987" s="299" t="s">
        <v>2199</v>
      </c>
      <c r="D987" s="300"/>
      <c r="E987" s="300"/>
      <c r="F987" s="301"/>
      <c r="G987" s="165">
        <v>1095</v>
      </c>
      <c r="H987" s="61" t="s">
        <v>56</v>
      </c>
      <c r="I987" s="191">
        <v>1073.0999999999999</v>
      </c>
    </row>
    <row r="988" spans="1:9" ht="15.75">
      <c r="A988" s="305"/>
      <c r="B988" s="115" t="s">
        <v>2200</v>
      </c>
      <c r="C988" s="299" t="s">
        <v>2201</v>
      </c>
      <c r="D988" s="300"/>
      <c r="E988" s="300"/>
      <c r="F988" s="301"/>
      <c r="G988" s="165">
        <v>315</v>
      </c>
      <c r="H988" s="61" t="s">
        <v>56</v>
      </c>
      <c r="I988" s="191">
        <v>308.7</v>
      </c>
    </row>
    <row r="989" spans="1:9" ht="31.5">
      <c r="A989" s="305"/>
      <c r="B989" s="115" t="s">
        <v>160</v>
      </c>
      <c r="C989" s="299" t="s">
        <v>2040</v>
      </c>
      <c r="D989" s="300"/>
      <c r="E989" s="300"/>
      <c r="F989" s="301"/>
      <c r="G989" s="84" t="s">
        <v>2041</v>
      </c>
      <c r="H989" s="61" t="s">
        <v>56</v>
      </c>
      <c r="I989" s="84" t="s">
        <v>2042</v>
      </c>
    </row>
    <row r="990" spans="1:9" ht="15.75">
      <c r="A990" s="305"/>
      <c r="B990" s="115" t="s">
        <v>2044</v>
      </c>
      <c r="C990" s="299" t="s">
        <v>2045</v>
      </c>
      <c r="D990" s="300"/>
      <c r="E990" s="300"/>
      <c r="F990" s="301"/>
      <c r="G990" s="165">
        <v>180</v>
      </c>
      <c r="H990" s="61" t="s">
        <v>56</v>
      </c>
      <c r="I990" s="191">
        <v>176.4</v>
      </c>
    </row>
    <row r="991" spans="1:9" ht="15.75">
      <c r="A991" s="306"/>
      <c r="B991" s="115">
        <v>166</v>
      </c>
      <c r="C991" s="299" t="s">
        <v>2043</v>
      </c>
      <c r="D991" s="300"/>
      <c r="E991" s="300"/>
      <c r="F991" s="301"/>
      <c r="G991" s="165" t="s">
        <v>53</v>
      </c>
      <c r="H991" s="61" t="s">
        <v>56</v>
      </c>
      <c r="I991" s="165" t="s">
        <v>53</v>
      </c>
    </row>
    <row r="992" spans="1:9" ht="15.75">
      <c r="A992" s="306"/>
      <c r="B992" s="115" t="s">
        <v>2046</v>
      </c>
      <c r="C992" s="299" t="s">
        <v>2047</v>
      </c>
      <c r="D992" s="300"/>
      <c r="E992" s="300"/>
      <c r="F992" s="301"/>
      <c r="G992" s="165">
        <v>125</v>
      </c>
      <c r="H992" s="61" t="s">
        <v>56</v>
      </c>
      <c r="I992" s="165">
        <v>122.5</v>
      </c>
    </row>
    <row r="993" spans="1:9" ht="15.75">
      <c r="A993" s="306"/>
      <c r="B993" s="115" t="s">
        <v>1937</v>
      </c>
      <c r="C993" s="299" t="s">
        <v>2202</v>
      </c>
      <c r="D993" s="300"/>
      <c r="E993" s="300"/>
      <c r="F993" s="301"/>
      <c r="G993" s="165">
        <v>625</v>
      </c>
      <c r="H993" s="61" t="s">
        <v>56</v>
      </c>
      <c r="I993" s="165">
        <v>612.5</v>
      </c>
    </row>
    <row r="994" spans="1:9" ht="15.75">
      <c r="A994" s="306"/>
      <c r="B994" s="115" t="s">
        <v>540</v>
      </c>
      <c r="C994" s="299" t="s">
        <v>2048</v>
      </c>
      <c r="D994" s="300"/>
      <c r="E994" s="300"/>
      <c r="F994" s="301"/>
      <c r="G994" s="165">
        <v>250</v>
      </c>
      <c r="H994" s="61" t="s">
        <v>56</v>
      </c>
      <c r="I994" s="165">
        <v>245</v>
      </c>
    </row>
    <row r="995" spans="1:9" ht="15.75">
      <c r="A995" s="306"/>
      <c r="B995" s="115" t="s">
        <v>253</v>
      </c>
      <c r="C995" s="299" t="s">
        <v>2050</v>
      </c>
      <c r="D995" s="300"/>
      <c r="E995" s="300"/>
      <c r="F995" s="301"/>
      <c r="G995" s="165">
        <v>280</v>
      </c>
      <c r="H995" s="61" t="s">
        <v>56</v>
      </c>
      <c r="I995" s="165">
        <v>274.39999999999998</v>
      </c>
    </row>
    <row r="996" spans="1:9" ht="15.75">
      <c r="A996" s="306"/>
      <c r="B996" s="115">
        <v>473</v>
      </c>
      <c r="C996" s="299" t="s">
        <v>2051</v>
      </c>
      <c r="D996" s="300"/>
      <c r="E996" s="300"/>
      <c r="F996" s="301"/>
      <c r="G996" s="165">
        <v>350</v>
      </c>
      <c r="H996" s="61" t="s">
        <v>56</v>
      </c>
      <c r="I996" s="165">
        <v>343</v>
      </c>
    </row>
    <row r="997" spans="1:9" ht="15.75">
      <c r="A997" s="306"/>
      <c r="B997" s="73" t="s">
        <v>2053</v>
      </c>
      <c r="C997" s="299" t="s">
        <v>2054</v>
      </c>
      <c r="D997" s="300"/>
      <c r="E997" s="300"/>
      <c r="F997" s="301"/>
      <c r="G997" s="118">
        <v>150</v>
      </c>
      <c r="H997" s="61" t="s">
        <v>56</v>
      </c>
      <c r="I997" s="158">
        <v>147</v>
      </c>
    </row>
    <row r="998" spans="1:9" ht="15.75">
      <c r="A998" s="306"/>
      <c r="B998" s="73" t="s">
        <v>2203</v>
      </c>
      <c r="C998" s="299" t="s">
        <v>2204</v>
      </c>
      <c r="D998" s="300"/>
      <c r="E998" s="300"/>
      <c r="F998" s="301"/>
      <c r="G998" s="165" t="s">
        <v>53</v>
      </c>
      <c r="H998" s="61" t="s">
        <v>56</v>
      </c>
      <c r="I998" s="191" t="s">
        <v>53</v>
      </c>
    </row>
    <row r="999" spans="1:9" ht="15.75">
      <c r="A999" s="306"/>
      <c r="B999" s="73" t="s">
        <v>402</v>
      </c>
      <c r="C999" s="299" t="s">
        <v>2205</v>
      </c>
      <c r="D999" s="300"/>
      <c r="E999" s="300"/>
      <c r="F999" s="301"/>
      <c r="G999" s="165" t="s">
        <v>53</v>
      </c>
      <c r="H999" s="61" t="s">
        <v>56</v>
      </c>
      <c r="I999" s="191" t="s">
        <v>53</v>
      </c>
    </row>
    <row r="1000" spans="1:9" ht="15.75">
      <c r="A1000" s="306"/>
      <c r="B1000" s="73" t="s">
        <v>235</v>
      </c>
      <c r="C1000" s="299" t="s">
        <v>2082</v>
      </c>
      <c r="D1000" s="300"/>
      <c r="E1000" s="300"/>
      <c r="F1000" s="301"/>
      <c r="G1000" s="118" t="s">
        <v>53</v>
      </c>
      <c r="H1000" s="61" t="s">
        <v>56</v>
      </c>
      <c r="I1000" s="158" t="s">
        <v>53</v>
      </c>
    </row>
    <row r="1001" spans="1:9" ht="15.75">
      <c r="A1001" s="306"/>
      <c r="B1001" s="73" t="s">
        <v>2083</v>
      </c>
      <c r="C1001" s="299" t="s">
        <v>2084</v>
      </c>
      <c r="D1001" s="300"/>
      <c r="E1001" s="300"/>
      <c r="F1001" s="301"/>
      <c r="G1001" s="165">
        <v>250</v>
      </c>
      <c r="H1001" s="61" t="s">
        <v>56</v>
      </c>
      <c r="I1001" s="158">
        <v>245</v>
      </c>
    </row>
    <row r="1002" spans="1:9" ht="15.75">
      <c r="A1002" s="306"/>
      <c r="B1002" s="73" t="s">
        <v>2085</v>
      </c>
      <c r="C1002" s="299" t="s">
        <v>2086</v>
      </c>
      <c r="D1002" s="300"/>
      <c r="E1002" s="300"/>
      <c r="F1002" s="301"/>
      <c r="G1002" s="118">
        <v>210</v>
      </c>
      <c r="H1002" s="61" t="s">
        <v>56</v>
      </c>
      <c r="I1002" s="158">
        <v>205.8</v>
      </c>
    </row>
    <row r="1003" spans="1:9" ht="15.75">
      <c r="A1003" s="306"/>
      <c r="B1003" s="73" t="s">
        <v>2085</v>
      </c>
      <c r="C1003" s="299" t="s">
        <v>2087</v>
      </c>
      <c r="D1003" s="300"/>
      <c r="E1003" s="300"/>
      <c r="F1003" s="301"/>
      <c r="G1003" s="165" t="s">
        <v>53</v>
      </c>
      <c r="H1003" s="61" t="s">
        <v>56</v>
      </c>
      <c r="I1003" s="62" t="s">
        <v>53</v>
      </c>
    </row>
    <row r="1004" spans="1:9" ht="15.75">
      <c r="A1004" s="306"/>
      <c r="B1004" s="73" t="s">
        <v>2085</v>
      </c>
      <c r="C1004" s="299" t="s">
        <v>2088</v>
      </c>
      <c r="D1004" s="300"/>
      <c r="E1004" s="300"/>
      <c r="F1004" s="301"/>
      <c r="G1004" s="165" t="s">
        <v>53</v>
      </c>
      <c r="H1004" s="61" t="s">
        <v>56</v>
      </c>
      <c r="I1004" s="62" t="s">
        <v>53</v>
      </c>
    </row>
    <row r="1005" spans="1:9" ht="15.75">
      <c r="A1005" s="306"/>
      <c r="B1005" s="73" t="s">
        <v>2085</v>
      </c>
      <c r="C1005" s="299" t="s">
        <v>2089</v>
      </c>
      <c r="D1005" s="300"/>
      <c r="E1005" s="300"/>
      <c r="F1005" s="301"/>
      <c r="G1005" s="165" t="s">
        <v>53</v>
      </c>
      <c r="H1005" s="61" t="s">
        <v>56</v>
      </c>
      <c r="I1005" s="158" t="s">
        <v>53</v>
      </c>
    </row>
    <row r="1006" spans="1:9" ht="15.75">
      <c r="A1006" s="306"/>
      <c r="B1006" s="73" t="s">
        <v>1985</v>
      </c>
      <c r="C1006" s="299" t="s">
        <v>2206</v>
      </c>
      <c r="D1006" s="300"/>
      <c r="E1006" s="300"/>
      <c r="F1006" s="301"/>
      <c r="G1006" s="165">
        <v>110</v>
      </c>
      <c r="H1006" s="61" t="s">
        <v>56</v>
      </c>
      <c r="I1006" s="191">
        <v>107.8</v>
      </c>
    </row>
    <row r="1007" spans="1:9" ht="15.75">
      <c r="A1007" s="306"/>
      <c r="B1007" s="73" t="s">
        <v>2055</v>
      </c>
      <c r="C1007" s="299" t="s">
        <v>2056</v>
      </c>
      <c r="D1007" s="300"/>
      <c r="E1007" s="300"/>
      <c r="F1007" s="301"/>
      <c r="G1007" s="165">
        <v>125</v>
      </c>
      <c r="H1007" s="61" t="s">
        <v>56</v>
      </c>
      <c r="I1007" s="158">
        <v>122.5</v>
      </c>
    </row>
    <row r="1008" spans="1:9" ht="15.75">
      <c r="A1008" s="306"/>
      <c r="B1008" s="73" t="s">
        <v>563</v>
      </c>
      <c r="C1008" s="299" t="s">
        <v>2057</v>
      </c>
      <c r="D1008" s="300"/>
      <c r="E1008" s="300"/>
      <c r="F1008" s="301"/>
      <c r="G1008" s="165">
        <v>125</v>
      </c>
      <c r="H1008" s="61" t="s">
        <v>56</v>
      </c>
      <c r="I1008" s="158">
        <v>122.5</v>
      </c>
    </row>
    <row r="1009" spans="1:9" ht="15.75">
      <c r="A1009" s="306"/>
      <c r="B1009" s="73" t="s">
        <v>2058</v>
      </c>
      <c r="C1009" s="299" t="s">
        <v>2059</v>
      </c>
      <c r="D1009" s="300"/>
      <c r="E1009" s="300"/>
      <c r="F1009" s="301"/>
      <c r="G1009" s="165">
        <v>300</v>
      </c>
      <c r="H1009" s="61" t="s">
        <v>56</v>
      </c>
      <c r="I1009" s="158">
        <v>294</v>
      </c>
    </row>
    <row r="1010" spans="1:9" ht="15.75">
      <c r="A1010" s="306"/>
      <c r="B1010" s="73">
        <v>535</v>
      </c>
      <c r="C1010" s="299" t="s">
        <v>2207</v>
      </c>
      <c r="D1010" s="300"/>
      <c r="E1010" s="300"/>
      <c r="F1010" s="301"/>
      <c r="G1010" s="165">
        <v>580</v>
      </c>
      <c r="H1010" s="61" t="s">
        <v>56</v>
      </c>
      <c r="I1010" s="158">
        <v>568.4</v>
      </c>
    </row>
    <row r="1011" spans="1:9" ht="15.75">
      <c r="A1011" s="306"/>
      <c r="B1011" s="73" t="s">
        <v>1137</v>
      </c>
      <c r="C1011" s="299" t="s">
        <v>2060</v>
      </c>
      <c r="D1011" s="300"/>
      <c r="E1011" s="300"/>
      <c r="F1011" s="301"/>
      <c r="G1011" s="165">
        <v>55</v>
      </c>
      <c r="H1011" s="61" t="s">
        <v>56</v>
      </c>
      <c r="I1011" s="158">
        <v>53.9</v>
      </c>
    </row>
    <row r="1012" spans="1:9" ht="15.75">
      <c r="A1012" s="306"/>
      <c r="B1012" s="73" t="s">
        <v>475</v>
      </c>
      <c r="C1012" s="299" t="s">
        <v>2061</v>
      </c>
      <c r="D1012" s="300"/>
      <c r="E1012" s="300"/>
      <c r="F1012" s="301"/>
      <c r="G1012" s="165">
        <v>350</v>
      </c>
      <c r="H1012" s="61" t="s">
        <v>56</v>
      </c>
      <c r="I1012" s="158">
        <v>343</v>
      </c>
    </row>
    <row r="1013" spans="1:9" ht="15.75">
      <c r="A1013" s="306"/>
      <c r="B1013" s="73" t="s">
        <v>1829</v>
      </c>
      <c r="C1013" s="299" t="s">
        <v>2052</v>
      </c>
      <c r="D1013" s="300"/>
      <c r="E1013" s="300"/>
      <c r="F1013" s="301"/>
      <c r="G1013" s="165">
        <v>180</v>
      </c>
      <c r="H1013" s="61" t="s">
        <v>56</v>
      </c>
      <c r="I1013" s="158">
        <v>176.4</v>
      </c>
    </row>
    <row r="1014" spans="1:9" ht="15.75">
      <c r="A1014" s="306"/>
      <c r="B1014" s="73">
        <v>872</v>
      </c>
      <c r="C1014" s="299" t="s">
        <v>2064</v>
      </c>
      <c r="D1014" s="300"/>
      <c r="E1014" s="300"/>
      <c r="F1014" s="301"/>
      <c r="G1014" s="165">
        <v>515</v>
      </c>
      <c r="H1014" s="61" t="s">
        <v>56</v>
      </c>
      <c r="I1014" s="158">
        <v>504.7</v>
      </c>
    </row>
    <row r="1015" spans="1:9" ht="15.75">
      <c r="A1015" s="306"/>
      <c r="B1015" s="73" t="s">
        <v>2062</v>
      </c>
      <c r="C1015" s="299" t="s">
        <v>2063</v>
      </c>
      <c r="D1015" s="300"/>
      <c r="E1015" s="300"/>
      <c r="F1015" s="301"/>
      <c r="G1015" s="165">
        <v>100</v>
      </c>
      <c r="H1015" s="61" t="s">
        <v>56</v>
      </c>
      <c r="I1015" s="158">
        <v>98</v>
      </c>
    </row>
    <row r="1016" spans="1:9" ht="15.75">
      <c r="A1016" s="306"/>
      <c r="B1016" s="73" t="s">
        <v>282</v>
      </c>
      <c r="C1016" s="299" t="s">
        <v>2070</v>
      </c>
      <c r="D1016" s="300"/>
      <c r="E1016" s="300"/>
      <c r="F1016" s="301"/>
      <c r="G1016" s="165">
        <v>140</v>
      </c>
      <c r="H1016" s="61" t="s">
        <v>56</v>
      </c>
      <c r="I1016" s="158">
        <v>137.19999999999999</v>
      </c>
    </row>
    <row r="1017" spans="1:9" ht="15.75">
      <c r="A1017" s="306"/>
      <c r="B1017" s="73" t="s">
        <v>2071</v>
      </c>
      <c r="C1017" s="299" t="s">
        <v>2072</v>
      </c>
      <c r="D1017" s="300"/>
      <c r="E1017" s="300"/>
      <c r="F1017" s="301"/>
      <c r="G1017" s="165">
        <v>985</v>
      </c>
      <c r="H1017" s="61" t="s">
        <v>56</v>
      </c>
      <c r="I1017" s="191">
        <v>965.3</v>
      </c>
    </row>
    <row r="1018" spans="1:9" ht="15.75">
      <c r="A1018" s="306"/>
      <c r="B1018" s="73" t="s">
        <v>157</v>
      </c>
      <c r="C1018" s="299" t="s">
        <v>2073</v>
      </c>
      <c r="D1018" s="300"/>
      <c r="E1018" s="300"/>
      <c r="F1018" s="301"/>
      <c r="G1018" s="165">
        <v>455</v>
      </c>
      <c r="H1018" s="61" t="s">
        <v>56</v>
      </c>
      <c r="I1018" s="191">
        <v>445.9</v>
      </c>
    </row>
    <row r="1019" spans="1:9" ht="15.75">
      <c r="A1019" s="306"/>
      <c r="B1019" s="73" t="s">
        <v>657</v>
      </c>
      <c r="C1019" s="299" t="s">
        <v>2074</v>
      </c>
      <c r="D1019" s="300"/>
      <c r="E1019" s="300"/>
      <c r="F1019" s="301"/>
      <c r="G1019" s="118">
        <v>745</v>
      </c>
      <c r="H1019" s="61" t="s">
        <v>1129</v>
      </c>
      <c r="I1019" s="158">
        <v>745</v>
      </c>
    </row>
    <row r="1020" spans="1:9" ht="15.75">
      <c r="A1020" s="306"/>
      <c r="B1020" s="73" t="s">
        <v>2075</v>
      </c>
      <c r="C1020" s="299" t="s">
        <v>2076</v>
      </c>
      <c r="D1020" s="300"/>
      <c r="E1020" s="300"/>
      <c r="F1020" s="301"/>
      <c r="G1020" s="165">
        <v>300</v>
      </c>
      <c r="H1020" s="61" t="s">
        <v>56</v>
      </c>
      <c r="I1020" s="158">
        <v>294</v>
      </c>
    </row>
    <row r="1021" spans="1:9" ht="15.75">
      <c r="A1021" s="306"/>
      <c r="B1021" s="73" t="s">
        <v>2077</v>
      </c>
      <c r="C1021" s="299" t="s">
        <v>2078</v>
      </c>
      <c r="D1021" s="300"/>
      <c r="E1021" s="300"/>
      <c r="F1021" s="301"/>
      <c r="G1021" s="165">
        <v>75</v>
      </c>
      <c r="H1021" s="61" t="s">
        <v>56</v>
      </c>
      <c r="I1021" s="158">
        <v>73.5</v>
      </c>
    </row>
    <row r="1022" spans="1:9" ht="15.75">
      <c r="A1022" s="306"/>
      <c r="B1022" s="73" t="s">
        <v>152</v>
      </c>
      <c r="C1022" s="299" t="s">
        <v>2065</v>
      </c>
      <c r="D1022" s="300"/>
      <c r="E1022" s="300"/>
      <c r="F1022" s="301"/>
      <c r="G1022" s="165">
        <v>230</v>
      </c>
      <c r="H1022" s="61" t="s">
        <v>56</v>
      </c>
      <c r="I1022" s="158">
        <v>225.4</v>
      </c>
    </row>
    <row r="1023" spans="1:9" ht="15.75">
      <c r="A1023" s="306"/>
      <c r="B1023" s="73" t="s">
        <v>2066</v>
      </c>
      <c r="C1023" s="299" t="s">
        <v>2067</v>
      </c>
      <c r="D1023" s="300"/>
      <c r="E1023" s="300"/>
      <c r="F1023" s="301"/>
      <c r="G1023" s="165">
        <v>425</v>
      </c>
      <c r="H1023" s="61" t="s">
        <v>56</v>
      </c>
      <c r="I1023" s="158">
        <v>416.5</v>
      </c>
    </row>
    <row r="1024" spans="1:9" ht="15.75">
      <c r="A1024" s="306"/>
      <c r="B1024" s="73">
        <v>435</v>
      </c>
      <c r="C1024" s="299" t="s">
        <v>2153</v>
      </c>
      <c r="D1024" s="300"/>
      <c r="E1024" s="300"/>
      <c r="F1024" s="301"/>
      <c r="G1024" s="165">
        <v>505</v>
      </c>
      <c r="H1024" s="61" t="s">
        <v>56</v>
      </c>
      <c r="I1024" s="158">
        <v>494.9</v>
      </c>
    </row>
    <row r="1025" spans="1:9" ht="15.75">
      <c r="A1025" s="306"/>
      <c r="B1025" s="73" t="s">
        <v>447</v>
      </c>
      <c r="C1025" s="299" t="s">
        <v>2068</v>
      </c>
      <c r="D1025" s="300"/>
      <c r="E1025" s="300"/>
      <c r="F1025" s="301"/>
      <c r="G1025" s="165">
        <v>2155</v>
      </c>
      <c r="H1025" s="61" t="s">
        <v>56</v>
      </c>
      <c r="I1025" s="158">
        <v>2111.9</v>
      </c>
    </row>
    <row r="1026" spans="1:9" ht="15.75">
      <c r="A1026" s="306"/>
      <c r="B1026" s="73" t="s">
        <v>447</v>
      </c>
      <c r="C1026" s="299" t="s">
        <v>2069</v>
      </c>
      <c r="D1026" s="300"/>
      <c r="E1026" s="300"/>
      <c r="F1026" s="301"/>
      <c r="G1026" s="165">
        <v>1900</v>
      </c>
      <c r="H1026" s="61" t="s">
        <v>56</v>
      </c>
      <c r="I1026" s="158">
        <v>1862</v>
      </c>
    </row>
    <row r="1027" spans="1:9" ht="15.75">
      <c r="A1027" s="306"/>
      <c r="B1027" s="73" t="s">
        <v>495</v>
      </c>
      <c r="C1027" s="280" t="s">
        <v>2208</v>
      </c>
      <c r="D1027" s="308"/>
      <c r="E1027" s="308"/>
      <c r="F1027" s="309"/>
      <c r="G1027" s="165">
        <v>285</v>
      </c>
      <c r="H1027" s="61" t="s">
        <v>56</v>
      </c>
      <c r="I1027" s="158">
        <v>279.3</v>
      </c>
    </row>
    <row r="1028" spans="1:9" ht="15.75">
      <c r="A1028" s="306"/>
      <c r="B1028" s="73" t="s">
        <v>2079</v>
      </c>
      <c r="C1028" s="280" t="s">
        <v>2080</v>
      </c>
      <c r="D1028" s="308"/>
      <c r="E1028" s="308"/>
      <c r="F1028" s="309"/>
      <c r="G1028" s="165">
        <v>225</v>
      </c>
      <c r="H1028" s="61" t="s">
        <v>56</v>
      </c>
      <c r="I1028" s="158">
        <v>220.5</v>
      </c>
    </row>
    <row r="1029" spans="1:9" ht="15.75">
      <c r="A1029" s="306"/>
      <c r="B1029" s="73" t="s">
        <v>654</v>
      </c>
      <c r="C1029" s="299" t="s">
        <v>2209</v>
      </c>
      <c r="D1029" s="300"/>
      <c r="E1029" s="300"/>
      <c r="F1029" s="301"/>
      <c r="G1029" s="165">
        <v>115</v>
      </c>
      <c r="H1029" s="61" t="s">
        <v>56</v>
      </c>
      <c r="I1029" s="158">
        <v>112.7</v>
      </c>
    </row>
    <row r="1030" spans="1:9" ht="15.75">
      <c r="A1030" s="306"/>
      <c r="B1030" s="73" t="s">
        <v>1133</v>
      </c>
      <c r="C1030" s="299" t="s">
        <v>2090</v>
      </c>
      <c r="D1030" s="300"/>
      <c r="E1030" s="300"/>
      <c r="F1030" s="301"/>
      <c r="G1030" s="165">
        <v>215</v>
      </c>
      <c r="H1030" s="61" t="s">
        <v>56</v>
      </c>
      <c r="I1030" s="158">
        <v>210.7</v>
      </c>
    </row>
    <row r="1031" spans="1:9" ht="15.75">
      <c r="A1031" s="306"/>
      <c r="B1031" s="73" t="s">
        <v>1133</v>
      </c>
      <c r="C1031" s="299" t="s">
        <v>2091</v>
      </c>
      <c r="D1031" s="300"/>
      <c r="E1031" s="300"/>
      <c r="F1031" s="301"/>
      <c r="G1031" s="165">
        <v>215</v>
      </c>
      <c r="H1031" s="61" t="s">
        <v>56</v>
      </c>
      <c r="I1031" s="158">
        <v>210.7</v>
      </c>
    </row>
    <row r="1032" spans="1:9" ht="15.75">
      <c r="A1032" s="306"/>
      <c r="B1032" s="73" t="s">
        <v>1133</v>
      </c>
      <c r="C1032" s="299" t="s">
        <v>2092</v>
      </c>
      <c r="D1032" s="300"/>
      <c r="E1032" s="300"/>
      <c r="F1032" s="301"/>
      <c r="G1032" s="165" t="s">
        <v>53</v>
      </c>
      <c r="H1032" s="61" t="s">
        <v>56</v>
      </c>
      <c r="I1032" s="158" t="s">
        <v>53</v>
      </c>
    </row>
    <row r="1033" spans="1:9" ht="15.75">
      <c r="A1033" s="306"/>
      <c r="B1033" s="73" t="s">
        <v>1133</v>
      </c>
      <c r="C1033" s="299" t="s">
        <v>2093</v>
      </c>
      <c r="D1033" s="300"/>
      <c r="E1033" s="300"/>
      <c r="F1033" s="301"/>
      <c r="G1033" s="165" t="s">
        <v>53</v>
      </c>
      <c r="H1033" s="61" t="s">
        <v>56</v>
      </c>
      <c r="I1033" s="158" t="s">
        <v>53</v>
      </c>
    </row>
    <row r="1034" spans="1:9" ht="15.75">
      <c r="A1034" s="306"/>
      <c r="B1034" s="73" t="s">
        <v>2094</v>
      </c>
      <c r="C1034" s="299" t="s">
        <v>2095</v>
      </c>
      <c r="D1034" s="300"/>
      <c r="E1034" s="300"/>
      <c r="F1034" s="301"/>
      <c r="G1034" s="118">
        <v>350</v>
      </c>
      <c r="H1034" s="61" t="s">
        <v>56</v>
      </c>
      <c r="I1034" s="74">
        <v>343</v>
      </c>
    </row>
    <row r="1035" spans="1:9" ht="15.75">
      <c r="A1035" s="306"/>
      <c r="B1035" s="73">
        <v>945</v>
      </c>
      <c r="C1035" s="299" t="s">
        <v>2210</v>
      </c>
      <c r="D1035" s="300"/>
      <c r="E1035" s="300"/>
      <c r="F1035" s="301"/>
      <c r="G1035" s="165">
        <v>500</v>
      </c>
      <c r="H1035" s="61" t="s">
        <v>56</v>
      </c>
      <c r="I1035" s="158">
        <v>490</v>
      </c>
    </row>
    <row r="1036" spans="1:9" ht="15.75" customHeight="1">
      <c r="A1036" s="306"/>
      <c r="B1036" s="73" t="s">
        <v>868</v>
      </c>
      <c r="C1036" s="280" t="s">
        <v>2112</v>
      </c>
      <c r="D1036" s="281"/>
      <c r="E1036" s="281"/>
      <c r="F1036" s="282"/>
      <c r="G1036" s="118">
        <v>1205</v>
      </c>
      <c r="H1036" s="61" t="s">
        <v>56</v>
      </c>
      <c r="I1036" s="158">
        <v>1180.9000000000001</v>
      </c>
    </row>
    <row r="1037" spans="1:9" ht="15.75" customHeight="1">
      <c r="A1037" s="306"/>
      <c r="B1037" s="73" t="s">
        <v>976</v>
      </c>
      <c r="C1037" s="280" t="s">
        <v>2113</v>
      </c>
      <c r="D1037" s="281"/>
      <c r="E1037" s="281"/>
      <c r="F1037" s="282"/>
      <c r="G1037" s="74">
        <v>1205</v>
      </c>
      <c r="H1037" s="61" t="s">
        <v>56</v>
      </c>
      <c r="I1037" s="158">
        <v>1180.9000000000001</v>
      </c>
    </row>
    <row r="1038" spans="1:9" ht="15.75" customHeight="1">
      <c r="A1038" s="306"/>
      <c r="B1038" s="73" t="s">
        <v>255</v>
      </c>
      <c r="C1038" s="280" t="s">
        <v>2114</v>
      </c>
      <c r="D1038" s="281"/>
      <c r="E1038" s="281"/>
      <c r="F1038" s="282"/>
      <c r="G1038" s="74">
        <v>1205</v>
      </c>
      <c r="H1038" s="61" t="s">
        <v>56</v>
      </c>
      <c r="I1038" s="158">
        <v>1180.9000000000001</v>
      </c>
    </row>
    <row r="1039" spans="1:9" ht="15.75">
      <c r="A1039" s="306"/>
      <c r="B1039" s="73" t="s">
        <v>2096</v>
      </c>
      <c r="C1039" s="299" t="s">
        <v>2097</v>
      </c>
      <c r="D1039" s="300"/>
      <c r="E1039" s="300"/>
      <c r="F1039" s="301"/>
      <c r="G1039" s="165">
        <v>200</v>
      </c>
      <c r="H1039" s="61" t="s">
        <v>56</v>
      </c>
      <c r="I1039" s="158">
        <v>196</v>
      </c>
    </row>
    <row r="1040" spans="1:9" ht="15.75">
      <c r="A1040" s="306"/>
      <c r="B1040" s="73" t="s">
        <v>2098</v>
      </c>
      <c r="C1040" s="299" t="s">
        <v>2099</v>
      </c>
      <c r="D1040" s="300"/>
      <c r="E1040" s="300"/>
      <c r="F1040" s="301"/>
      <c r="G1040" s="165">
        <v>200</v>
      </c>
      <c r="H1040" s="61" t="s">
        <v>56</v>
      </c>
      <c r="I1040" s="158">
        <v>196</v>
      </c>
    </row>
    <row r="1041" spans="1:9" ht="15.75">
      <c r="A1041" s="306"/>
      <c r="B1041" s="73" t="s">
        <v>2100</v>
      </c>
      <c r="C1041" s="299" t="s">
        <v>2101</v>
      </c>
      <c r="D1041" s="300"/>
      <c r="E1041" s="300"/>
      <c r="F1041" s="301"/>
      <c r="G1041" s="165">
        <v>200</v>
      </c>
      <c r="H1041" s="61" t="s">
        <v>56</v>
      </c>
      <c r="I1041" s="158">
        <v>196</v>
      </c>
    </row>
    <row r="1042" spans="1:9" ht="15.75">
      <c r="A1042" s="306"/>
      <c r="B1042" s="73" t="s">
        <v>1124</v>
      </c>
      <c r="C1042" s="299" t="s">
        <v>2102</v>
      </c>
      <c r="D1042" s="300"/>
      <c r="E1042" s="300"/>
      <c r="F1042" s="301"/>
      <c r="G1042" s="165">
        <v>250</v>
      </c>
      <c r="H1042" s="61" t="s">
        <v>56</v>
      </c>
      <c r="I1042" s="158">
        <v>245</v>
      </c>
    </row>
    <row r="1043" spans="1:9" ht="15.75">
      <c r="A1043" s="306"/>
      <c r="B1043" s="73" t="s">
        <v>1276</v>
      </c>
      <c r="C1043" s="299" t="s">
        <v>2103</v>
      </c>
      <c r="D1043" s="300"/>
      <c r="E1043" s="300"/>
      <c r="F1043" s="301"/>
      <c r="G1043" s="165">
        <v>250</v>
      </c>
      <c r="H1043" s="61" t="s">
        <v>56</v>
      </c>
      <c r="I1043" s="158">
        <v>245</v>
      </c>
    </row>
    <row r="1044" spans="1:9" ht="15.75">
      <c r="A1044" s="306"/>
      <c r="B1044" s="73" t="s">
        <v>329</v>
      </c>
      <c r="C1044" s="299" t="s">
        <v>2104</v>
      </c>
      <c r="D1044" s="300"/>
      <c r="E1044" s="300"/>
      <c r="F1044" s="301"/>
      <c r="G1044" s="165">
        <v>495</v>
      </c>
      <c r="H1044" s="61" t="s">
        <v>56</v>
      </c>
      <c r="I1044" s="158">
        <v>485.1</v>
      </c>
    </row>
    <row r="1045" spans="1:9" ht="15.75">
      <c r="A1045" s="306"/>
      <c r="B1045" s="73" t="s">
        <v>1120</v>
      </c>
      <c r="C1045" s="299" t="s">
        <v>2105</v>
      </c>
      <c r="D1045" s="300"/>
      <c r="E1045" s="300"/>
      <c r="F1045" s="301"/>
      <c r="G1045" s="165">
        <v>495</v>
      </c>
      <c r="H1045" s="61" t="s">
        <v>56</v>
      </c>
      <c r="I1045" s="158">
        <v>485.1</v>
      </c>
    </row>
    <row r="1046" spans="1:9" ht="20.25">
      <c r="A1046" s="302" t="s">
        <v>159</v>
      </c>
      <c r="B1046" s="289" t="s">
        <v>128</v>
      </c>
      <c r="C1046" s="281"/>
      <c r="D1046" s="281"/>
      <c r="E1046" s="281"/>
      <c r="F1046" s="282"/>
      <c r="G1046" s="56"/>
      <c r="H1046" s="55"/>
      <c r="I1046" s="56"/>
    </row>
    <row r="1047" spans="1:9" ht="15.75">
      <c r="A1047" s="303"/>
      <c r="B1047" s="73">
        <v>927</v>
      </c>
      <c r="C1047" s="280" t="s">
        <v>2106</v>
      </c>
      <c r="D1047" s="281"/>
      <c r="E1047" s="281"/>
      <c r="F1047" s="282"/>
      <c r="G1047" s="158">
        <v>80</v>
      </c>
      <c r="H1047" s="61" t="s">
        <v>56</v>
      </c>
      <c r="I1047" s="158">
        <v>78.400000000000006</v>
      </c>
    </row>
    <row r="1048" spans="1:9" ht="15.75">
      <c r="A1048" s="303"/>
      <c r="B1048" s="73" t="s">
        <v>239</v>
      </c>
      <c r="C1048" s="280" t="s">
        <v>2107</v>
      </c>
      <c r="D1048" s="281"/>
      <c r="E1048" s="281"/>
      <c r="F1048" s="282"/>
      <c r="G1048" s="74">
        <v>400</v>
      </c>
      <c r="H1048" s="61" t="s">
        <v>56</v>
      </c>
      <c r="I1048" s="158">
        <v>392</v>
      </c>
    </row>
    <row r="1049" spans="1:9" ht="15.75">
      <c r="A1049" s="303"/>
      <c r="B1049" s="73" t="s">
        <v>2108</v>
      </c>
      <c r="C1049" s="280" t="s">
        <v>2109</v>
      </c>
      <c r="D1049" s="281"/>
      <c r="E1049" s="281"/>
      <c r="F1049" s="282"/>
      <c r="G1049" s="74">
        <v>660</v>
      </c>
      <c r="H1049" s="61" t="s">
        <v>56</v>
      </c>
      <c r="I1049" s="158">
        <v>646.79999999999995</v>
      </c>
    </row>
    <row r="1050" spans="1:9" ht="15.75">
      <c r="A1050" s="303"/>
      <c r="B1050" s="73" t="s">
        <v>2110</v>
      </c>
      <c r="C1050" s="280" t="s">
        <v>2111</v>
      </c>
      <c r="D1050" s="281"/>
      <c r="E1050" s="281"/>
      <c r="F1050" s="282"/>
      <c r="G1050" s="74">
        <v>660</v>
      </c>
      <c r="H1050" s="61" t="s">
        <v>56</v>
      </c>
      <c r="I1050" s="158">
        <v>646.79999999999995</v>
      </c>
    </row>
    <row r="1051" spans="1:9" ht="15.75">
      <c r="A1051" s="303"/>
      <c r="B1051" s="73" t="s">
        <v>1872</v>
      </c>
      <c r="C1051" s="280" t="s">
        <v>2115</v>
      </c>
      <c r="D1051" s="281"/>
      <c r="E1051" s="281"/>
      <c r="F1051" s="282"/>
      <c r="G1051" s="74">
        <v>660</v>
      </c>
      <c r="H1051" s="61" t="s">
        <v>56</v>
      </c>
      <c r="I1051" s="158">
        <v>646.79999999999995</v>
      </c>
    </row>
    <row r="1052" spans="1:9" ht="15.75">
      <c r="A1052" s="303"/>
      <c r="B1052" s="73" t="s">
        <v>428</v>
      </c>
      <c r="C1052" s="280" t="s">
        <v>2116</v>
      </c>
      <c r="D1052" s="281"/>
      <c r="E1052" s="281"/>
      <c r="F1052" s="282"/>
      <c r="G1052" s="74">
        <v>660</v>
      </c>
      <c r="H1052" s="61" t="s">
        <v>56</v>
      </c>
      <c r="I1052" s="158">
        <v>646.79999999999995</v>
      </c>
    </row>
    <row r="1053" spans="1:9" ht="15.75">
      <c r="A1053" s="303"/>
      <c r="B1053" s="73" t="s">
        <v>430</v>
      </c>
      <c r="C1053" s="280" t="s">
        <v>431</v>
      </c>
      <c r="D1053" s="281"/>
      <c r="E1053" s="281"/>
      <c r="F1053" s="282"/>
      <c r="G1053" s="74">
        <v>660</v>
      </c>
      <c r="H1053" s="61" t="s">
        <v>56</v>
      </c>
      <c r="I1053" s="158">
        <v>646.79999999999995</v>
      </c>
    </row>
    <row r="1054" spans="1:9" ht="15.75">
      <c r="A1054" s="303"/>
      <c r="B1054" s="73" t="s">
        <v>423</v>
      </c>
      <c r="C1054" s="280" t="s">
        <v>424</v>
      </c>
      <c r="D1054" s="281"/>
      <c r="E1054" s="281"/>
      <c r="F1054" s="282"/>
      <c r="G1054" s="74">
        <v>660</v>
      </c>
      <c r="H1054" s="61" t="s">
        <v>56</v>
      </c>
      <c r="I1054" s="158">
        <v>646.79999999999995</v>
      </c>
    </row>
    <row r="1055" spans="1:9" ht="15.75">
      <c r="A1055" s="303"/>
      <c r="B1055" s="73" t="s">
        <v>1063</v>
      </c>
      <c r="C1055" s="280" t="s">
        <v>2117</v>
      </c>
      <c r="D1055" s="281"/>
      <c r="E1055" s="281"/>
      <c r="F1055" s="282"/>
      <c r="G1055" s="74">
        <v>660</v>
      </c>
      <c r="H1055" s="61" t="s">
        <v>56</v>
      </c>
      <c r="I1055" s="158">
        <v>646.79999999999995</v>
      </c>
    </row>
    <row r="1056" spans="1:9" ht="15.75">
      <c r="A1056" s="303"/>
      <c r="B1056" s="73" t="s">
        <v>2118</v>
      </c>
      <c r="C1056" s="280" t="s">
        <v>2119</v>
      </c>
      <c r="D1056" s="281"/>
      <c r="E1056" s="281"/>
      <c r="F1056" s="282"/>
      <c r="G1056" s="74">
        <v>660</v>
      </c>
      <c r="H1056" s="61" t="s">
        <v>56</v>
      </c>
      <c r="I1056" s="158">
        <v>646.79999999999995</v>
      </c>
    </row>
    <row r="1057" spans="1:9" ht="15.75">
      <c r="A1057" s="303"/>
      <c r="B1057" s="73" t="s">
        <v>425</v>
      </c>
      <c r="C1057" s="280" t="s">
        <v>2120</v>
      </c>
      <c r="D1057" s="281"/>
      <c r="E1057" s="281"/>
      <c r="F1057" s="282"/>
      <c r="G1057" s="74">
        <v>660</v>
      </c>
      <c r="H1057" s="61" t="s">
        <v>56</v>
      </c>
      <c r="I1057" s="158">
        <v>646.79999999999995</v>
      </c>
    </row>
    <row r="1058" spans="1:9" ht="15.75">
      <c r="A1058" s="303"/>
      <c r="B1058" s="73" t="s">
        <v>432</v>
      </c>
      <c r="C1058" s="280" t="s">
        <v>2121</v>
      </c>
      <c r="D1058" s="281"/>
      <c r="E1058" s="281"/>
      <c r="F1058" s="282"/>
      <c r="G1058" s="74">
        <v>165</v>
      </c>
      <c r="H1058" s="61" t="s">
        <v>56</v>
      </c>
      <c r="I1058" s="158">
        <v>161.69999999999999</v>
      </c>
    </row>
    <row r="1059" spans="1:9" ht="15.75">
      <c r="A1059" s="57" t="s">
        <v>5</v>
      </c>
      <c r="B1059" s="57" t="s">
        <v>49</v>
      </c>
      <c r="C1059" s="311" t="s">
        <v>7</v>
      </c>
      <c r="D1059" s="281"/>
      <c r="E1059" s="281"/>
      <c r="F1059" s="282"/>
      <c r="G1059" s="58" t="s">
        <v>8</v>
      </c>
      <c r="H1059" s="57" t="s">
        <v>17</v>
      </c>
      <c r="I1059" s="59" t="s">
        <v>9</v>
      </c>
    </row>
    <row r="1060" spans="1:9" ht="20.25">
      <c r="A1060" s="312" t="s">
        <v>2240</v>
      </c>
      <c r="B1060" s="313"/>
      <c r="C1060" s="313"/>
      <c r="D1060" s="313"/>
      <c r="E1060" s="313"/>
      <c r="F1060" s="313"/>
      <c r="G1060" s="313"/>
      <c r="H1060" s="313"/>
      <c r="I1060" s="120"/>
    </row>
    <row r="1061" spans="1:9" ht="20.25">
      <c r="A1061" s="89"/>
      <c r="B1061" s="289" t="s">
        <v>162</v>
      </c>
      <c r="C1061" s="281"/>
      <c r="D1061" s="281"/>
      <c r="E1061" s="281"/>
      <c r="F1061" s="282"/>
      <c r="G1061" s="80"/>
      <c r="H1061" s="81"/>
      <c r="I1061" s="56"/>
    </row>
    <row r="1062" spans="1:9" ht="15.75">
      <c r="A1062" s="49"/>
      <c r="B1062" s="73" t="s">
        <v>2026</v>
      </c>
      <c r="C1062" s="280" t="s">
        <v>2267</v>
      </c>
      <c r="D1062" s="281"/>
      <c r="E1062" s="281"/>
      <c r="F1062" s="282"/>
      <c r="G1062" s="162">
        <v>10995</v>
      </c>
      <c r="H1062" s="61" t="s">
        <v>56</v>
      </c>
      <c r="I1062" s="158">
        <v>10775.1</v>
      </c>
    </row>
    <row r="1063" spans="1:9" ht="15.75">
      <c r="A1063" s="49" t="s">
        <v>69</v>
      </c>
      <c r="B1063" s="73" t="s">
        <v>2026</v>
      </c>
      <c r="C1063" s="280" t="s">
        <v>2241</v>
      </c>
      <c r="D1063" s="281"/>
      <c r="E1063" s="281"/>
      <c r="F1063" s="282"/>
      <c r="G1063" s="162" t="s">
        <v>53</v>
      </c>
      <c r="H1063" s="61" t="s">
        <v>56</v>
      </c>
      <c r="I1063" s="158" t="s">
        <v>53</v>
      </c>
    </row>
    <row r="1064" spans="1:9" ht="15.75">
      <c r="A1064" s="330"/>
      <c r="B1064" s="73" t="s">
        <v>100</v>
      </c>
      <c r="C1064" s="280" t="s">
        <v>2191</v>
      </c>
      <c r="D1064" s="281"/>
      <c r="E1064" s="281"/>
      <c r="F1064" s="282"/>
      <c r="G1064" s="162" t="s">
        <v>72</v>
      </c>
      <c r="H1064" s="61" t="s">
        <v>56</v>
      </c>
      <c r="I1064" s="165" t="s">
        <v>72</v>
      </c>
    </row>
    <row r="1065" spans="1:9" ht="15.75">
      <c r="A1065" s="319"/>
      <c r="B1065" s="73" t="s">
        <v>2193</v>
      </c>
      <c r="C1065" s="280" t="s">
        <v>2194</v>
      </c>
      <c r="D1065" s="281"/>
      <c r="E1065" s="281"/>
      <c r="F1065" s="282"/>
      <c r="G1065" s="162" t="s">
        <v>72</v>
      </c>
      <c r="H1065" s="61" t="s">
        <v>56</v>
      </c>
      <c r="I1065" s="165" t="s">
        <v>72</v>
      </c>
    </row>
    <row r="1066" spans="1:9" ht="20.25">
      <c r="A1066" s="121"/>
      <c r="B1066" s="289" t="s">
        <v>140</v>
      </c>
      <c r="C1066" s="281"/>
      <c r="D1066" s="281"/>
      <c r="E1066" s="281"/>
      <c r="F1066" s="282"/>
      <c r="G1066" s="56"/>
      <c r="H1066" s="55"/>
      <c r="I1066" s="56"/>
    </row>
    <row r="1067" spans="1:9" ht="15.75">
      <c r="A1067" s="194"/>
      <c r="B1067" s="52" t="s">
        <v>2269</v>
      </c>
      <c r="C1067" s="299" t="s">
        <v>2270</v>
      </c>
      <c r="D1067" s="300"/>
      <c r="E1067" s="300"/>
      <c r="F1067" s="301"/>
      <c r="G1067" s="118">
        <v>215</v>
      </c>
      <c r="H1067" s="61" t="s">
        <v>56</v>
      </c>
      <c r="I1067" s="165">
        <v>210.7</v>
      </c>
    </row>
    <row r="1068" spans="1:9" ht="15.75">
      <c r="A1068" s="319"/>
      <c r="B1068" s="52" t="s">
        <v>2271</v>
      </c>
      <c r="C1068" s="299" t="s">
        <v>2272</v>
      </c>
      <c r="D1068" s="300"/>
      <c r="E1068" s="300"/>
      <c r="F1068" s="301"/>
      <c r="G1068" s="118">
        <v>190</v>
      </c>
      <c r="H1068" s="61" t="s">
        <v>56</v>
      </c>
      <c r="I1068" s="165">
        <v>186.2</v>
      </c>
    </row>
    <row r="1069" spans="1:9" ht="20.25" customHeight="1">
      <c r="A1069" s="319"/>
      <c r="B1069" s="52">
        <v>512</v>
      </c>
      <c r="C1069" s="299" t="s">
        <v>2030</v>
      </c>
      <c r="D1069" s="300"/>
      <c r="E1069" s="300"/>
      <c r="F1069" s="301"/>
      <c r="G1069" s="118">
        <v>350</v>
      </c>
      <c r="H1069" s="61" t="s">
        <v>56</v>
      </c>
      <c r="I1069" s="165">
        <v>343</v>
      </c>
    </row>
    <row r="1070" spans="1:9" ht="20.25">
      <c r="A1070" s="310"/>
      <c r="B1070" s="307" t="s">
        <v>204</v>
      </c>
      <c r="C1070" s="281"/>
      <c r="D1070" s="281"/>
      <c r="E1070" s="281"/>
      <c r="F1070" s="282"/>
      <c r="G1070" s="102"/>
      <c r="H1070" s="124"/>
      <c r="I1070" s="104"/>
    </row>
    <row r="1071" spans="1:9" ht="15.75">
      <c r="A1071" s="303"/>
      <c r="B1071" s="105" t="s">
        <v>2031</v>
      </c>
      <c r="C1071" s="299" t="s">
        <v>2032</v>
      </c>
      <c r="D1071" s="300"/>
      <c r="E1071" s="300"/>
      <c r="F1071" s="301"/>
      <c r="G1071" s="165">
        <v>355</v>
      </c>
      <c r="H1071" s="61" t="s">
        <v>56</v>
      </c>
      <c r="I1071" s="191">
        <v>347.9</v>
      </c>
    </row>
    <row r="1072" spans="1:9" ht="15.75">
      <c r="A1072" s="303"/>
      <c r="B1072" s="105">
        <v>1</v>
      </c>
      <c r="C1072" s="299" t="s">
        <v>2033</v>
      </c>
      <c r="D1072" s="300"/>
      <c r="E1072" s="300"/>
      <c r="F1072" s="301"/>
      <c r="G1072" s="165">
        <v>100</v>
      </c>
      <c r="H1072" s="61" t="s">
        <v>56</v>
      </c>
      <c r="I1072" s="190">
        <v>98</v>
      </c>
    </row>
    <row r="1073" spans="1:9" ht="15.75">
      <c r="A1073" s="303"/>
      <c r="B1073" s="105">
        <v>4</v>
      </c>
      <c r="C1073" s="299" t="s">
        <v>2273</v>
      </c>
      <c r="D1073" s="300"/>
      <c r="E1073" s="300"/>
      <c r="F1073" s="301"/>
      <c r="G1073" s="118">
        <v>515</v>
      </c>
      <c r="H1073" s="61" t="s">
        <v>56</v>
      </c>
      <c r="I1073" s="190">
        <v>504.7</v>
      </c>
    </row>
    <row r="1074" spans="1:9" ht="20.25">
      <c r="A1074" s="304" t="s">
        <v>82</v>
      </c>
      <c r="B1074" s="307" t="s">
        <v>82</v>
      </c>
      <c r="C1074" s="281"/>
      <c r="D1074" s="281"/>
      <c r="E1074" s="281"/>
      <c r="F1074" s="282"/>
      <c r="G1074" s="56"/>
      <c r="H1074" s="55"/>
      <c r="I1074" s="56"/>
    </row>
    <row r="1075" spans="1:9" ht="15.75">
      <c r="A1075" s="305"/>
      <c r="B1075" s="115" t="s">
        <v>145</v>
      </c>
      <c r="C1075" s="299" t="s">
        <v>2274</v>
      </c>
      <c r="D1075" s="300"/>
      <c r="E1075" s="300"/>
      <c r="F1075" s="301"/>
      <c r="G1075" s="165">
        <v>1095</v>
      </c>
      <c r="H1075" s="61" t="s">
        <v>56</v>
      </c>
      <c r="I1075" s="191">
        <v>1073.0999999999999</v>
      </c>
    </row>
    <row r="1076" spans="1:9" ht="15.75">
      <c r="A1076" s="305"/>
      <c r="B1076" s="115" t="s">
        <v>2200</v>
      </c>
      <c r="C1076" s="299" t="s">
        <v>2201</v>
      </c>
      <c r="D1076" s="300"/>
      <c r="E1076" s="300"/>
      <c r="F1076" s="301"/>
      <c r="G1076" s="165">
        <v>315</v>
      </c>
      <c r="H1076" s="61" t="s">
        <v>56</v>
      </c>
      <c r="I1076" s="191">
        <v>308.7</v>
      </c>
    </row>
    <row r="1077" spans="1:9" ht="15.75">
      <c r="A1077" s="305"/>
      <c r="B1077" s="73" t="s">
        <v>654</v>
      </c>
      <c r="C1077" s="299" t="s">
        <v>2209</v>
      </c>
      <c r="D1077" s="300"/>
      <c r="E1077" s="300"/>
      <c r="F1077" s="301"/>
      <c r="G1077" s="165">
        <v>115</v>
      </c>
      <c r="H1077" s="61" t="s">
        <v>56</v>
      </c>
      <c r="I1077" s="158">
        <v>112.7</v>
      </c>
    </row>
    <row r="1078" spans="1:9" ht="15.75">
      <c r="A1078" s="305"/>
      <c r="B1078" s="115" t="s">
        <v>160</v>
      </c>
      <c r="C1078" s="299" t="s">
        <v>2275</v>
      </c>
      <c r="D1078" s="300"/>
      <c r="E1078" s="300"/>
      <c r="F1078" s="301"/>
      <c r="G1078" s="165">
        <v>320</v>
      </c>
      <c r="H1078" s="61" t="s">
        <v>56</v>
      </c>
      <c r="I1078" s="191">
        <v>313.60000000000002</v>
      </c>
    </row>
    <row r="1079" spans="1:9" ht="15.75">
      <c r="A1079" s="306"/>
      <c r="B1079" s="115">
        <v>166</v>
      </c>
      <c r="C1079" s="299" t="s">
        <v>2043</v>
      </c>
      <c r="D1079" s="300"/>
      <c r="E1079" s="300"/>
      <c r="F1079" s="301"/>
      <c r="G1079" s="165" t="s">
        <v>53</v>
      </c>
      <c r="H1079" s="61" t="s">
        <v>56</v>
      </c>
      <c r="I1079" s="165" t="s">
        <v>53</v>
      </c>
    </row>
    <row r="1080" spans="1:9" ht="15.75">
      <c r="A1080" s="306"/>
      <c r="B1080" s="115" t="s">
        <v>2046</v>
      </c>
      <c r="C1080" s="299" t="s">
        <v>2047</v>
      </c>
      <c r="D1080" s="300"/>
      <c r="E1080" s="300"/>
      <c r="F1080" s="301"/>
      <c r="G1080" s="165">
        <v>125</v>
      </c>
      <c r="H1080" s="61" t="s">
        <v>56</v>
      </c>
      <c r="I1080" s="165">
        <v>122.5</v>
      </c>
    </row>
    <row r="1081" spans="1:9" ht="15.75">
      <c r="A1081" s="306"/>
      <c r="B1081" s="115" t="s">
        <v>1937</v>
      </c>
      <c r="C1081" s="299" t="s">
        <v>2202</v>
      </c>
      <c r="D1081" s="300"/>
      <c r="E1081" s="300"/>
      <c r="F1081" s="301"/>
      <c r="G1081" s="165">
        <v>625</v>
      </c>
      <c r="H1081" s="61" t="s">
        <v>56</v>
      </c>
      <c r="I1081" s="165">
        <v>612.5</v>
      </c>
    </row>
    <row r="1082" spans="1:9" ht="15.75">
      <c r="A1082" s="306"/>
      <c r="B1082" s="115" t="s">
        <v>540</v>
      </c>
      <c r="C1082" s="299" t="s">
        <v>2048</v>
      </c>
      <c r="D1082" s="300"/>
      <c r="E1082" s="300"/>
      <c r="F1082" s="301"/>
      <c r="G1082" s="165">
        <v>250</v>
      </c>
      <c r="H1082" s="61" t="s">
        <v>56</v>
      </c>
      <c r="I1082" s="165">
        <v>245</v>
      </c>
    </row>
    <row r="1083" spans="1:9" ht="15.75">
      <c r="A1083" s="306"/>
      <c r="B1083" s="115" t="s">
        <v>253</v>
      </c>
      <c r="C1083" s="299" t="s">
        <v>2050</v>
      </c>
      <c r="D1083" s="300"/>
      <c r="E1083" s="300"/>
      <c r="F1083" s="301"/>
      <c r="G1083" s="165">
        <v>280</v>
      </c>
      <c r="H1083" s="61" t="s">
        <v>56</v>
      </c>
      <c r="I1083" s="165">
        <v>274.39999999999998</v>
      </c>
    </row>
    <row r="1084" spans="1:9" ht="15.75">
      <c r="A1084" s="306"/>
      <c r="B1084" s="115">
        <v>473</v>
      </c>
      <c r="C1084" s="299" t="s">
        <v>2051</v>
      </c>
      <c r="D1084" s="300"/>
      <c r="E1084" s="300"/>
      <c r="F1084" s="301"/>
      <c r="G1084" s="165">
        <v>350</v>
      </c>
      <c r="H1084" s="61" t="s">
        <v>56</v>
      </c>
      <c r="I1084" s="165">
        <v>343</v>
      </c>
    </row>
    <row r="1085" spans="1:9" ht="15.75">
      <c r="A1085" s="306"/>
      <c r="B1085" s="73" t="s">
        <v>2053</v>
      </c>
      <c r="C1085" s="299" t="s">
        <v>2054</v>
      </c>
      <c r="D1085" s="300"/>
      <c r="E1085" s="300"/>
      <c r="F1085" s="301"/>
      <c r="G1085" s="118">
        <v>150</v>
      </c>
      <c r="H1085" s="61" t="s">
        <v>56</v>
      </c>
      <c r="I1085" s="158">
        <v>147</v>
      </c>
    </row>
    <row r="1086" spans="1:9" ht="15.75">
      <c r="A1086" s="306"/>
      <c r="B1086" s="73" t="s">
        <v>235</v>
      </c>
      <c r="C1086" s="299" t="s">
        <v>2082</v>
      </c>
      <c r="D1086" s="300"/>
      <c r="E1086" s="300"/>
      <c r="F1086" s="301"/>
      <c r="G1086" s="118" t="s">
        <v>53</v>
      </c>
      <c r="H1086" s="61" t="s">
        <v>56</v>
      </c>
      <c r="I1086" s="158" t="s">
        <v>53</v>
      </c>
    </row>
    <row r="1087" spans="1:9" ht="15.75">
      <c r="A1087" s="306"/>
      <c r="B1087" s="73" t="s">
        <v>2083</v>
      </c>
      <c r="C1087" s="299" t="s">
        <v>2084</v>
      </c>
      <c r="D1087" s="300"/>
      <c r="E1087" s="300"/>
      <c r="F1087" s="301"/>
      <c r="G1087" s="165">
        <v>250</v>
      </c>
      <c r="H1087" s="61" t="s">
        <v>56</v>
      </c>
      <c r="I1087" s="158">
        <v>245</v>
      </c>
    </row>
    <row r="1088" spans="1:9" ht="15.75">
      <c r="A1088" s="306"/>
      <c r="B1088" s="73" t="s">
        <v>2085</v>
      </c>
      <c r="C1088" s="299" t="s">
        <v>2086</v>
      </c>
      <c r="D1088" s="300"/>
      <c r="E1088" s="300"/>
      <c r="F1088" s="301"/>
      <c r="G1088" s="118">
        <v>210</v>
      </c>
      <c r="H1088" s="61" t="s">
        <v>56</v>
      </c>
      <c r="I1088" s="158">
        <v>205.8</v>
      </c>
    </row>
    <row r="1089" spans="1:9" ht="15.75">
      <c r="A1089" s="306"/>
      <c r="B1089" s="73" t="s">
        <v>2085</v>
      </c>
      <c r="C1089" s="299" t="s">
        <v>2276</v>
      </c>
      <c r="D1089" s="300"/>
      <c r="E1089" s="300"/>
      <c r="F1089" s="301"/>
      <c r="G1089" s="165" t="s">
        <v>53</v>
      </c>
      <c r="H1089" s="61" t="s">
        <v>56</v>
      </c>
      <c r="I1089" s="62" t="s">
        <v>53</v>
      </c>
    </row>
    <row r="1090" spans="1:9" ht="15.75">
      <c r="A1090" s="306"/>
      <c r="B1090" s="73" t="s">
        <v>2085</v>
      </c>
      <c r="C1090" s="299" t="s">
        <v>2088</v>
      </c>
      <c r="D1090" s="300"/>
      <c r="E1090" s="300"/>
      <c r="F1090" s="301"/>
      <c r="G1090" s="165" t="s">
        <v>53</v>
      </c>
      <c r="H1090" s="61" t="s">
        <v>56</v>
      </c>
      <c r="I1090" s="62" t="s">
        <v>53</v>
      </c>
    </row>
    <row r="1091" spans="1:9" ht="15.75">
      <c r="A1091" s="306"/>
      <c r="B1091" s="73" t="s">
        <v>2085</v>
      </c>
      <c r="C1091" s="299" t="s">
        <v>2089</v>
      </c>
      <c r="D1091" s="300"/>
      <c r="E1091" s="300"/>
      <c r="F1091" s="301"/>
      <c r="G1091" s="165" t="s">
        <v>53</v>
      </c>
      <c r="H1091" s="61" t="s">
        <v>56</v>
      </c>
      <c r="I1091" s="158" t="s">
        <v>53</v>
      </c>
    </row>
    <row r="1092" spans="1:9" ht="15.75">
      <c r="A1092" s="306"/>
      <c r="B1092" s="73" t="s">
        <v>1985</v>
      </c>
      <c r="C1092" s="299" t="s">
        <v>2206</v>
      </c>
      <c r="D1092" s="300"/>
      <c r="E1092" s="300"/>
      <c r="F1092" s="301"/>
      <c r="G1092" s="165">
        <v>110</v>
      </c>
      <c r="H1092" s="61" t="s">
        <v>56</v>
      </c>
      <c r="I1092" s="191">
        <v>107.8</v>
      </c>
    </row>
    <row r="1093" spans="1:9" ht="15.75">
      <c r="A1093" s="306"/>
      <c r="B1093" s="73" t="s">
        <v>2058</v>
      </c>
      <c r="C1093" s="299" t="s">
        <v>2059</v>
      </c>
      <c r="D1093" s="300"/>
      <c r="E1093" s="300"/>
      <c r="F1093" s="301"/>
      <c r="G1093" s="165">
        <v>300</v>
      </c>
      <c r="H1093" s="61" t="s">
        <v>56</v>
      </c>
      <c r="I1093" s="158">
        <v>294</v>
      </c>
    </row>
    <row r="1094" spans="1:9" ht="15.75">
      <c r="A1094" s="306"/>
      <c r="B1094" s="73" t="s">
        <v>1137</v>
      </c>
      <c r="C1094" s="299" t="s">
        <v>2060</v>
      </c>
      <c r="D1094" s="300"/>
      <c r="E1094" s="300"/>
      <c r="F1094" s="301"/>
      <c r="G1094" s="165">
        <v>55</v>
      </c>
      <c r="H1094" s="61" t="s">
        <v>56</v>
      </c>
      <c r="I1094" s="158">
        <v>53.9</v>
      </c>
    </row>
    <row r="1095" spans="1:9" ht="15.75">
      <c r="A1095" s="306"/>
      <c r="B1095" s="73" t="s">
        <v>475</v>
      </c>
      <c r="C1095" s="299" t="s">
        <v>2061</v>
      </c>
      <c r="D1095" s="300"/>
      <c r="E1095" s="300"/>
      <c r="F1095" s="301"/>
      <c r="G1095" s="165">
        <v>350</v>
      </c>
      <c r="H1095" s="61" t="s">
        <v>56</v>
      </c>
      <c r="I1095" s="158">
        <v>343</v>
      </c>
    </row>
    <row r="1096" spans="1:9" ht="15.75">
      <c r="A1096" s="306"/>
      <c r="B1096" s="73" t="s">
        <v>1829</v>
      </c>
      <c r="C1096" s="299" t="s">
        <v>2052</v>
      </c>
      <c r="D1096" s="300"/>
      <c r="E1096" s="300"/>
      <c r="F1096" s="301"/>
      <c r="G1096" s="165">
        <v>180</v>
      </c>
      <c r="H1096" s="61" t="s">
        <v>56</v>
      </c>
      <c r="I1096" s="158">
        <v>176.4</v>
      </c>
    </row>
    <row r="1097" spans="1:9" ht="15.75">
      <c r="A1097" s="306"/>
      <c r="B1097" s="73">
        <v>872</v>
      </c>
      <c r="C1097" s="299" t="s">
        <v>2064</v>
      </c>
      <c r="D1097" s="300"/>
      <c r="E1097" s="300"/>
      <c r="F1097" s="301"/>
      <c r="G1097" s="165">
        <v>515</v>
      </c>
      <c r="H1097" s="61" t="s">
        <v>56</v>
      </c>
      <c r="I1097" s="158">
        <v>504.7</v>
      </c>
    </row>
    <row r="1098" spans="1:9" ht="15.75">
      <c r="A1098" s="306"/>
      <c r="B1098" s="73" t="s">
        <v>2062</v>
      </c>
      <c r="C1098" s="299" t="s">
        <v>2063</v>
      </c>
      <c r="D1098" s="300"/>
      <c r="E1098" s="300"/>
      <c r="F1098" s="301"/>
      <c r="G1098" s="165">
        <v>100</v>
      </c>
      <c r="H1098" s="61" t="s">
        <v>56</v>
      </c>
      <c r="I1098" s="158">
        <v>98</v>
      </c>
    </row>
    <row r="1099" spans="1:9" ht="15.75">
      <c r="A1099" s="306"/>
      <c r="B1099" s="73" t="s">
        <v>282</v>
      </c>
      <c r="C1099" s="299" t="s">
        <v>2070</v>
      </c>
      <c r="D1099" s="300"/>
      <c r="E1099" s="300"/>
      <c r="F1099" s="301"/>
      <c r="G1099" s="165">
        <v>140</v>
      </c>
      <c r="H1099" s="61" t="s">
        <v>56</v>
      </c>
      <c r="I1099" s="158">
        <v>137.19999999999999</v>
      </c>
    </row>
    <row r="1100" spans="1:9" ht="15.75">
      <c r="A1100" s="306"/>
      <c r="B1100" s="73" t="s">
        <v>2071</v>
      </c>
      <c r="C1100" s="299" t="s">
        <v>2072</v>
      </c>
      <c r="D1100" s="300"/>
      <c r="E1100" s="300"/>
      <c r="F1100" s="301"/>
      <c r="G1100" s="165">
        <v>985</v>
      </c>
      <c r="H1100" s="61" t="s">
        <v>56</v>
      </c>
      <c r="I1100" s="191">
        <v>965.3</v>
      </c>
    </row>
    <row r="1101" spans="1:9" ht="15.75">
      <c r="A1101" s="306"/>
      <c r="B1101" s="73" t="s">
        <v>657</v>
      </c>
      <c r="C1101" s="299" t="s">
        <v>2074</v>
      </c>
      <c r="D1101" s="300"/>
      <c r="E1101" s="300"/>
      <c r="F1101" s="301"/>
      <c r="G1101" s="118">
        <v>745</v>
      </c>
      <c r="H1101" s="61" t="s">
        <v>1129</v>
      </c>
      <c r="I1101" s="158">
        <v>745</v>
      </c>
    </row>
    <row r="1102" spans="1:9" ht="15.75">
      <c r="A1102" s="306"/>
      <c r="B1102" s="73" t="s">
        <v>2066</v>
      </c>
      <c r="C1102" s="299" t="s">
        <v>2067</v>
      </c>
      <c r="D1102" s="300"/>
      <c r="E1102" s="300"/>
      <c r="F1102" s="301"/>
      <c r="G1102" s="165">
        <v>425</v>
      </c>
      <c r="H1102" s="61" t="s">
        <v>56</v>
      </c>
      <c r="I1102" s="158">
        <v>416.5</v>
      </c>
    </row>
    <row r="1103" spans="1:9" ht="15.75">
      <c r="A1103" s="306"/>
      <c r="B1103" s="73" t="s">
        <v>447</v>
      </c>
      <c r="C1103" s="299" t="s">
        <v>2069</v>
      </c>
      <c r="D1103" s="300"/>
      <c r="E1103" s="300"/>
      <c r="F1103" s="301"/>
      <c r="G1103" s="165">
        <v>1900</v>
      </c>
      <c r="H1103" s="61" t="s">
        <v>56</v>
      </c>
      <c r="I1103" s="158">
        <v>1862</v>
      </c>
    </row>
    <row r="1104" spans="1:9" ht="15.75">
      <c r="A1104" s="306"/>
      <c r="B1104" s="73" t="s">
        <v>2079</v>
      </c>
      <c r="C1104" s="280" t="s">
        <v>2080</v>
      </c>
      <c r="D1104" s="308"/>
      <c r="E1104" s="308"/>
      <c r="F1104" s="309"/>
      <c r="G1104" s="165">
        <v>225</v>
      </c>
      <c r="H1104" s="61" t="s">
        <v>56</v>
      </c>
      <c r="I1104" s="158">
        <v>220.5</v>
      </c>
    </row>
    <row r="1105" spans="1:9" ht="15.75">
      <c r="A1105" s="306"/>
      <c r="B1105" s="73" t="s">
        <v>2110</v>
      </c>
      <c r="C1105" s="299" t="s">
        <v>2280</v>
      </c>
      <c r="D1105" s="300"/>
      <c r="E1105" s="300"/>
      <c r="F1105" s="301"/>
      <c r="G1105" s="165">
        <v>660</v>
      </c>
      <c r="H1105" s="61" t="s">
        <v>56</v>
      </c>
      <c r="I1105" s="158">
        <v>646.6</v>
      </c>
    </row>
    <row r="1106" spans="1:9" ht="15.75">
      <c r="A1106" s="306"/>
      <c r="B1106" s="73" t="s">
        <v>2108</v>
      </c>
      <c r="C1106" s="299" t="s">
        <v>2109</v>
      </c>
      <c r="D1106" s="300"/>
      <c r="E1106" s="300"/>
      <c r="F1106" s="301"/>
      <c r="G1106" s="165">
        <v>660</v>
      </c>
      <c r="H1106" s="61" t="s">
        <v>56</v>
      </c>
      <c r="I1106" s="158">
        <v>646.6</v>
      </c>
    </row>
    <row r="1107" spans="1:9" ht="15.75">
      <c r="A1107" s="306"/>
      <c r="B1107" s="73" t="s">
        <v>1133</v>
      </c>
      <c r="C1107" s="299" t="s">
        <v>2277</v>
      </c>
      <c r="D1107" s="300"/>
      <c r="E1107" s="300"/>
      <c r="F1107" s="301"/>
      <c r="G1107" s="165">
        <v>215</v>
      </c>
      <c r="H1107" s="61" t="s">
        <v>56</v>
      </c>
      <c r="I1107" s="158">
        <v>210.7</v>
      </c>
    </row>
    <row r="1108" spans="1:9" ht="15.75">
      <c r="A1108" s="306"/>
      <c r="B1108" s="73" t="s">
        <v>1133</v>
      </c>
      <c r="C1108" s="299" t="s">
        <v>2278</v>
      </c>
      <c r="D1108" s="300"/>
      <c r="E1108" s="300"/>
      <c r="F1108" s="301"/>
      <c r="G1108" s="165">
        <v>215</v>
      </c>
      <c r="H1108" s="61" t="s">
        <v>56</v>
      </c>
      <c r="I1108" s="158">
        <v>210.7</v>
      </c>
    </row>
    <row r="1109" spans="1:9" ht="15.75">
      <c r="A1109" s="306"/>
      <c r="B1109" s="73" t="s">
        <v>1133</v>
      </c>
      <c r="C1109" s="299" t="s">
        <v>2279</v>
      </c>
      <c r="D1109" s="300"/>
      <c r="E1109" s="300"/>
      <c r="F1109" s="301"/>
      <c r="G1109" s="165" t="s">
        <v>53</v>
      </c>
      <c r="H1109" s="61" t="s">
        <v>56</v>
      </c>
      <c r="I1109" s="158" t="s">
        <v>53</v>
      </c>
    </row>
    <row r="1110" spans="1:9" ht="15.75">
      <c r="A1110" s="306"/>
      <c r="B1110" s="73" t="s">
        <v>1133</v>
      </c>
      <c r="C1110" s="299" t="s">
        <v>2093</v>
      </c>
      <c r="D1110" s="300"/>
      <c r="E1110" s="300"/>
      <c r="F1110" s="301"/>
      <c r="G1110" s="165" t="s">
        <v>53</v>
      </c>
      <c r="H1110" s="61" t="s">
        <v>56</v>
      </c>
      <c r="I1110" s="158" t="s">
        <v>53</v>
      </c>
    </row>
    <row r="1111" spans="1:9" ht="15.75">
      <c r="A1111" s="306"/>
      <c r="B1111" s="73" t="s">
        <v>868</v>
      </c>
      <c r="C1111" s="280" t="s">
        <v>2112</v>
      </c>
      <c r="D1111" s="281"/>
      <c r="E1111" s="281"/>
      <c r="F1111" s="282"/>
      <c r="G1111" s="118">
        <v>1205</v>
      </c>
      <c r="H1111" s="61" t="s">
        <v>56</v>
      </c>
      <c r="I1111" s="158">
        <v>1180.9000000000001</v>
      </c>
    </row>
    <row r="1112" spans="1:9" ht="15.75">
      <c r="A1112" s="306"/>
      <c r="B1112" s="73" t="s">
        <v>976</v>
      </c>
      <c r="C1112" s="280" t="s">
        <v>2113</v>
      </c>
      <c r="D1112" s="281"/>
      <c r="E1112" s="281"/>
      <c r="F1112" s="282"/>
      <c r="G1112" s="74">
        <v>1205</v>
      </c>
      <c r="H1112" s="61" t="s">
        <v>56</v>
      </c>
      <c r="I1112" s="158">
        <v>1180.9000000000001</v>
      </c>
    </row>
    <row r="1113" spans="1:9" ht="15.75">
      <c r="A1113" s="306"/>
      <c r="B1113" s="73" t="s">
        <v>255</v>
      </c>
      <c r="C1113" s="280" t="s">
        <v>2114</v>
      </c>
      <c r="D1113" s="281"/>
      <c r="E1113" s="281"/>
      <c r="F1113" s="282"/>
      <c r="G1113" s="74">
        <v>1205</v>
      </c>
      <c r="H1113" s="61" t="s">
        <v>56</v>
      </c>
      <c r="I1113" s="158">
        <v>1180.9000000000001</v>
      </c>
    </row>
    <row r="1114" spans="1:9" ht="15.75">
      <c r="A1114" s="306"/>
      <c r="B1114" s="73" t="s">
        <v>2096</v>
      </c>
      <c r="C1114" s="299" t="s">
        <v>2097</v>
      </c>
      <c r="D1114" s="300"/>
      <c r="E1114" s="300"/>
      <c r="F1114" s="301"/>
      <c r="G1114" s="165">
        <v>200</v>
      </c>
      <c r="H1114" s="61" t="s">
        <v>56</v>
      </c>
      <c r="I1114" s="158">
        <v>196</v>
      </c>
    </row>
    <row r="1115" spans="1:9" ht="15.75">
      <c r="A1115" s="306"/>
      <c r="B1115" s="73" t="s">
        <v>2098</v>
      </c>
      <c r="C1115" s="299" t="s">
        <v>2099</v>
      </c>
      <c r="D1115" s="300"/>
      <c r="E1115" s="300"/>
      <c r="F1115" s="301"/>
      <c r="G1115" s="165">
        <v>200</v>
      </c>
      <c r="H1115" s="61" t="s">
        <v>56</v>
      </c>
      <c r="I1115" s="158">
        <v>196</v>
      </c>
    </row>
    <row r="1116" spans="1:9" ht="15.75">
      <c r="A1116" s="306"/>
      <c r="B1116" s="73" t="s">
        <v>2100</v>
      </c>
      <c r="C1116" s="299" t="s">
        <v>2101</v>
      </c>
      <c r="D1116" s="300"/>
      <c r="E1116" s="300"/>
      <c r="F1116" s="301"/>
      <c r="G1116" s="165">
        <v>200</v>
      </c>
      <c r="H1116" s="61" t="s">
        <v>56</v>
      </c>
      <c r="I1116" s="158">
        <v>196</v>
      </c>
    </row>
    <row r="1117" spans="1:9" ht="15.75">
      <c r="A1117" s="306"/>
      <c r="B1117" s="73" t="s">
        <v>1124</v>
      </c>
      <c r="C1117" s="299" t="s">
        <v>2102</v>
      </c>
      <c r="D1117" s="300"/>
      <c r="E1117" s="300"/>
      <c r="F1117" s="301"/>
      <c r="G1117" s="165">
        <v>250</v>
      </c>
      <c r="H1117" s="61" t="s">
        <v>56</v>
      </c>
      <c r="I1117" s="158">
        <v>245</v>
      </c>
    </row>
    <row r="1118" spans="1:9" ht="15.75">
      <c r="A1118" s="306"/>
      <c r="B1118" s="73" t="s">
        <v>1276</v>
      </c>
      <c r="C1118" s="299" t="s">
        <v>2103</v>
      </c>
      <c r="D1118" s="300"/>
      <c r="E1118" s="300"/>
      <c r="F1118" s="301"/>
      <c r="G1118" s="165">
        <v>250</v>
      </c>
      <c r="H1118" s="61" t="s">
        <v>56</v>
      </c>
      <c r="I1118" s="158">
        <v>245</v>
      </c>
    </row>
    <row r="1119" spans="1:9" ht="15.75">
      <c r="A1119" s="306"/>
      <c r="B1119" s="73" t="s">
        <v>329</v>
      </c>
      <c r="C1119" s="299" t="s">
        <v>2104</v>
      </c>
      <c r="D1119" s="300"/>
      <c r="E1119" s="300"/>
      <c r="F1119" s="301"/>
      <c r="G1119" s="165">
        <v>495</v>
      </c>
      <c r="H1119" s="61" t="s">
        <v>56</v>
      </c>
      <c r="I1119" s="158">
        <v>485.1</v>
      </c>
    </row>
    <row r="1120" spans="1:9" ht="15.75">
      <c r="A1120" s="306"/>
      <c r="B1120" s="73" t="s">
        <v>1120</v>
      </c>
      <c r="C1120" s="299" t="s">
        <v>2105</v>
      </c>
      <c r="D1120" s="300"/>
      <c r="E1120" s="300"/>
      <c r="F1120" s="301"/>
      <c r="G1120" s="165">
        <v>495</v>
      </c>
      <c r="H1120" s="61" t="s">
        <v>56</v>
      </c>
      <c r="I1120" s="158">
        <v>485.1</v>
      </c>
    </row>
    <row r="1121" spans="1:9" ht="20.25">
      <c r="A1121" s="302" t="s">
        <v>159</v>
      </c>
      <c r="B1121" s="289" t="s">
        <v>128</v>
      </c>
      <c r="C1121" s="281"/>
      <c r="D1121" s="281"/>
      <c r="E1121" s="281"/>
      <c r="F1121" s="282"/>
      <c r="G1121" s="56"/>
      <c r="H1121" s="55"/>
      <c r="I1121" s="56"/>
    </row>
    <row r="1122" spans="1:9" ht="15.75">
      <c r="A1122" s="303"/>
      <c r="B1122" s="73">
        <v>927</v>
      </c>
      <c r="C1122" s="280" t="s">
        <v>2106</v>
      </c>
      <c r="D1122" s="281"/>
      <c r="E1122" s="281"/>
      <c r="F1122" s="282"/>
      <c r="G1122" s="158">
        <v>80</v>
      </c>
      <c r="H1122" s="61" t="s">
        <v>56</v>
      </c>
      <c r="I1122" s="158">
        <v>78.400000000000006</v>
      </c>
    </row>
    <row r="1123" spans="1:9" ht="15.75">
      <c r="A1123" s="303"/>
      <c r="B1123" s="73" t="s">
        <v>239</v>
      </c>
      <c r="C1123" s="280" t="s">
        <v>2107</v>
      </c>
      <c r="D1123" s="281"/>
      <c r="E1123" s="281"/>
      <c r="F1123" s="282"/>
      <c r="G1123" s="74">
        <v>400</v>
      </c>
      <c r="H1123" s="61" t="s">
        <v>56</v>
      </c>
      <c r="I1123" s="158">
        <v>392</v>
      </c>
    </row>
    <row r="1124" spans="1:9" ht="15.75">
      <c r="A1124" s="303"/>
      <c r="B1124" s="73" t="s">
        <v>2108</v>
      </c>
      <c r="C1124" s="280" t="s">
        <v>2109</v>
      </c>
      <c r="D1124" s="281"/>
      <c r="E1124" s="281"/>
      <c r="F1124" s="282"/>
      <c r="G1124" s="74">
        <v>660</v>
      </c>
      <c r="H1124" s="61" t="s">
        <v>56</v>
      </c>
      <c r="I1124" s="158">
        <v>646.79999999999995</v>
      </c>
    </row>
    <row r="1125" spans="1:9" ht="15.75">
      <c r="A1125" s="303"/>
      <c r="B1125" s="73" t="s">
        <v>2110</v>
      </c>
      <c r="C1125" s="280" t="s">
        <v>2111</v>
      </c>
      <c r="D1125" s="281"/>
      <c r="E1125" s="281"/>
      <c r="F1125" s="282"/>
      <c r="G1125" s="74">
        <v>660</v>
      </c>
      <c r="H1125" s="61" t="s">
        <v>56</v>
      </c>
      <c r="I1125" s="158">
        <v>646.79999999999995</v>
      </c>
    </row>
    <row r="1126" spans="1:9" ht="15.75">
      <c r="A1126" s="303"/>
      <c r="B1126" s="73" t="s">
        <v>1872</v>
      </c>
      <c r="C1126" s="280" t="s">
        <v>2115</v>
      </c>
      <c r="D1126" s="281"/>
      <c r="E1126" s="281"/>
      <c r="F1126" s="282"/>
      <c r="G1126" s="74">
        <v>660</v>
      </c>
      <c r="H1126" s="61" t="s">
        <v>56</v>
      </c>
      <c r="I1126" s="158">
        <v>646.79999999999995</v>
      </c>
    </row>
    <row r="1127" spans="1:9" ht="15.75">
      <c r="A1127" s="303"/>
      <c r="B1127" s="73" t="s">
        <v>428</v>
      </c>
      <c r="C1127" s="280" t="s">
        <v>2116</v>
      </c>
      <c r="D1127" s="281"/>
      <c r="E1127" s="281"/>
      <c r="F1127" s="282"/>
      <c r="G1127" s="74">
        <v>660</v>
      </c>
      <c r="H1127" s="61" t="s">
        <v>56</v>
      </c>
      <c r="I1127" s="158">
        <v>646.79999999999995</v>
      </c>
    </row>
    <row r="1128" spans="1:9" ht="15.75">
      <c r="A1128" s="303"/>
      <c r="B1128" s="73" t="s">
        <v>430</v>
      </c>
      <c r="C1128" s="280" t="s">
        <v>431</v>
      </c>
      <c r="D1128" s="281"/>
      <c r="E1128" s="281"/>
      <c r="F1128" s="282"/>
      <c r="G1128" s="74">
        <v>660</v>
      </c>
      <c r="H1128" s="61" t="s">
        <v>56</v>
      </c>
      <c r="I1128" s="158">
        <v>646.79999999999995</v>
      </c>
    </row>
    <row r="1129" spans="1:9" ht="15.75">
      <c r="A1129" s="303"/>
      <c r="B1129" s="73" t="s">
        <v>423</v>
      </c>
      <c r="C1129" s="280" t="s">
        <v>424</v>
      </c>
      <c r="D1129" s="281"/>
      <c r="E1129" s="281"/>
      <c r="F1129" s="282"/>
      <c r="G1129" s="74">
        <v>660</v>
      </c>
      <c r="H1129" s="61" t="s">
        <v>56</v>
      </c>
      <c r="I1129" s="158">
        <v>646.79999999999995</v>
      </c>
    </row>
    <row r="1130" spans="1:9" ht="15.75">
      <c r="A1130" s="303"/>
      <c r="B1130" s="73" t="s">
        <v>1063</v>
      </c>
      <c r="C1130" s="280" t="s">
        <v>2117</v>
      </c>
      <c r="D1130" s="281"/>
      <c r="E1130" s="281"/>
      <c r="F1130" s="282"/>
      <c r="G1130" s="74">
        <v>660</v>
      </c>
      <c r="H1130" s="61" t="s">
        <v>56</v>
      </c>
      <c r="I1130" s="158">
        <v>646.79999999999995</v>
      </c>
    </row>
    <row r="1131" spans="1:9" ht="15.75">
      <c r="A1131" s="303"/>
      <c r="B1131" s="73" t="s">
        <v>2118</v>
      </c>
      <c r="C1131" s="280" t="s">
        <v>2119</v>
      </c>
      <c r="D1131" s="281"/>
      <c r="E1131" s="281"/>
      <c r="F1131" s="282"/>
      <c r="G1131" s="74">
        <v>660</v>
      </c>
      <c r="H1131" s="61" t="s">
        <v>56</v>
      </c>
      <c r="I1131" s="158">
        <v>646.79999999999995</v>
      </c>
    </row>
    <row r="1132" spans="1:9" ht="15.75">
      <c r="A1132" s="303"/>
      <c r="B1132" s="73" t="s">
        <v>425</v>
      </c>
      <c r="C1132" s="280" t="s">
        <v>2120</v>
      </c>
      <c r="D1132" s="281"/>
      <c r="E1132" s="281"/>
      <c r="F1132" s="282"/>
      <c r="G1132" s="74">
        <v>660</v>
      </c>
      <c r="H1132" s="61" t="s">
        <v>56</v>
      </c>
      <c r="I1132" s="158">
        <v>646.79999999999995</v>
      </c>
    </row>
    <row r="1133" spans="1:9" ht="15.75">
      <c r="A1133" s="57" t="s">
        <v>5</v>
      </c>
      <c r="B1133" s="57" t="s">
        <v>49</v>
      </c>
      <c r="C1133" s="311" t="s">
        <v>7</v>
      </c>
      <c r="D1133" s="281"/>
      <c r="E1133" s="281"/>
      <c r="F1133" s="282"/>
      <c r="G1133" s="58" t="s">
        <v>8</v>
      </c>
      <c r="H1133" s="57" t="s">
        <v>17</v>
      </c>
      <c r="I1133" s="59" t="s">
        <v>9</v>
      </c>
    </row>
    <row r="1134" spans="1:9" ht="20.25">
      <c r="A1134" s="312" t="s">
        <v>2266</v>
      </c>
      <c r="B1134" s="313"/>
      <c r="C1134" s="313"/>
      <c r="D1134" s="313"/>
      <c r="E1134" s="313"/>
      <c r="F1134" s="313"/>
      <c r="G1134" s="313"/>
      <c r="H1134" s="313"/>
      <c r="I1134" s="120"/>
    </row>
    <row r="1135" spans="1:9" ht="20.25">
      <c r="A1135" s="89"/>
      <c r="B1135" s="289" t="s">
        <v>162</v>
      </c>
      <c r="C1135" s="281"/>
      <c r="D1135" s="281"/>
      <c r="E1135" s="281"/>
      <c r="F1135" s="282"/>
      <c r="G1135" s="80"/>
      <c r="H1135" s="81"/>
      <c r="I1135" s="56"/>
    </row>
    <row r="1136" spans="1:9" ht="15.75">
      <c r="A1136" s="49"/>
      <c r="B1136" s="73" t="s">
        <v>2026</v>
      </c>
      <c r="C1136" s="280" t="s">
        <v>2027</v>
      </c>
      <c r="D1136" s="281"/>
      <c r="E1136" s="281"/>
      <c r="F1136" s="282"/>
      <c r="G1136" s="162">
        <v>10995</v>
      </c>
      <c r="H1136" s="61" t="s">
        <v>56</v>
      </c>
      <c r="I1136" s="158">
        <v>10775.1</v>
      </c>
    </row>
    <row r="1137" spans="1:9" ht="15.75">
      <c r="A1137" s="49" t="s">
        <v>69</v>
      </c>
      <c r="B1137" s="73" t="s">
        <v>2026</v>
      </c>
      <c r="C1137" s="280" t="s">
        <v>2241</v>
      </c>
      <c r="D1137" s="281"/>
      <c r="E1137" s="281"/>
      <c r="F1137" s="282"/>
      <c r="G1137" s="162" t="s">
        <v>53</v>
      </c>
      <c r="H1137" s="61" t="s">
        <v>56</v>
      </c>
      <c r="I1137" s="158" t="s">
        <v>53</v>
      </c>
    </row>
    <row r="1138" spans="1:9" ht="15.75">
      <c r="A1138" s="335" t="s">
        <v>165</v>
      </c>
      <c r="B1138" s="98" t="s">
        <v>2148</v>
      </c>
      <c r="C1138" s="285" t="s">
        <v>2190</v>
      </c>
      <c r="D1138" s="290"/>
      <c r="E1138" s="290"/>
      <c r="F1138" s="291"/>
      <c r="G1138" s="195">
        <v>395</v>
      </c>
      <c r="H1138" s="112" t="s">
        <v>56</v>
      </c>
      <c r="I1138" s="196">
        <v>387.1</v>
      </c>
    </row>
    <row r="1139" spans="1:9" ht="15.75">
      <c r="A1139" s="330"/>
      <c r="B1139" s="73" t="s">
        <v>100</v>
      </c>
      <c r="C1139" s="280" t="s">
        <v>2191</v>
      </c>
      <c r="D1139" s="281"/>
      <c r="E1139" s="281"/>
      <c r="F1139" s="282"/>
      <c r="G1139" s="162">
        <v>395</v>
      </c>
      <c r="H1139" s="61" t="s">
        <v>56</v>
      </c>
      <c r="I1139" s="165">
        <v>387.1</v>
      </c>
    </row>
    <row r="1140" spans="1:9" ht="15.75">
      <c r="A1140" s="330"/>
      <c r="B1140" s="73" t="s">
        <v>100</v>
      </c>
      <c r="C1140" s="280" t="s">
        <v>2192</v>
      </c>
      <c r="D1140" s="281"/>
      <c r="E1140" s="281"/>
      <c r="F1140" s="282"/>
      <c r="G1140" s="162" t="s">
        <v>53</v>
      </c>
      <c r="H1140" s="61" t="s">
        <v>56</v>
      </c>
      <c r="I1140" s="165" t="s">
        <v>53</v>
      </c>
    </row>
    <row r="1141" spans="1:9" ht="15.75">
      <c r="A1141" s="319"/>
      <c r="B1141" s="73" t="s">
        <v>2193</v>
      </c>
      <c r="C1141" s="280" t="s">
        <v>2194</v>
      </c>
      <c r="D1141" s="281"/>
      <c r="E1141" s="281"/>
      <c r="F1141" s="282"/>
      <c r="G1141" s="162">
        <v>395</v>
      </c>
      <c r="H1141" s="61" t="s">
        <v>56</v>
      </c>
      <c r="I1141" s="165">
        <v>387.1</v>
      </c>
    </row>
    <row r="1142" spans="1:9" ht="20.25">
      <c r="A1142" s="121"/>
      <c r="B1142" s="289" t="s">
        <v>140</v>
      </c>
      <c r="C1142" s="281"/>
      <c r="D1142" s="281"/>
      <c r="E1142" s="281"/>
      <c r="F1142" s="282"/>
      <c r="G1142" s="56"/>
      <c r="H1142" s="55"/>
      <c r="I1142" s="56"/>
    </row>
    <row r="1143" spans="1:9" ht="20.25" customHeight="1">
      <c r="A1143" s="194"/>
      <c r="B1143" s="52" t="s">
        <v>2195</v>
      </c>
      <c r="C1143" s="299" t="s">
        <v>2196</v>
      </c>
      <c r="D1143" s="300"/>
      <c r="E1143" s="300"/>
      <c r="F1143" s="301"/>
      <c r="G1143" s="118">
        <v>190</v>
      </c>
      <c r="H1143" s="61" t="s">
        <v>56</v>
      </c>
      <c r="I1143" s="165">
        <v>186.2</v>
      </c>
    </row>
    <row r="1144" spans="1:9" ht="15.75">
      <c r="A1144" s="319"/>
      <c r="B1144" s="52" t="s">
        <v>2197</v>
      </c>
      <c r="C1144" s="299" t="s">
        <v>2198</v>
      </c>
      <c r="D1144" s="300"/>
      <c r="E1144" s="300"/>
      <c r="F1144" s="301"/>
      <c r="G1144" s="118">
        <v>215</v>
      </c>
      <c r="H1144" s="61" t="s">
        <v>56</v>
      </c>
      <c r="I1144" s="165">
        <v>210.7</v>
      </c>
    </row>
    <row r="1145" spans="1:9" ht="15.75">
      <c r="A1145" s="319"/>
      <c r="B1145" s="52">
        <v>512</v>
      </c>
      <c r="C1145" s="299" t="s">
        <v>2030</v>
      </c>
      <c r="D1145" s="300"/>
      <c r="E1145" s="300"/>
      <c r="F1145" s="301"/>
      <c r="G1145" s="118">
        <v>350</v>
      </c>
      <c r="H1145" s="61" t="s">
        <v>56</v>
      </c>
      <c r="I1145" s="165">
        <v>343</v>
      </c>
    </row>
    <row r="1146" spans="1:9" ht="20.25">
      <c r="A1146" s="310"/>
      <c r="B1146" s="307" t="s">
        <v>204</v>
      </c>
      <c r="C1146" s="281"/>
      <c r="D1146" s="281"/>
      <c r="E1146" s="281"/>
      <c r="F1146" s="282"/>
      <c r="G1146" s="102"/>
      <c r="H1146" s="124"/>
      <c r="I1146" s="104"/>
    </row>
    <row r="1147" spans="1:9" ht="15.75">
      <c r="A1147" s="303"/>
      <c r="B1147" s="105" t="s">
        <v>2031</v>
      </c>
      <c r="C1147" s="299" t="s">
        <v>2032</v>
      </c>
      <c r="D1147" s="300"/>
      <c r="E1147" s="300"/>
      <c r="F1147" s="301"/>
      <c r="G1147" s="165">
        <v>355</v>
      </c>
      <c r="H1147" s="61" t="s">
        <v>56</v>
      </c>
      <c r="I1147" s="191">
        <v>347.9</v>
      </c>
    </row>
    <row r="1148" spans="1:9" ht="15.75">
      <c r="A1148" s="303"/>
      <c r="B1148" s="105">
        <v>1</v>
      </c>
      <c r="C1148" s="299" t="s">
        <v>2033</v>
      </c>
      <c r="D1148" s="300"/>
      <c r="E1148" s="300"/>
      <c r="F1148" s="301"/>
      <c r="G1148" s="165">
        <v>100</v>
      </c>
      <c r="H1148" s="61" t="s">
        <v>56</v>
      </c>
      <c r="I1148" s="190">
        <v>98</v>
      </c>
    </row>
    <row r="1149" spans="1:9" ht="15.75">
      <c r="A1149" s="303"/>
      <c r="B1149" s="105">
        <v>1</v>
      </c>
      <c r="C1149" s="299" t="s">
        <v>2034</v>
      </c>
      <c r="D1149" s="300"/>
      <c r="E1149" s="300"/>
      <c r="F1149" s="301"/>
      <c r="G1149" s="165">
        <v>100</v>
      </c>
      <c r="H1149" s="61" t="s">
        <v>56</v>
      </c>
      <c r="I1149" s="191">
        <v>98</v>
      </c>
    </row>
    <row r="1150" spans="1:9" ht="15.75">
      <c r="A1150" s="303"/>
      <c r="B1150" s="105">
        <v>1</v>
      </c>
      <c r="C1150" s="299" t="s">
        <v>2035</v>
      </c>
      <c r="D1150" s="300"/>
      <c r="E1150" s="300"/>
      <c r="F1150" s="301"/>
      <c r="G1150" s="165">
        <v>315</v>
      </c>
      <c r="H1150" s="61" t="s">
        <v>56</v>
      </c>
      <c r="I1150" s="191">
        <v>308.7</v>
      </c>
    </row>
    <row r="1151" spans="1:9" ht="15.75">
      <c r="A1151" s="303"/>
      <c r="B1151" s="105">
        <v>2</v>
      </c>
      <c r="C1151" s="299" t="s">
        <v>2036</v>
      </c>
      <c r="D1151" s="300"/>
      <c r="E1151" s="300"/>
      <c r="F1151" s="301"/>
      <c r="G1151" s="118">
        <v>525</v>
      </c>
      <c r="H1151" s="61" t="s">
        <v>56</v>
      </c>
      <c r="I1151" s="190">
        <v>514.5</v>
      </c>
    </row>
    <row r="1152" spans="1:9" ht="15.75">
      <c r="A1152" s="303"/>
      <c r="B1152" s="105">
        <v>4</v>
      </c>
      <c r="C1152" s="299" t="s">
        <v>2037</v>
      </c>
      <c r="D1152" s="300"/>
      <c r="E1152" s="300"/>
      <c r="F1152" s="301"/>
      <c r="G1152" s="118">
        <v>515</v>
      </c>
      <c r="H1152" s="61" t="s">
        <v>56</v>
      </c>
      <c r="I1152" s="190">
        <v>504.7</v>
      </c>
    </row>
    <row r="1153" spans="1:9" ht="15.75">
      <c r="A1153" s="303"/>
      <c r="B1153" s="105">
        <v>4</v>
      </c>
      <c r="C1153" s="299" t="s">
        <v>2038</v>
      </c>
      <c r="D1153" s="300"/>
      <c r="E1153" s="300"/>
      <c r="F1153" s="301"/>
      <c r="G1153" s="165">
        <v>515</v>
      </c>
      <c r="H1153" s="61" t="s">
        <v>56</v>
      </c>
      <c r="I1153" s="190">
        <v>504.7</v>
      </c>
    </row>
    <row r="1154" spans="1:9" ht="15.75">
      <c r="A1154" s="303"/>
      <c r="B1154" s="105">
        <v>4</v>
      </c>
      <c r="C1154" s="299" t="s">
        <v>2039</v>
      </c>
      <c r="D1154" s="300"/>
      <c r="E1154" s="300"/>
      <c r="F1154" s="301"/>
      <c r="G1154" s="118">
        <v>615</v>
      </c>
      <c r="H1154" s="61" t="s">
        <v>56</v>
      </c>
      <c r="I1154" s="190">
        <v>602.70000000000005</v>
      </c>
    </row>
    <row r="1155" spans="1:9" ht="20.25">
      <c r="A1155" s="304" t="s">
        <v>82</v>
      </c>
      <c r="B1155" s="307" t="s">
        <v>82</v>
      </c>
      <c r="C1155" s="281"/>
      <c r="D1155" s="281"/>
      <c r="E1155" s="281"/>
      <c r="F1155" s="282"/>
      <c r="G1155" s="56"/>
      <c r="H1155" s="55"/>
      <c r="I1155" s="56"/>
    </row>
    <row r="1156" spans="1:9" ht="15.75">
      <c r="A1156" s="305"/>
      <c r="B1156" s="115" t="s">
        <v>398</v>
      </c>
      <c r="C1156" s="299" t="s">
        <v>2199</v>
      </c>
      <c r="D1156" s="300"/>
      <c r="E1156" s="300"/>
      <c r="F1156" s="301"/>
      <c r="G1156" s="165">
        <v>1095</v>
      </c>
      <c r="H1156" s="61" t="s">
        <v>56</v>
      </c>
      <c r="I1156" s="191">
        <v>1073.0999999999999</v>
      </c>
    </row>
    <row r="1157" spans="1:9" ht="15.75">
      <c r="A1157" s="305"/>
      <c r="B1157" s="115" t="s">
        <v>2200</v>
      </c>
      <c r="C1157" s="299" t="s">
        <v>2201</v>
      </c>
      <c r="D1157" s="300"/>
      <c r="E1157" s="300"/>
      <c r="F1157" s="301"/>
      <c r="G1157" s="165">
        <v>315</v>
      </c>
      <c r="H1157" s="61" t="s">
        <v>56</v>
      </c>
      <c r="I1157" s="191">
        <v>308.7</v>
      </c>
    </row>
    <row r="1158" spans="1:9" ht="31.5">
      <c r="A1158" s="305"/>
      <c r="B1158" s="115" t="s">
        <v>160</v>
      </c>
      <c r="C1158" s="299" t="s">
        <v>2040</v>
      </c>
      <c r="D1158" s="300"/>
      <c r="E1158" s="300"/>
      <c r="F1158" s="301"/>
      <c r="G1158" s="84" t="s">
        <v>2041</v>
      </c>
      <c r="H1158" s="61" t="s">
        <v>56</v>
      </c>
      <c r="I1158" s="84" t="s">
        <v>2042</v>
      </c>
    </row>
    <row r="1159" spans="1:9" ht="15.75">
      <c r="A1159" s="305"/>
      <c r="B1159" s="115" t="s">
        <v>2044</v>
      </c>
      <c r="C1159" s="299" t="s">
        <v>2045</v>
      </c>
      <c r="D1159" s="300"/>
      <c r="E1159" s="300"/>
      <c r="F1159" s="301"/>
      <c r="G1159" s="165">
        <v>180</v>
      </c>
      <c r="H1159" s="61" t="s">
        <v>56</v>
      </c>
      <c r="I1159" s="191">
        <v>176.4</v>
      </c>
    </row>
    <row r="1160" spans="1:9" ht="15.75">
      <c r="A1160" s="306"/>
      <c r="B1160" s="115">
        <v>166</v>
      </c>
      <c r="C1160" s="299" t="s">
        <v>2043</v>
      </c>
      <c r="D1160" s="300"/>
      <c r="E1160" s="300"/>
      <c r="F1160" s="301"/>
      <c r="G1160" s="165" t="s">
        <v>53</v>
      </c>
      <c r="H1160" s="61" t="s">
        <v>56</v>
      </c>
      <c r="I1160" s="165" t="s">
        <v>53</v>
      </c>
    </row>
    <row r="1161" spans="1:9" ht="15.75">
      <c r="A1161" s="306"/>
      <c r="B1161" s="115" t="s">
        <v>2046</v>
      </c>
      <c r="C1161" s="299" t="s">
        <v>2047</v>
      </c>
      <c r="D1161" s="300"/>
      <c r="E1161" s="300"/>
      <c r="F1161" s="301"/>
      <c r="G1161" s="165">
        <v>125</v>
      </c>
      <c r="H1161" s="61" t="s">
        <v>56</v>
      </c>
      <c r="I1161" s="165">
        <v>122.5</v>
      </c>
    </row>
    <row r="1162" spans="1:9" ht="15.75">
      <c r="A1162" s="306"/>
      <c r="B1162" s="115" t="s">
        <v>1937</v>
      </c>
      <c r="C1162" s="299" t="s">
        <v>2202</v>
      </c>
      <c r="D1162" s="300"/>
      <c r="E1162" s="300"/>
      <c r="F1162" s="301"/>
      <c r="G1162" s="165">
        <v>625</v>
      </c>
      <c r="H1162" s="61" t="s">
        <v>56</v>
      </c>
      <c r="I1162" s="165">
        <v>612.5</v>
      </c>
    </row>
    <row r="1163" spans="1:9" ht="15.75">
      <c r="A1163" s="306"/>
      <c r="B1163" s="115" t="s">
        <v>540</v>
      </c>
      <c r="C1163" s="299" t="s">
        <v>2048</v>
      </c>
      <c r="D1163" s="300"/>
      <c r="E1163" s="300"/>
      <c r="F1163" s="301"/>
      <c r="G1163" s="165">
        <v>250</v>
      </c>
      <c r="H1163" s="61" t="s">
        <v>56</v>
      </c>
      <c r="I1163" s="165">
        <v>245</v>
      </c>
    </row>
    <row r="1164" spans="1:9" ht="15.75">
      <c r="A1164" s="306"/>
      <c r="B1164" s="115" t="s">
        <v>253</v>
      </c>
      <c r="C1164" s="299" t="s">
        <v>2050</v>
      </c>
      <c r="D1164" s="300"/>
      <c r="E1164" s="300"/>
      <c r="F1164" s="301"/>
      <c r="G1164" s="165">
        <v>280</v>
      </c>
      <c r="H1164" s="61" t="s">
        <v>56</v>
      </c>
      <c r="I1164" s="165">
        <v>274.39999999999998</v>
      </c>
    </row>
    <row r="1165" spans="1:9" ht="15.75">
      <c r="A1165" s="306"/>
      <c r="B1165" s="115">
        <v>473</v>
      </c>
      <c r="C1165" s="299" t="s">
        <v>2051</v>
      </c>
      <c r="D1165" s="300"/>
      <c r="E1165" s="300"/>
      <c r="F1165" s="301"/>
      <c r="G1165" s="165">
        <v>350</v>
      </c>
      <c r="H1165" s="61" t="s">
        <v>56</v>
      </c>
      <c r="I1165" s="165">
        <v>343</v>
      </c>
    </row>
    <row r="1166" spans="1:9" ht="15.75">
      <c r="A1166" s="306"/>
      <c r="B1166" s="73" t="s">
        <v>360</v>
      </c>
      <c r="C1166" s="299" t="s">
        <v>2242</v>
      </c>
      <c r="D1166" s="300"/>
      <c r="E1166" s="300"/>
      <c r="F1166" s="301"/>
      <c r="G1166" s="118">
        <v>815</v>
      </c>
      <c r="H1166" s="61" t="s">
        <v>56</v>
      </c>
      <c r="I1166" s="158">
        <v>798.7</v>
      </c>
    </row>
    <row r="1167" spans="1:9" ht="15.75">
      <c r="A1167" s="306"/>
      <c r="B1167" s="73" t="s">
        <v>2243</v>
      </c>
      <c r="C1167" s="299" t="s">
        <v>2244</v>
      </c>
      <c r="D1167" s="300"/>
      <c r="E1167" s="300"/>
      <c r="F1167" s="301"/>
      <c r="G1167" s="118">
        <v>1155</v>
      </c>
      <c r="H1167" s="61" t="s">
        <v>56</v>
      </c>
      <c r="I1167" s="158">
        <v>1131.9000000000001</v>
      </c>
    </row>
    <row r="1168" spans="1:9" ht="15.75">
      <c r="A1168" s="306"/>
      <c r="B1168" s="73" t="s">
        <v>2243</v>
      </c>
      <c r="C1168" s="299" t="s">
        <v>2245</v>
      </c>
      <c r="D1168" s="300"/>
      <c r="E1168" s="300"/>
      <c r="F1168" s="301"/>
      <c r="G1168" s="118">
        <v>1155</v>
      </c>
      <c r="H1168" s="61" t="s">
        <v>56</v>
      </c>
      <c r="I1168" s="158">
        <v>1131.9000000000001</v>
      </c>
    </row>
    <row r="1169" spans="1:9" ht="15.75">
      <c r="A1169" s="306"/>
      <c r="B1169" s="73" t="s">
        <v>2053</v>
      </c>
      <c r="C1169" s="299" t="s">
        <v>2054</v>
      </c>
      <c r="D1169" s="300"/>
      <c r="E1169" s="300"/>
      <c r="F1169" s="301"/>
      <c r="G1169" s="118">
        <v>150</v>
      </c>
      <c r="H1169" s="61" t="s">
        <v>56</v>
      </c>
      <c r="I1169" s="158">
        <v>147</v>
      </c>
    </row>
    <row r="1170" spans="1:9" ht="15.75">
      <c r="A1170" s="306"/>
      <c r="B1170" s="73" t="s">
        <v>2203</v>
      </c>
      <c r="C1170" s="299" t="s">
        <v>2246</v>
      </c>
      <c r="D1170" s="300"/>
      <c r="E1170" s="300"/>
      <c r="F1170" s="301"/>
      <c r="G1170" s="165" t="s">
        <v>53</v>
      </c>
      <c r="H1170" s="61" t="s">
        <v>56</v>
      </c>
      <c r="I1170" s="191" t="s">
        <v>53</v>
      </c>
    </row>
    <row r="1171" spans="1:9" ht="15.75">
      <c r="A1171" s="306"/>
      <c r="B1171" s="73" t="s">
        <v>235</v>
      </c>
      <c r="C1171" s="299" t="s">
        <v>2082</v>
      </c>
      <c r="D1171" s="300"/>
      <c r="E1171" s="300"/>
      <c r="F1171" s="301"/>
      <c r="G1171" s="118" t="s">
        <v>53</v>
      </c>
      <c r="H1171" s="61" t="s">
        <v>56</v>
      </c>
      <c r="I1171" s="158" t="s">
        <v>53</v>
      </c>
    </row>
    <row r="1172" spans="1:9" ht="15.75">
      <c r="A1172" s="306"/>
      <c r="B1172" s="73" t="s">
        <v>2083</v>
      </c>
      <c r="C1172" s="299" t="s">
        <v>2084</v>
      </c>
      <c r="D1172" s="300"/>
      <c r="E1172" s="300"/>
      <c r="F1172" s="301"/>
      <c r="G1172" s="165">
        <v>250</v>
      </c>
      <c r="H1172" s="61" t="s">
        <v>56</v>
      </c>
      <c r="I1172" s="158">
        <v>245</v>
      </c>
    </row>
    <row r="1173" spans="1:9" ht="15.75">
      <c r="A1173" s="306"/>
      <c r="B1173" s="73" t="s">
        <v>2085</v>
      </c>
      <c r="C1173" s="299" t="s">
        <v>2086</v>
      </c>
      <c r="D1173" s="300"/>
      <c r="E1173" s="300"/>
      <c r="F1173" s="301"/>
      <c r="G1173" s="118">
        <v>210</v>
      </c>
      <c r="H1173" s="61" t="s">
        <v>56</v>
      </c>
      <c r="I1173" s="158">
        <v>205.8</v>
      </c>
    </row>
    <row r="1174" spans="1:9" ht="15.75">
      <c r="A1174" s="306"/>
      <c r="B1174" s="73" t="s">
        <v>2085</v>
      </c>
      <c r="C1174" s="299" t="s">
        <v>2087</v>
      </c>
      <c r="D1174" s="300"/>
      <c r="E1174" s="300"/>
      <c r="F1174" s="301"/>
      <c r="G1174" s="165" t="s">
        <v>53</v>
      </c>
      <c r="H1174" s="61" t="s">
        <v>56</v>
      </c>
      <c r="I1174" s="62" t="s">
        <v>53</v>
      </c>
    </row>
    <row r="1175" spans="1:9" ht="15.75">
      <c r="A1175" s="306"/>
      <c r="B1175" s="73" t="s">
        <v>2085</v>
      </c>
      <c r="C1175" s="299" t="s">
        <v>2088</v>
      </c>
      <c r="D1175" s="300"/>
      <c r="E1175" s="300"/>
      <c r="F1175" s="301"/>
      <c r="G1175" s="165" t="s">
        <v>53</v>
      </c>
      <c r="H1175" s="61" t="s">
        <v>56</v>
      </c>
      <c r="I1175" s="62" t="s">
        <v>53</v>
      </c>
    </row>
    <row r="1176" spans="1:9" ht="15.75">
      <c r="A1176" s="306"/>
      <c r="B1176" s="73" t="s">
        <v>2085</v>
      </c>
      <c r="C1176" s="299" t="s">
        <v>2089</v>
      </c>
      <c r="D1176" s="300"/>
      <c r="E1176" s="300"/>
      <c r="F1176" s="301"/>
      <c r="G1176" s="165" t="s">
        <v>53</v>
      </c>
      <c r="H1176" s="61" t="s">
        <v>56</v>
      </c>
      <c r="I1176" s="158" t="s">
        <v>53</v>
      </c>
    </row>
    <row r="1177" spans="1:9" ht="15.75">
      <c r="A1177" s="306"/>
      <c r="B1177" s="73" t="s">
        <v>1985</v>
      </c>
      <c r="C1177" s="299" t="s">
        <v>2206</v>
      </c>
      <c r="D1177" s="300"/>
      <c r="E1177" s="300"/>
      <c r="F1177" s="301"/>
      <c r="G1177" s="165">
        <v>110</v>
      </c>
      <c r="H1177" s="61" t="s">
        <v>56</v>
      </c>
      <c r="I1177" s="191">
        <v>107.8</v>
      </c>
    </row>
    <row r="1178" spans="1:9" ht="15.75">
      <c r="A1178" s="306"/>
      <c r="B1178" s="73" t="s">
        <v>2055</v>
      </c>
      <c r="C1178" s="299" t="s">
        <v>2056</v>
      </c>
      <c r="D1178" s="300"/>
      <c r="E1178" s="300"/>
      <c r="F1178" s="301"/>
      <c r="G1178" s="165">
        <v>125</v>
      </c>
      <c r="H1178" s="61" t="s">
        <v>56</v>
      </c>
      <c r="I1178" s="158">
        <v>122.5</v>
      </c>
    </row>
    <row r="1179" spans="1:9" ht="15.75">
      <c r="A1179" s="306"/>
      <c r="B1179" s="73" t="s">
        <v>563</v>
      </c>
      <c r="C1179" s="299" t="s">
        <v>2057</v>
      </c>
      <c r="D1179" s="300"/>
      <c r="E1179" s="300"/>
      <c r="F1179" s="301"/>
      <c r="G1179" s="165">
        <v>125</v>
      </c>
      <c r="H1179" s="61" t="s">
        <v>56</v>
      </c>
      <c r="I1179" s="158">
        <v>122.5</v>
      </c>
    </row>
    <row r="1180" spans="1:9" ht="15.75">
      <c r="A1180" s="306"/>
      <c r="B1180" s="73" t="s">
        <v>2058</v>
      </c>
      <c r="C1180" s="299" t="s">
        <v>2059</v>
      </c>
      <c r="D1180" s="300"/>
      <c r="E1180" s="300"/>
      <c r="F1180" s="301"/>
      <c r="G1180" s="165">
        <v>300</v>
      </c>
      <c r="H1180" s="61" t="s">
        <v>56</v>
      </c>
      <c r="I1180" s="158">
        <v>294</v>
      </c>
    </row>
    <row r="1181" spans="1:9" ht="15.75">
      <c r="A1181" s="306"/>
      <c r="B1181" s="73">
        <v>535</v>
      </c>
      <c r="C1181" s="299" t="s">
        <v>2207</v>
      </c>
      <c r="D1181" s="300"/>
      <c r="E1181" s="300"/>
      <c r="F1181" s="301"/>
      <c r="G1181" s="165">
        <v>580</v>
      </c>
      <c r="H1181" s="61" t="s">
        <v>56</v>
      </c>
      <c r="I1181" s="158">
        <v>568.4</v>
      </c>
    </row>
    <row r="1182" spans="1:9" ht="15.75">
      <c r="A1182" s="306"/>
      <c r="B1182" s="73" t="s">
        <v>1137</v>
      </c>
      <c r="C1182" s="299" t="s">
        <v>2060</v>
      </c>
      <c r="D1182" s="300"/>
      <c r="E1182" s="300"/>
      <c r="F1182" s="301"/>
      <c r="G1182" s="165">
        <v>55</v>
      </c>
      <c r="H1182" s="61" t="s">
        <v>56</v>
      </c>
      <c r="I1182" s="158">
        <v>53.9</v>
      </c>
    </row>
    <row r="1183" spans="1:9" ht="15.75">
      <c r="A1183" s="306"/>
      <c r="B1183" s="73" t="s">
        <v>475</v>
      </c>
      <c r="C1183" s="299" t="s">
        <v>2061</v>
      </c>
      <c r="D1183" s="300"/>
      <c r="E1183" s="300"/>
      <c r="F1183" s="301"/>
      <c r="G1183" s="165">
        <v>350</v>
      </c>
      <c r="H1183" s="61" t="s">
        <v>56</v>
      </c>
      <c r="I1183" s="158">
        <v>343</v>
      </c>
    </row>
    <row r="1184" spans="1:9" ht="15.75">
      <c r="A1184" s="306"/>
      <c r="B1184" s="73" t="s">
        <v>1829</v>
      </c>
      <c r="C1184" s="299" t="s">
        <v>2052</v>
      </c>
      <c r="D1184" s="300"/>
      <c r="E1184" s="300"/>
      <c r="F1184" s="301"/>
      <c r="G1184" s="165">
        <v>180</v>
      </c>
      <c r="H1184" s="61" t="s">
        <v>56</v>
      </c>
      <c r="I1184" s="158">
        <v>176.4</v>
      </c>
    </row>
    <row r="1185" spans="1:9" ht="15.75">
      <c r="A1185" s="306"/>
      <c r="B1185" s="73">
        <v>872</v>
      </c>
      <c r="C1185" s="299" t="s">
        <v>2064</v>
      </c>
      <c r="D1185" s="300"/>
      <c r="E1185" s="300"/>
      <c r="F1185" s="301"/>
      <c r="G1185" s="165">
        <v>515</v>
      </c>
      <c r="H1185" s="61" t="s">
        <v>56</v>
      </c>
      <c r="I1185" s="158">
        <v>504.7</v>
      </c>
    </row>
    <row r="1186" spans="1:9" ht="15.75">
      <c r="A1186" s="306"/>
      <c r="B1186" s="73" t="s">
        <v>2062</v>
      </c>
      <c r="C1186" s="299" t="s">
        <v>2063</v>
      </c>
      <c r="D1186" s="300"/>
      <c r="E1186" s="300"/>
      <c r="F1186" s="301"/>
      <c r="G1186" s="165">
        <v>100</v>
      </c>
      <c r="H1186" s="61" t="s">
        <v>56</v>
      </c>
      <c r="I1186" s="158">
        <v>98</v>
      </c>
    </row>
    <row r="1187" spans="1:9" ht="15.75">
      <c r="A1187" s="306"/>
      <c r="B1187" s="73" t="s">
        <v>282</v>
      </c>
      <c r="C1187" s="299" t="s">
        <v>2070</v>
      </c>
      <c r="D1187" s="300"/>
      <c r="E1187" s="300"/>
      <c r="F1187" s="301"/>
      <c r="G1187" s="165">
        <v>140</v>
      </c>
      <c r="H1187" s="61" t="s">
        <v>56</v>
      </c>
      <c r="I1187" s="158">
        <v>137.19999999999999</v>
      </c>
    </row>
    <row r="1188" spans="1:9" ht="15.75">
      <c r="A1188" s="306"/>
      <c r="B1188" s="73" t="s">
        <v>2071</v>
      </c>
      <c r="C1188" s="299" t="s">
        <v>2072</v>
      </c>
      <c r="D1188" s="300"/>
      <c r="E1188" s="300"/>
      <c r="F1188" s="301"/>
      <c r="G1188" s="165">
        <v>985</v>
      </c>
      <c r="H1188" s="61" t="s">
        <v>56</v>
      </c>
      <c r="I1188" s="191">
        <v>965.3</v>
      </c>
    </row>
    <row r="1189" spans="1:9" ht="15.75">
      <c r="A1189" s="306"/>
      <c r="B1189" s="73" t="s">
        <v>157</v>
      </c>
      <c r="C1189" s="299" t="s">
        <v>2073</v>
      </c>
      <c r="D1189" s="300"/>
      <c r="E1189" s="300"/>
      <c r="F1189" s="301"/>
      <c r="G1189" s="165">
        <v>455</v>
      </c>
      <c r="H1189" s="61" t="s">
        <v>56</v>
      </c>
      <c r="I1189" s="191">
        <v>445.9</v>
      </c>
    </row>
    <row r="1190" spans="1:9" ht="15.75">
      <c r="A1190" s="306"/>
      <c r="B1190" s="73" t="s">
        <v>657</v>
      </c>
      <c r="C1190" s="299" t="s">
        <v>2074</v>
      </c>
      <c r="D1190" s="300"/>
      <c r="E1190" s="300"/>
      <c r="F1190" s="301"/>
      <c r="G1190" s="118">
        <v>745</v>
      </c>
      <c r="H1190" s="61" t="s">
        <v>1129</v>
      </c>
      <c r="I1190" s="158">
        <v>745</v>
      </c>
    </row>
    <row r="1191" spans="1:9" ht="15.75">
      <c r="A1191" s="306"/>
      <c r="B1191" s="73" t="s">
        <v>2075</v>
      </c>
      <c r="C1191" s="299" t="s">
        <v>2076</v>
      </c>
      <c r="D1191" s="300"/>
      <c r="E1191" s="300"/>
      <c r="F1191" s="301"/>
      <c r="G1191" s="165">
        <v>300</v>
      </c>
      <c r="H1191" s="61" t="s">
        <v>56</v>
      </c>
      <c r="I1191" s="158">
        <v>294</v>
      </c>
    </row>
    <row r="1192" spans="1:9" ht="15.75">
      <c r="A1192" s="306"/>
      <c r="B1192" s="73" t="s">
        <v>152</v>
      </c>
      <c r="C1192" s="299" t="s">
        <v>2065</v>
      </c>
      <c r="D1192" s="300"/>
      <c r="E1192" s="300"/>
      <c r="F1192" s="301"/>
      <c r="G1192" s="165">
        <v>230</v>
      </c>
      <c r="H1192" s="61" t="s">
        <v>56</v>
      </c>
      <c r="I1192" s="158">
        <v>225.4</v>
      </c>
    </row>
    <row r="1193" spans="1:9" ht="15.75">
      <c r="A1193" s="306"/>
      <c r="B1193" s="73" t="s">
        <v>2066</v>
      </c>
      <c r="C1193" s="299" t="s">
        <v>2067</v>
      </c>
      <c r="D1193" s="300"/>
      <c r="E1193" s="300"/>
      <c r="F1193" s="301"/>
      <c r="G1193" s="165">
        <v>425</v>
      </c>
      <c r="H1193" s="61" t="s">
        <v>56</v>
      </c>
      <c r="I1193" s="158">
        <v>416.5</v>
      </c>
    </row>
    <row r="1194" spans="1:9" ht="15.75">
      <c r="A1194" s="306"/>
      <c r="B1194" s="73">
        <v>435</v>
      </c>
      <c r="C1194" s="299" t="s">
        <v>2153</v>
      </c>
      <c r="D1194" s="300"/>
      <c r="E1194" s="300"/>
      <c r="F1194" s="301"/>
      <c r="G1194" s="165">
        <v>505</v>
      </c>
      <c r="H1194" s="61" t="s">
        <v>56</v>
      </c>
      <c r="I1194" s="158">
        <v>494.9</v>
      </c>
    </row>
    <row r="1195" spans="1:9" ht="15.75">
      <c r="A1195" s="306"/>
      <c r="B1195" s="73" t="s">
        <v>447</v>
      </c>
      <c r="C1195" s="299" t="s">
        <v>2068</v>
      </c>
      <c r="D1195" s="300"/>
      <c r="E1195" s="300"/>
      <c r="F1195" s="301"/>
      <c r="G1195" s="165">
        <v>2155</v>
      </c>
      <c r="H1195" s="61" t="s">
        <v>56</v>
      </c>
      <c r="I1195" s="158">
        <v>2111.9</v>
      </c>
    </row>
    <row r="1196" spans="1:9" ht="15.75">
      <c r="A1196" s="306"/>
      <c r="B1196" s="73" t="s">
        <v>447</v>
      </c>
      <c r="C1196" s="299" t="s">
        <v>2069</v>
      </c>
      <c r="D1196" s="300"/>
      <c r="E1196" s="300"/>
      <c r="F1196" s="301"/>
      <c r="G1196" s="165">
        <v>1900</v>
      </c>
      <c r="H1196" s="61" t="s">
        <v>56</v>
      </c>
      <c r="I1196" s="158">
        <v>1862</v>
      </c>
    </row>
    <row r="1197" spans="1:9" ht="15.75">
      <c r="A1197" s="306"/>
      <c r="B1197" s="73" t="s">
        <v>495</v>
      </c>
      <c r="C1197" s="280" t="s">
        <v>2208</v>
      </c>
      <c r="D1197" s="308"/>
      <c r="E1197" s="308"/>
      <c r="F1197" s="309"/>
      <c r="G1197" s="165">
        <v>285</v>
      </c>
      <c r="H1197" s="61" t="s">
        <v>56</v>
      </c>
      <c r="I1197" s="158">
        <v>279.3</v>
      </c>
    </row>
    <row r="1198" spans="1:9" ht="15.75">
      <c r="A1198" s="306"/>
      <c r="B1198" s="73" t="s">
        <v>2079</v>
      </c>
      <c r="C1198" s="280" t="s">
        <v>2080</v>
      </c>
      <c r="D1198" s="308"/>
      <c r="E1198" s="308"/>
      <c r="F1198" s="309"/>
      <c r="G1198" s="165">
        <v>225</v>
      </c>
      <c r="H1198" s="61" t="s">
        <v>56</v>
      </c>
      <c r="I1198" s="158">
        <v>220.5</v>
      </c>
    </row>
    <row r="1199" spans="1:9" ht="15.75">
      <c r="A1199" s="306"/>
      <c r="B1199" s="73" t="s">
        <v>654</v>
      </c>
      <c r="C1199" s="299" t="s">
        <v>2209</v>
      </c>
      <c r="D1199" s="300"/>
      <c r="E1199" s="300"/>
      <c r="F1199" s="301"/>
      <c r="G1199" s="165">
        <v>115</v>
      </c>
      <c r="H1199" s="61" t="s">
        <v>56</v>
      </c>
      <c r="I1199" s="158">
        <v>112.7</v>
      </c>
    </row>
    <row r="1200" spans="1:9" ht="15.75">
      <c r="A1200" s="306"/>
      <c r="B1200" s="73" t="s">
        <v>1133</v>
      </c>
      <c r="C1200" s="299" t="s">
        <v>2090</v>
      </c>
      <c r="D1200" s="300"/>
      <c r="E1200" s="300"/>
      <c r="F1200" s="301"/>
      <c r="G1200" s="165">
        <v>215</v>
      </c>
      <c r="H1200" s="61" t="s">
        <v>56</v>
      </c>
      <c r="I1200" s="158">
        <v>210.7</v>
      </c>
    </row>
    <row r="1201" spans="1:9" ht="15.75">
      <c r="A1201" s="306"/>
      <c r="B1201" s="73" t="s">
        <v>1133</v>
      </c>
      <c r="C1201" s="299" t="s">
        <v>2091</v>
      </c>
      <c r="D1201" s="300"/>
      <c r="E1201" s="300"/>
      <c r="F1201" s="301"/>
      <c r="G1201" s="165">
        <v>215</v>
      </c>
      <c r="H1201" s="61" t="s">
        <v>56</v>
      </c>
      <c r="I1201" s="158">
        <v>210.7</v>
      </c>
    </row>
    <row r="1202" spans="1:9" ht="15.75">
      <c r="A1202" s="306"/>
      <c r="B1202" s="73" t="s">
        <v>1133</v>
      </c>
      <c r="C1202" s="299" t="s">
        <v>2092</v>
      </c>
      <c r="D1202" s="300"/>
      <c r="E1202" s="300"/>
      <c r="F1202" s="301"/>
      <c r="G1202" s="165" t="s">
        <v>53</v>
      </c>
      <c r="H1202" s="61" t="s">
        <v>56</v>
      </c>
      <c r="I1202" s="158" t="s">
        <v>53</v>
      </c>
    </row>
    <row r="1203" spans="1:9" ht="15.75">
      <c r="A1203" s="306"/>
      <c r="B1203" s="73" t="s">
        <v>1133</v>
      </c>
      <c r="C1203" s="299" t="s">
        <v>2093</v>
      </c>
      <c r="D1203" s="300"/>
      <c r="E1203" s="300"/>
      <c r="F1203" s="301"/>
      <c r="G1203" s="165" t="s">
        <v>53</v>
      </c>
      <c r="H1203" s="61" t="s">
        <v>56</v>
      </c>
      <c r="I1203" s="158" t="s">
        <v>53</v>
      </c>
    </row>
    <row r="1204" spans="1:9" ht="15.75">
      <c r="A1204" s="306"/>
      <c r="B1204" s="73" t="s">
        <v>2094</v>
      </c>
      <c r="C1204" s="299" t="s">
        <v>2095</v>
      </c>
      <c r="D1204" s="300"/>
      <c r="E1204" s="300"/>
      <c r="F1204" s="301"/>
      <c r="G1204" s="118">
        <v>350</v>
      </c>
      <c r="H1204" s="61" t="s">
        <v>56</v>
      </c>
      <c r="I1204" s="74">
        <v>343</v>
      </c>
    </row>
    <row r="1205" spans="1:9" ht="15.75">
      <c r="A1205" s="306"/>
      <c r="B1205" s="73">
        <v>945</v>
      </c>
      <c r="C1205" s="299" t="s">
        <v>2210</v>
      </c>
      <c r="D1205" s="300"/>
      <c r="E1205" s="300"/>
      <c r="F1205" s="301"/>
      <c r="G1205" s="165">
        <v>500</v>
      </c>
      <c r="H1205" s="61" t="s">
        <v>56</v>
      </c>
      <c r="I1205" s="158">
        <v>490</v>
      </c>
    </row>
    <row r="1206" spans="1:9" ht="15.75">
      <c r="A1206" s="306"/>
      <c r="B1206" s="73" t="s">
        <v>868</v>
      </c>
      <c r="C1206" s="280" t="s">
        <v>2112</v>
      </c>
      <c r="D1206" s="281"/>
      <c r="E1206" s="281"/>
      <c r="F1206" s="282"/>
      <c r="G1206" s="118">
        <v>1205</v>
      </c>
      <c r="H1206" s="61" t="s">
        <v>56</v>
      </c>
      <c r="I1206" s="158">
        <v>1180.9000000000001</v>
      </c>
    </row>
    <row r="1207" spans="1:9" ht="15.75">
      <c r="A1207" s="306"/>
      <c r="B1207" s="73" t="s">
        <v>976</v>
      </c>
      <c r="C1207" s="280" t="s">
        <v>2113</v>
      </c>
      <c r="D1207" s="281"/>
      <c r="E1207" s="281"/>
      <c r="F1207" s="282"/>
      <c r="G1207" s="74">
        <v>1205</v>
      </c>
      <c r="H1207" s="61" t="s">
        <v>56</v>
      </c>
      <c r="I1207" s="158">
        <v>1180.9000000000001</v>
      </c>
    </row>
    <row r="1208" spans="1:9" ht="15.75">
      <c r="A1208" s="306"/>
      <c r="B1208" s="73" t="s">
        <v>255</v>
      </c>
      <c r="C1208" s="280" t="s">
        <v>2114</v>
      </c>
      <c r="D1208" s="281"/>
      <c r="E1208" s="281"/>
      <c r="F1208" s="282"/>
      <c r="G1208" s="74">
        <v>1205</v>
      </c>
      <c r="H1208" s="61" t="s">
        <v>56</v>
      </c>
      <c r="I1208" s="158">
        <v>1180.9000000000001</v>
      </c>
    </row>
    <row r="1209" spans="1:9" ht="15.75">
      <c r="A1209" s="306"/>
      <c r="B1209" s="73" t="s">
        <v>2096</v>
      </c>
      <c r="C1209" s="299" t="s">
        <v>2097</v>
      </c>
      <c r="D1209" s="300"/>
      <c r="E1209" s="300"/>
      <c r="F1209" s="301"/>
      <c r="G1209" s="165">
        <v>200</v>
      </c>
      <c r="H1209" s="61" t="s">
        <v>56</v>
      </c>
      <c r="I1209" s="158">
        <v>196</v>
      </c>
    </row>
    <row r="1210" spans="1:9" ht="15.75">
      <c r="A1210" s="306"/>
      <c r="B1210" s="73" t="s">
        <v>2098</v>
      </c>
      <c r="C1210" s="299" t="s">
        <v>2099</v>
      </c>
      <c r="D1210" s="300"/>
      <c r="E1210" s="300"/>
      <c r="F1210" s="301"/>
      <c r="G1210" s="165">
        <v>200</v>
      </c>
      <c r="H1210" s="61" t="s">
        <v>56</v>
      </c>
      <c r="I1210" s="158">
        <v>196</v>
      </c>
    </row>
    <row r="1211" spans="1:9" ht="15.75">
      <c r="A1211" s="306"/>
      <c r="B1211" s="73" t="s">
        <v>2100</v>
      </c>
      <c r="C1211" s="299" t="s">
        <v>2101</v>
      </c>
      <c r="D1211" s="300"/>
      <c r="E1211" s="300"/>
      <c r="F1211" s="301"/>
      <c r="G1211" s="165">
        <v>200</v>
      </c>
      <c r="H1211" s="61" t="s">
        <v>56</v>
      </c>
      <c r="I1211" s="158">
        <v>196</v>
      </c>
    </row>
    <row r="1212" spans="1:9" ht="15.75">
      <c r="A1212" s="306"/>
      <c r="B1212" s="73" t="s">
        <v>1124</v>
      </c>
      <c r="C1212" s="299" t="s">
        <v>2102</v>
      </c>
      <c r="D1212" s="300"/>
      <c r="E1212" s="300"/>
      <c r="F1212" s="301"/>
      <c r="G1212" s="165">
        <v>250</v>
      </c>
      <c r="H1212" s="61" t="s">
        <v>56</v>
      </c>
      <c r="I1212" s="158">
        <v>245</v>
      </c>
    </row>
    <row r="1213" spans="1:9" ht="15.75">
      <c r="A1213" s="306"/>
      <c r="B1213" s="73" t="s">
        <v>1276</v>
      </c>
      <c r="C1213" s="299" t="s">
        <v>2103</v>
      </c>
      <c r="D1213" s="300"/>
      <c r="E1213" s="300"/>
      <c r="F1213" s="301"/>
      <c r="G1213" s="165">
        <v>250</v>
      </c>
      <c r="H1213" s="61" t="s">
        <v>56</v>
      </c>
      <c r="I1213" s="158">
        <v>245</v>
      </c>
    </row>
    <row r="1214" spans="1:9" ht="15.75">
      <c r="A1214" s="306"/>
      <c r="B1214" s="73" t="s">
        <v>329</v>
      </c>
      <c r="C1214" s="299" t="s">
        <v>2104</v>
      </c>
      <c r="D1214" s="300"/>
      <c r="E1214" s="300"/>
      <c r="F1214" s="301"/>
      <c r="G1214" s="165">
        <v>495</v>
      </c>
      <c r="H1214" s="61" t="s">
        <v>56</v>
      </c>
      <c r="I1214" s="158">
        <v>485.1</v>
      </c>
    </row>
    <row r="1215" spans="1:9" ht="15.75">
      <c r="A1215" s="306"/>
      <c r="B1215" s="73" t="s">
        <v>1120</v>
      </c>
      <c r="C1215" s="299" t="s">
        <v>2105</v>
      </c>
      <c r="D1215" s="300"/>
      <c r="E1215" s="300"/>
      <c r="F1215" s="301"/>
      <c r="G1215" s="165">
        <v>495</v>
      </c>
      <c r="H1215" s="61" t="s">
        <v>56</v>
      </c>
      <c r="I1215" s="158">
        <v>485.1</v>
      </c>
    </row>
    <row r="1216" spans="1:9" ht="20.25">
      <c r="A1216" s="302" t="s">
        <v>159</v>
      </c>
      <c r="B1216" s="289" t="s">
        <v>128</v>
      </c>
      <c r="C1216" s="281"/>
      <c r="D1216" s="281"/>
      <c r="E1216" s="281"/>
      <c r="F1216" s="282"/>
      <c r="G1216" s="56"/>
      <c r="H1216" s="55"/>
      <c r="I1216" s="56"/>
    </row>
    <row r="1217" spans="1:9" ht="15.75">
      <c r="A1217" s="303"/>
      <c r="B1217" s="73">
        <v>927</v>
      </c>
      <c r="C1217" s="280" t="s">
        <v>2106</v>
      </c>
      <c r="D1217" s="281"/>
      <c r="E1217" s="281"/>
      <c r="F1217" s="282"/>
      <c r="G1217" s="158">
        <v>80</v>
      </c>
      <c r="H1217" s="61" t="s">
        <v>56</v>
      </c>
      <c r="I1217" s="158">
        <v>78.400000000000006</v>
      </c>
    </row>
    <row r="1218" spans="1:9" ht="15.75">
      <c r="A1218" s="303"/>
      <c r="B1218" s="73" t="s">
        <v>239</v>
      </c>
      <c r="C1218" s="280" t="s">
        <v>2107</v>
      </c>
      <c r="D1218" s="281"/>
      <c r="E1218" s="281"/>
      <c r="F1218" s="282"/>
      <c r="G1218" s="74">
        <v>400</v>
      </c>
      <c r="H1218" s="61" t="s">
        <v>56</v>
      </c>
      <c r="I1218" s="158">
        <v>392</v>
      </c>
    </row>
    <row r="1219" spans="1:9" ht="15.75">
      <c r="A1219" s="303"/>
      <c r="B1219" s="73" t="s">
        <v>2108</v>
      </c>
      <c r="C1219" s="280" t="s">
        <v>2109</v>
      </c>
      <c r="D1219" s="281"/>
      <c r="E1219" s="281"/>
      <c r="F1219" s="282"/>
      <c r="G1219" s="74">
        <v>660</v>
      </c>
      <c r="H1219" s="61" t="s">
        <v>56</v>
      </c>
      <c r="I1219" s="158">
        <v>646.79999999999995</v>
      </c>
    </row>
    <row r="1220" spans="1:9" ht="15.75">
      <c r="A1220" s="303"/>
      <c r="B1220" s="73" t="s">
        <v>2110</v>
      </c>
      <c r="C1220" s="280" t="s">
        <v>2111</v>
      </c>
      <c r="D1220" s="281"/>
      <c r="E1220" s="281"/>
      <c r="F1220" s="282"/>
      <c r="G1220" s="74">
        <v>660</v>
      </c>
      <c r="H1220" s="61" t="s">
        <v>56</v>
      </c>
      <c r="I1220" s="158">
        <v>646.79999999999995</v>
      </c>
    </row>
    <row r="1221" spans="1:9" ht="15.75">
      <c r="A1221" s="303"/>
      <c r="B1221" s="73" t="s">
        <v>1872</v>
      </c>
      <c r="C1221" s="280" t="s">
        <v>2115</v>
      </c>
      <c r="D1221" s="281"/>
      <c r="E1221" s="281"/>
      <c r="F1221" s="282"/>
      <c r="G1221" s="74">
        <v>660</v>
      </c>
      <c r="H1221" s="61" t="s">
        <v>56</v>
      </c>
      <c r="I1221" s="158">
        <v>646.79999999999995</v>
      </c>
    </row>
    <row r="1222" spans="1:9" ht="15.75">
      <c r="A1222" s="303"/>
      <c r="B1222" s="73" t="s">
        <v>428</v>
      </c>
      <c r="C1222" s="280" t="s">
        <v>2116</v>
      </c>
      <c r="D1222" s="281"/>
      <c r="E1222" s="281"/>
      <c r="F1222" s="282"/>
      <c r="G1222" s="74">
        <v>660</v>
      </c>
      <c r="H1222" s="61" t="s">
        <v>56</v>
      </c>
      <c r="I1222" s="158">
        <v>646.79999999999995</v>
      </c>
    </row>
    <row r="1223" spans="1:9" ht="15.75">
      <c r="A1223" s="303"/>
      <c r="B1223" s="73" t="s">
        <v>430</v>
      </c>
      <c r="C1223" s="280" t="s">
        <v>431</v>
      </c>
      <c r="D1223" s="281"/>
      <c r="E1223" s="281"/>
      <c r="F1223" s="282"/>
      <c r="G1223" s="74">
        <v>660</v>
      </c>
      <c r="H1223" s="61" t="s">
        <v>56</v>
      </c>
      <c r="I1223" s="158">
        <v>646.79999999999995</v>
      </c>
    </row>
    <row r="1224" spans="1:9" ht="15.75">
      <c r="A1224" s="303"/>
      <c r="B1224" s="73" t="s">
        <v>423</v>
      </c>
      <c r="C1224" s="280" t="s">
        <v>424</v>
      </c>
      <c r="D1224" s="281"/>
      <c r="E1224" s="281"/>
      <c r="F1224" s="282"/>
      <c r="G1224" s="74">
        <v>660</v>
      </c>
      <c r="H1224" s="61" t="s">
        <v>56</v>
      </c>
      <c r="I1224" s="158">
        <v>646.79999999999995</v>
      </c>
    </row>
    <row r="1225" spans="1:9" ht="15.75">
      <c r="A1225" s="303"/>
      <c r="B1225" s="73" t="s">
        <v>1063</v>
      </c>
      <c r="C1225" s="280" t="s">
        <v>2117</v>
      </c>
      <c r="D1225" s="281"/>
      <c r="E1225" s="281"/>
      <c r="F1225" s="282"/>
      <c r="G1225" s="74">
        <v>660</v>
      </c>
      <c r="H1225" s="61" t="s">
        <v>56</v>
      </c>
      <c r="I1225" s="158">
        <v>646.79999999999995</v>
      </c>
    </row>
    <row r="1226" spans="1:9" ht="15.75">
      <c r="A1226" s="303"/>
      <c r="B1226" s="73" t="s">
        <v>2118</v>
      </c>
      <c r="C1226" s="280" t="s">
        <v>2119</v>
      </c>
      <c r="D1226" s="281"/>
      <c r="E1226" s="281"/>
      <c r="F1226" s="282"/>
      <c r="G1226" s="74">
        <v>660</v>
      </c>
      <c r="H1226" s="61" t="s">
        <v>56</v>
      </c>
      <c r="I1226" s="158">
        <v>646.79999999999995</v>
      </c>
    </row>
    <row r="1227" spans="1:9" ht="15.75">
      <c r="A1227" s="303"/>
      <c r="B1227" s="73" t="s">
        <v>425</v>
      </c>
      <c r="C1227" s="280" t="s">
        <v>2120</v>
      </c>
      <c r="D1227" s="281"/>
      <c r="E1227" s="281"/>
      <c r="F1227" s="282"/>
      <c r="G1227" s="74">
        <v>660</v>
      </c>
      <c r="H1227" s="61" t="s">
        <v>56</v>
      </c>
      <c r="I1227" s="158">
        <v>646.79999999999995</v>
      </c>
    </row>
    <row r="1228" spans="1:9" ht="15.75">
      <c r="A1228" s="303"/>
      <c r="B1228" s="73" t="s">
        <v>432</v>
      </c>
      <c r="C1228" s="280" t="s">
        <v>2121</v>
      </c>
      <c r="D1228" s="281"/>
      <c r="E1228" s="281"/>
      <c r="F1228" s="282"/>
      <c r="G1228" s="74">
        <v>165</v>
      </c>
      <c r="H1228" s="61" t="s">
        <v>56</v>
      </c>
      <c r="I1228" s="158">
        <v>161.69999999999999</v>
      </c>
    </row>
    <row r="1229" spans="1:9" ht="15.75">
      <c r="A1229" s="57" t="s">
        <v>5</v>
      </c>
      <c r="B1229" s="57" t="s">
        <v>49</v>
      </c>
      <c r="C1229" s="311" t="s">
        <v>7</v>
      </c>
      <c r="D1229" s="281"/>
      <c r="E1229" s="281"/>
      <c r="F1229" s="282"/>
      <c r="G1229" s="58" t="s">
        <v>8</v>
      </c>
      <c r="H1229" s="57" t="s">
        <v>17</v>
      </c>
      <c r="I1229" s="59" t="s">
        <v>9</v>
      </c>
    </row>
    <row r="1230" spans="1:9" ht="20.25">
      <c r="A1230" s="312" t="s">
        <v>2315</v>
      </c>
      <c r="B1230" s="313"/>
      <c r="C1230" s="313"/>
      <c r="D1230" s="313"/>
      <c r="E1230" s="313"/>
      <c r="F1230" s="313"/>
      <c r="G1230" s="313"/>
      <c r="H1230" s="313"/>
      <c r="I1230" s="120"/>
    </row>
    <row r="1231" spans="1:9" ht="20.25">
      <c r="A1231" s="89"/>
      <c r="B1231" s="289" t="s">
        <v>162</v>
      </c>
      <c r="C1231" s="281"/>
      <c r="D1231" s="281"/>
      <c r="E1231" s="281"/>
      <c r="F1231" s="282"/>
      <c r="G1231" s="80"/>
      <c r="H1231" s="81"/>
      <c r="I1231" s="56"/>
    </row>
    <row r="1232" spans="1:9" ht="15.75">
      <c r="A1232" s="49" t="s">
        <v>69</v>
      </c>
      <c r="B1232" s="73" t="s">
        <v>2026</v>
      </c>
      <c r="C1232" s="280" t="s">
        <v>2316</v>
      </c>
      <c r="D1232" s="281"/>
      <c r="E1232" s="281"/>
      <c r="F1232" s="282"/>
      <c r="G1232" s="162">
        <v>10995</v>
      </c>
      <c r="H1232" s="61" t="s">
        <v>56</v>
      </c>
      <c r="I1232" s="158">
        <v>10775.1</v>
      </c>
    </row>
    <row r="1233" spans="1:9" ht="15.75">
      <c r="A1233" s="49"/>
      <c r="B1233" s="73" t="s">
        <v>548</v>
      </c>
      <c r="C1233" s="280" t="s">
        <v>2317</v>
      </c>
      <c r="D1233" s="281"/>
      <c r="E1233" s="281"/>
      <c r="F1233" s="282"/>
      <c r="G1233" s="162">
        <v>13495</v>
      </c>
      <c r="H1233" s="61" t="s">
        <v>56</v>
      </c>
      <c r="I1233" s="158">
        <v>13225.1</v>
      </c>
    </row>
    <row r="1234" spans="1:9" ht="15.75">
      <c r="A1234" s="49"/>
      <c r="B1234" s="73" t="s">
        <v>163</v>
      </c>
      <c r="C1234" s="280" t="s">
        <v>2318</v>
      </c>
      <c r="D1234" s="281"/>
      <c r="E1234" s="281"/>
      <c r="F1234" s="282"/>
      <c r="G1234" s="162">
        <v>1500</v>
      </c>
      <c r="H1234" s="61" t="s">
        <v>56</v>
      </c>
      <c r="I1234" s="158">
        <v>1470</v>
      </c>
    </row>
    <row r="1235" spans="1:9" ht="15.75">
      <c r="A1235" s="335" t="s">
        <v>165</v>
      </c>
      <c r="B1235" s="98" t="s">
        <v>2134</v>
      </c>
      <c r="C1235" s="285" t="s">
        <v>2319</v>
      </c>
      <c r="D1235" s="290"/>
      <c r="E1235" s="290"/>
      <c r="F1235" s="291"/>
      <c r="G1235" s="195">
        <v>430</v>
      </c>
      <c r="H1235" s="112" t="s">
        <v>56</v>
      </c>
      <c r="I1235" s="196">
        <v>421.4</v>
      </c>
    </row>
    <row r="1236" spans="1:9" ht="15.75">
      <c r="A1236" s="330"/>
      <c r="B1236" s="73" t="s">
        <v>2134</v>
      </c>
      <c r="C1236" s="280" t="s">
        <v>2320</v>
      </c>
      <c r="D1236" s="281"/>
      <c r="E1236" s="281"/>
      <c r="F1236" s="282"/>
      <c r="G1236" s="162" t="s">
        <v>53</v>
      </c>
      <c r="H1236" s="61" t="s">
        <v>56</v>
      </c>
      <c r="I1236" s="165" t="s">
        <v>53</v>
      </c>
    </row>
    <row r="1237" spans="1:9" ht="15.75">
      <c r="A1237" s="330"/>
      <c r="B1237" s="73" t="s">
        <v>2321</v>
      </c>
      <c r="C1237" s="280" t="s">
        <v>2322</v>
      </c>
      <c r="D1237" s="281"/>
      <c r="E1237" s="281"/>
      <c r="F1237" s="282"/>
      <c r="G1237" s="162" t="s">
        <v>53</v>
      </c>
      <c r="H1237" s="61" t="s">
        <v>56</v>
      </c>
      <c r="I1237" s="165" t="s">
        <v>53</v>
      </c>
    </row>
    <row r="1238" spans="1:9" ht="15.75">
      <c r="A1238" s="330"/>
      <c r="B1238" s="73" t="s">
        <v>2321</v>
      </c>
      <c r="C1238" s="280" t="s">
        <v>2326</v>
      </c>
      <c r="D1238" s="281"/>
      <c r="E1238" s="281"/>
      <c r="F1238" s="282"/>
      <c r="G1238" s="162">
        <v>430</v>
      </c>
      <c r="H1238" s="61" t="s">
        <v>56</v>
      </c>
      <c r="I1238" s="165">
        <v>421.4</v>
      </c>
    </row>
    <row r="1239" spans="1:9" ht="15.75">
      <c r="A1239" s="330"/>
      <c r="B1239" s="73" t="s">
        <v>2321</v>
      </c>
      <c r="C1239" s="280" t="s">
        <v>2323</v>
      </c>
      <c r="D1239" s="281"/>
      <c r="E1239" s="281"/>
      <c r="F1239" s="282"/>
      <c r="G1239" s="162" t="s">
        <v>53</v>
      </c>
      <c r="H1239" s="61" t="s">
        <v>56</v>
      </c>
      <c r="I1239" s="165" t="s">
        <v>53</v>
      </c>
    </row>
    <row r="1240" spans="1:9" ht="15.75">
      <c r="A1240" s="330"/>
      <c r="B1240" s="73" t="s">
        <v>2321</v>
      </c>
      <c r="C1240" s="280" t="s">
        <v>2324</v>
      </c>
      <c r="D1240" s="281"/>
      <c r="E1240" s="281"/>
      <c r="F1240" s="282"/>
      <c r="G1240" s="162" t="s">
        <v>53</v>
      </c>
      <c r="H1240" s="61" t="s">
        <v>56</v>
      </c>
      <c r="I1240" s="165" t="s">
        <v>53</v>
      </c>
    </row>
    <row r="1241" spans="1:9" ht="15.75">
      <c r="A1241" s="330"/>
      <c r="B1241" s="73" t="s">
        <v>2011</v>
      </c>
      <c r="C1241" s="280" t="s">
        <v>2325</v>
      </c>
      <c r="D1241" s="281"/>
      <c r="E1241" s="281"/>
      <c r="F1241" s="282"/>
      <c r="G1241" s="162">
        <v>430</v>
      </c>
      <c r="H1241" s="61" t="s">
        <v>56</v>
      </c>
      <c r="I1241" s="165">
        <v>421.4</v>
      </c>
    </row>
    <row r="1242" spans="1:9" ht="15.75">
      <c r="A1242" s="330"/>
      <c r="B1242" s="73" t="s">
        <v>2011</v>
      </c>
      <c r="C1242" s="280" t="s">
        <v>2327</v>
      </c>
      <c r="D1242" s="281"/>
      <c r="E1242" s="281"/>
      <c r="F1242" s="282"/>
      <c r="G1242" s="162" t="s">
        <v>53</v>
      </c>
      <c r="H1242" s="61" t="s">
        <v>56</v>
      </c>
      <c r="I1242" s="165" t="s">
        <v>53</v>
      </c>
    </row>
    <row r="1243" spans="1:9" ht="15.75">
      <c r="A1243" s="330"/>
      <c r="B1243" s="73" t="s">
        <v>2328</v>
      </c>
      <c r="C1243" s="280" t="s">
        <v>2329</v>
      </c>
      <c r="D1243" s="281"/>
      <c r="E1243" s="281"/>
      <c r="F1243" s="282"/>
      <c r="G1243" s="162">
        <v>430</v>
      </c>
      <c r="H1243" s="61" t="s">
        <v>56</v>
      </c>
      <c r="I1243" s="165">
        <v>421.4</v>
      </c>
    </row>
    <row r="1244" spans="1:9" ht="15.75">
      <c r="A1244" s="330"/>
      <c r="B1244" s="73" t="s">
        <v>2328</v>
      </c>
      <c r="C1244" s="280" t="s">
        <v>2330</v>
      </c>
      <c r="D1244" s="281"/>
      <c r="E1244" s="281"/>
      <c r="F1244" s="282"/>
      <c r="G1244" s="162" t="s">
        <v>53</v>
      </c>
      <c r="H1244" s="61" t="s">
        <v>56</v>
      </c>
      <c r="I1244" s="165" t="s">
        <v>53</v>
      </c>
    </row>
    <row r="1245" spans="1:9" ht="15.75">
      <c r="A1245" s="319"/>
      <c r="B1245" s="73" t="s">
        <v>2011</v>
      </c>
      <c r="C1245" s="280" t="s">
        <v>2331</v>
      </c>
      <c r="D1245" s="281"/>
      <c r="E1245" s="281"/>
      <c r="F1245" s="282"/>
      <c r="G1245" s="162" t="s">
        <v>53</v>
      </c>
      <c r="H1245" s="61" t="s">
        <v>56</v>
      </c>
      <c r="I1245" s="165" t="s">
        <v>53</v>
      </c>
    </row>
    <row r="1246" spans="1:9" ht="20.25">
      <c r="A1246" s="121"/>
      <c r="B1246" s="289" t="s">
        <v>140</v>
      </c>
      <c r="C1246" s="281"/>
      <c r="D1246" s="281"/>
      <c r="E1246" s="281"/>
      <c r="F1246" s="282"/>
      <c r="G1246" s="56"/>
      <c r="H1246" s="55"/>
      <c r="I1246" s="56"/>
    </row>
    <row r="1247" spans="1:9" ht="15.75">
      <c r="A1247" s="319"/>
      <c r="B1247" s="52" t="s">
        <v>2146</v>
      </c>
      <c r="C1247" s="299" t="s">
        <v>2332</v>
      </c>
      <c r="D1247" s="300"/>
      <c r="E1247" s="300"/>
      <c r="F1247" s="301"/>
      <c r="G1247" s="118">
        <v>165</v>
      </c>
      <c r="H1247" s="61" t="s">
        <v>56</v>
      </c>
      <c r="I1247" s="165">
        <v>161.69999999999999</v>
      </c>
    </row>
    <row r="1248" spans="1:9" ht="15.75">
      <c r="A1248" s="319"/>
      <c r="B1248" s="52" t="s">
        <v>2333</v>
      </c>
      <c r="C1248" s="299" t="s">
        <v>2334</v>
      </c>
      <c r="D1248" s="300"/>
      <c r="E1248" s="300"/>
      <c r="F1248" s="301"/>
      <c r="G1248" s="118" t="s">
        <v>53</v>
      </c>
      <c r="H1248" s="61" t="s">
        <v>56</v>
      </c>
      <c r="I1248" s="165" t="s">
        <v>53</v>
      </c>
    </row>
    <row r="1249" spans="1:9" ht="15.75">
      <c r="A1249" s="319"/>
      <c r="B1249" s="52" t="s">
        <v>2028</v>
      </c>
      <c r="C1249" s="299" t="s">
        <v>2335</v>
      </c>
      <c r="D1249" s="300"/>
      <c r="E1249" s="300"/>
      <c r="F1249" s="301"/>
      <c r="G1249" s="118">
        <v>265</v>
      </c>
      <c r="H1249" s="61" t="s">
        <v>56</v>
      </c>
      <c r="I1249" s="165">
        <v>259.7</v>
      </c>
    </row>
    <row r="1250" spans="1:9" ht="15.75">
      <c r="A1250" s="319"/>
      <c r="B1250" s="52" t="s">
        <v>2336</v>
      </c>
      <c r="C1250" s="299" t="s">
        <v>2337</v>
      </c>
      <c r="D1250" s="300"/>
      <c r="E1250" s="300"/>
      <c r="F1250" s="301"/>
      <c r="G1250" s="118" t="s">
        <v>53</v>
      </c>
      <c r="H1250" s="61" t="s">
        <v>56</v>
      </c>
      <c r="I1250" s="165" t="s">
        <v>53</v>
      </c>
    </row>
    <row r="1251" spans="1:9" ht="15.75">
      <c r="A1251" s="319"/>
      <c r="B1251" s="52" t="s">
        <v>2338</v>
      </c>
      <c r="C1251" s="299" t="s">
        <v>2339</v>
      </c>
      <c r="D1251" s="300"/>
      <c r="E1251" s="300"/>
      <c r="F1251" s="301"/>
      <c r="G1251" s="118" t="s">
        <v>53</v>
      </c>
      <c r="H1251" s="61" t="s">
        <v>56</v>
      </c>
      <c r="I1251" s="165" t="s">
        <v>53</v>
      </c>
    </row>
    <row r="1252" spans="1:9" ht="20.25">
      <c r="A1252" s="310"/>
      <c r="B1252" s="307" t="s">
        <v>204</v>
      </c>
      <c r="C1252" s="281"/>
      <c r="D1252" s="281"/>
      <c r="E1252" s="281"/>
      <c r="F1252" s="282"/>
      <c r="G1252" s="102"/>
      <c r="H1252" s="124"/>
      <c r="I1252" s="104"/>
    </row>
    <row r="1253" spans="1:9" ht="15.75">
      <c r="A1253" s="303"/>
      <c r="B1253" s="105" t="s">
        <v>2031</v>
      </c>
      <c r="C1253" s="299" t="s">
        <v>2340</v>
      </c>
      <c r="D1253" s="300"/>
      <c r="E1253" s="300"/>
      <c r="F1253" s="301"/>
      <c r="G1253" s="165">
        <v>355</v>
      </c>
      <c r="H1253" s="61" t="s">
        <v>56</v>
      </c>
      <c r="I1253" s="191">
        <v>347.9</v>
      </c>
    </row>
    <row r="1254" spans="1:9" ht="15.75">
      <c r="A1254" s="303"/>
      <c r="B1254" s="105">
        <v>1</v>
      </c>
      <c r="C1254" s="299" t="s">
        <v>2033</v>
      </c>
      <c r="D1254" s="300"/>
      <c r="E1254" s="300"/>
      <c r="F1254" s="301"/>
      <c r="G1254" s="165">
        <v>100</v>
      </c>
      <c r="H1254" s="61" t="s">
        <v>56</v>
      </c>
      <c r="I1254" s="190">
        <v>98</v>
      </c>
    </row>
    <row r="1255" spans="1:9" ht="15.75">
      <c r="A1255" s="303"/>
      <c r="B1255" s="105">
        <v>1</v>
      </c>
      <c r="C1255" s="299" t="s">
        <v>2034</v>
      </c>
      <c r="D1255" s="300"/>
      <c r="E1255" s="300"/>
      <c r="F1255" s="301"/>
      <c r="G1255" s="165">
        <v>100</v>
      </c>
      <c r="H1255" s="61" t="s">
        <v>56</v>
      </c>
      <c r="I1255" s="191">
        <v>98</v>
      </c>
    </row>
    <row r="1256" spans="1:9" ht="15.75">
      <c r="A1256" s="303"/>
      <c r="B1256" s="105">
        <v>1</v>
      </c>
      <c r="C1256" s="299" t="s">
        <v>2035</v>
      </c>
      <c r="D1256" s="300"/>
      <c r="E1256" s="300"/>
      <c r="F1256" s="301"/>
      <c r="G1256" s="165">
        <v>315</v>
      </c>
      <c r="H1256" s="61" t="s">
        <v>56</v>
      </c>
      <c r="I1256" s="191">
        <v>308.7</v>
      </c>
    </row>
    <row r="1257" spans="1:9" ht="15.75">
      <c r="A1257" s="303"/>
      <c r="B1257" s="105">
        <v>2</v>
      </c>
      <c r="C1257" s="299" t="s">
        <v>2036</v>
      </c>
      <c r="D1257" s="300"/>
      <c r="E1257" s="300"/>
      <c r="F1257" s="301"/>
      <c r="G1257" s="118">
        <v>525</v>
      </c>
      <c r="H1257" s="61" t="s">
        <v>56</v>
      </c>
      <c r="I1257" s="190">
        <v>514.5</v>
      </c>
    </row>
    <row r="1258" spans="1:9" ht="15.75">
      <c r="A1258" s="303"/>
      <c r="B1258" s="105">
        <v>4</v>
      </c>
      <c r="C1258" s="299" t="s">
        <v>2037</v>
      </c>
      <c r="D1258" s="300"/>
      <c r="E1258" s="300"/>
      <c r="F1258" s="301"/>
      <c r="G1258" s="118">
        <v>515</v>
      </c>
      <c r="H1258" s="61" t="s">
        <v>56</v>
      </c>
      <c r="I1258" s="190">
        <v>504.7</v>
      </c>
    </row>
    <row r="1259" spans="1:9" ht="15.75">
      <c r="A1259" s="303"/>
      <c r="B1259" s="105">
        <v>4</v>
      </c>
      <c r="C1259" s="299" t="s">
        <v>2038</v>
      </c>
      <c r="D1259" s="300"/>
      <c r="E1259" s="300"/>
      <c r="F1259" s="301"/>
      <c r="G1259" s="165">
        <v>515</v>
      </c>
      <c r="H1259" s="61" t="s">
        <v>56</v>
      </c>
      <c r="I1259" s="190">
        <v>504.7</v>
      </c>
    </row>
    <row r="1260" spans="1:9" ht="15.75">
      <c r="A1260" s="303"/>
      <c r="B1260" s="105">
        <v>4</v>
      </c>
      <c r="C1260" s="299" t="s">
        <v>2039</v>
      </c>
      <c r="D1260" s="300"/>
      <c r="E1260" s="300"/>
      <c r="F1260" s="301"/>
      <c r="G1260" s="118">
        <v>615</v>
      </c>
      <c r="H1260" s="61" t="s">
        <v>56</v>
      </c>
      <c r="I1260" s="190">
        <v>602.70000000000005</v>
      </c>
    </row>
    <row r="1261" spans="1:9" ht="15.75">
      <c r="A1261" s="303"/>
      <c r="B1261" s="105">
        <v>6</v>
      </c>
      <c r="C1261" s="299" t="s">
        <v>2341</v>
      </c>
      <c r="D1261" s="300"/>
      <c r="E1261" s="300"/>
      <c r="F1261" s="301"/>
      <c r="G1261" s="118" t="s">
        <v>53</v>
      </c>
      <c r="H1261" s="61" t="s">
        <v>56</v>
      </c>
      <c r="I1261" s="190" t="s">
        <v>53</v>
      </c>
    </row>
    <row r="1262" spans="1:9" ht="20.25">
      <c r="A1262" s="304" t="s">
        <v>82</v>
      </c>
      <c r="B1262" s="307" t="s">
        <v>82</v>
      </c>
      <c r="C1262" s="281"/>
      <c r="D1262" s="281"/>
      <c r="E1262" s="281"/>
      <c r="F1262" s="282"/>
      <c r="G1262" s="56"/>
      <c r="H1262" s="55"/>
      <c r="I1262" s="56"/>
    </row>
    <row r="1263" spans="1:9" ht="15.75">
      <c r="A1263" s="305"/>
      <c r="B1263" s="115">
        <v>642</v>
      </c>
      <c r="C1263" s="299" t="s">
        <v>2342</v>
      </c>
      <c r="D1263" s="300"/>
      <c r="E1263" s="300"/>
      <c r="F1263" s="301"/>
      <c r="G1263" s="165">
        <v>1420</v>
      </c>
      <c r="H1263" s="61" t="s">
        <v>56</v>
      </c>
      <c r="I1263" s="165">
        <v>1391.6</v>
      </c>
    </row>
    <row r="1264" spans="1:9" ht="15.75">
      <c r="A1264" s="305"/>
      <c r="B1264" s="115">
        <v>643</v>
      </c>
      <c r="C1264" s="299" t="s">
        <v>2343</v>
      </c>
      <c r="D1264" s="300"/>
      <c r="E1264" s="300"/>
      <c r="F1264" s="301"/>
      <c r="G1264" s="165" t="s">
        <v>72</v>
      </c>
      <c r="H1264" s="61" t="s">
        <v>56</v>
      </c>
      <c r="I1264" s="165" t="s">
        <v>72</v>
      </c>
    </row>
    <row r="1265" spans="1:9" ht="15.75">
      <c r="A1265" s="305"/>
      <c r="B1265" s="115" t="s">
        <v>2344</v>
      </c>
      <c r="C1265" s="299" t="s">
        <v>2345</v>
      </c>
      <c r="D1265" s="300"/>
      <c r="E1265" s="300"/>
      <c r="F1265" s="301"/>
      <c r="G1265" s="165">
        <v>4295</v>
      </c>
      <c r="H1265" s="61" t="s">
        <v>56</v>
      </c>
      <c r="I1265" s="165">
        <v>4209.1000000000004</v>
      </c>
    </row>
    <row r="1266" spans="1:9" ht="15.75">
      <c r="A1266" s="305"/>
      <c r="B1266" s="115" t="s">
        <v>2344</v>
      </c>
      <c r="C1266" s="299" t="s">
        <v>2346</v>
      </c>
      <c r="D1266" s="300"/>
      <c r="E1266" s="300"/>
      <c r="F1266" s="301"/>
      <c r="G1266" s="165">
        <v>4295</v>
      </c>
      <c r="H1266" s="61" t="s">
        <v>56</v>
      </c>
      <c r="I1266" s="165">
        <v>4209.1000000000004</v>
      </c>
    </row>
    <row r="1267" spans="1:9" ht="31.5">
      <c r="A1267" s="306"/>
      <c r="B1267" s="115" t="s">
        <v>160</v>
      </c>
      <c r="C1267" s="299" t="s">
        <v>2040</v>
      </c>
      <c r="D1267" s="300"/>
      <c r="E1267" s="300"/>
      <c r="F1267" s="301"/>
      <c r="G1267" s="84" t="s">
        <v>2041</v>
      </c>
      <c r="H1267" s="61" t="s">
        <v>56</v>
      </c>
      <c r="I1267" s="84" t="s">
        <v>2042</v>
      </c>
    </row>
    <row r="1268" spans="1:9" ht="15.75">
      <c r="A1268" s="306"/>
      <c r="B1268" s="115" t="s">
        <v>247</v>
      </c>
      <c r="C1268" s="299" t="s">
        <v>2347</v>
      </c>
      <c r="D1268" s="300"/>
      <c r="E1268" s="300"/>
      <c r="F1268" s="301"/>
      <c r="G1268" s="165">
        <v>695</v>
      </c>
      <c r="H1268" s="61" t="s">
        <v>56</v>
      </c>
      <c r="I1268" s="165">
        <v>681.1</v>
      </c>
    </row>
    <row r="1269" spans="1:9" ht="15.75">
      <c r="A1269" s="306"/>
      <c r="B1269" s="115">
        <v>471</v>
      </c>
      <c r="C1269" s="299" t="s">
        <v>2348</v>
      </c>
      <c r="D1269" s="300"/>
      <c r="E1269" s="300"/>
      <c r="F1269" s="301"/>
      <c r="G1269" s="165">
        <v>160</v>
      </c>
      <c r="H1269" s="61" t="s">
        <v>56</v>
      </c>
      <c r="I1269" s="165">
        <v>156.80000000000001</v>
      </c>
    </row>
    <row r="1270" spans="1:9" ht="15.75">
      <c r="A1270" s="306"/>
      <c r="B1270" s="115">
        <v>166</v>
      </c>
      <c r="C1270" s="299" t="s">
        <v>2043</v>
      </c>
      <c r="D1270" s="300"/>
      <c r="E1270" s="300"/>
      <c r="F1270" s="301"/>
      <c r="G1270" s="165" t="s">
        <v>53</v>
      </c>
      <c r="H1270" s="61" t="s">
        <v>56</v>
      </c>
      <c r="I1270" s="165" t="s">
        <v>53</v>
      </c>
    </row>
    <row r="1271" spans="1:9" ht="15.75">
      <c r="A1271" s="306"/>
      <c r="B1271" s="115" t="s">
        <v>2044</v>
      </c>
      <c r="C1271" s="299" t="s">
        <v>2045</v>
      </c>
      <c r="D1271" s="300"/>
      <c r="E1271" s="300"/>
      <c r="F1271" s="301"/>
      <c r="G1271" s="165">
        <v>180</v>
      </c>
      <c r="H1271" s="61" t="s">
        <v>56</v>
      </c>
      <c r="I1271" s="191">
        <v>176.4</v>
      </c>
    </row>
    <row r="1272" spans="1:9" ht="15.75">
      <c r="A1272" s="306"/>
      <c r="B1272" s="115">
        <v>592</v>
      </c>
      <c r="C1272" s="299" t="s">
        <v>2349</v>
      </c>
      <c r="D1272" s="300"/>
      <c r="E1272" s="300"/>
      <c r="F1272" s="301"/>
      <c r="G1272" s="165">
        <v>150</v>
      </c>
      <c r="H1272" s="61" t="s">
        <v>56</v>
      </c>
      <c r="I1272" s="165">
        <v>147</v>
      </c>
    </row>
    <row r="1273" spans="1:9" ht="15.75">
      <c r="A1273" s="306"/>
      <c r="B1273" s="115" t="s">
        <v>253</v>
      </c>
      <c r="C1273" s="299" t="s">
        <v>2050</v>
      </c>
      <c r="D1273" s="300"/>
      <c r="E1273" s="300"/>
      <c r="F1273" s="301"/>
      <c r="G1273" s="165">
        <v>280</v>
      </c>
      <c r="H1273" s="61" t="s">
        <v>56</v>
      </c>
      <c r="I1273" s="165">
        <v>274.39999999999998</v>
      </c>
    </row>
    <row r="1274" spans="1:9" ht="15.75">
      <c r="A1274" s="306"/>
      <c r="B1274" s="115" t="s">
        <v>2046</v>
      </c>
      <c r="C1274" s="299" t="s">
        <v>2047</v>
      </c>
      <c r="D1274" s="300"/>
      <c r="E1274" s="300"/>
      <c r="F1274" s="301"/>
      <c r="G1274" s="165" t="s">
        <v>53</v>
      </c>
      <c r="H1274" s="61" t="s">
        <v>56</v>
      </c>
      <c r="I1274" s="165" t="s">
        <v>53</v>
      </c>
    </row>
    <row r="1275" spans="1:9" ht="15.75">
      <c r="A1275" s="306"/>
      <c r="B1275" s="115" t="s">
        <v>540</v>
      </c>
      <c r="C1275" s="299" t="s">
        <v>2048</v>
      </c>
      <c r="D1275" s="300"/>
      <c r="E1275" s="300"/>
      <c r="F1275" s="301"/>
      <c r="G1275" s="165">
        <v>250</v>
      </c>
      <c r="H1275" s="61" t="s">
        <v>56</v>
      </c>
      <c r="I1275" s="165">
        <v>245</v>
      </c>
    </row>
    <row r="1276" spans="1:9" ht="15.75">
      <c r="A1276" s="306"/>
      <c r="B1276" s="115">
        <v>435</v>
      </c>
      <c r="C1276" s="299" t="s">
        <v>2049</v>
      </c>
      <c r="D1276" s="300"/>
      <c r="E1276" s="300"/>
      <c r="F1276" s="301"/>
      <c r="G1276" s="165">
        <v>505</v>
      </c>
      <c r="H1276" s="61" t="s">
        <v>56</v>
      </c>
      <c r="I1276" s="165">
        <v>494.5</v>
      </c>
    </row>
    <row r="1277" spans="1:9" ht="15.75">
      <c r="A1277" s="306"/>
      <c r="B1277" s="115" t="s">
        <v>409</v>
      </c>
      <c r="C1277" s="299" t="s">
        <v>2350</v>
      </c>
      <c r="D1277" s="300"/>
      <c r="E1277" s="300"/>
      <c r="F1277" s="301"/>
      <c r="G1277" s="165">
        <v>1240</v>
      </c>
      <c r="H1277" s="61" t="s">
        <v>56</v>
      </c>
      <c r="I1277" s="165">
        <v>1215.2</v>
      </c>
    </row>
    <row r="1278" spans="1:9" ht="15.75">
      <c r="A1278" s="306"/>
      <c r="B1278" s="115" t="s">
        <v>2351</v>
      </c>
      <c r="C1278" s="299" t="s">
        <v>2352</v>
      </c>
      <c r="D1278" s="300"/>
      <c r="E1278" s="300"/>
      <c r="F1278" s="301"/>
      <c r="G1278" s="165">
        <v>600</v>
      </c>
      <c r="H1278" s="61" t="s">
        <v>56</v>
      </c>
      <c r="I1278" s="165">
        <v>588</v>
      </c>
    </row>
    <row r="1279" spans="1:9" ht="15.75">
      <c r="A1279" s="306"/>
      <c r="B1279" s="73" t="s">
        <v>461</v>
      </c>
      <c r="C1279" s="299" t="s">
        <v>2353</v>
      </c>
      <c r="D1279" s="300"/>
      <c r="E1279" s="300"/>
      <c r="F1279" s="301"/>
      <c r="G1279" s="165">
        <v>250</v>
      </c>
      <c r="H1279" s="61" t="s">
        <v>56</v>
      </c>
      <c r="I1279" s="158">
        <v>245</v>
      </c>
    </row>
    <row r="1280" spans="1:9" ht="15.75">
      <c r="A1280" s="306"/>
      <c r="B1280" s="73">
        <v>473</v>
      </c>
      <c r="C1280" s="299" t="s">
        <v>2051</v>
      </c>
      <c r="D1280" s="300"/>
      <c r="E1280" s="300"/>
      <c r="F1280" s="301"/>
      <c r="G1280" s="165">
        <v>350</v>
      </c>
      <c r="H1280" s="61" t="s">
        <v>56</v>
      </c>
      <c r="I1280" s="158">
        <v>343</v>
      </c>
    </row>
    <row r="1281" spans="1:9" ht="15.75">
      <c r="A1281" s="306"/>
      <c r="B1281" s="73" t="s">
        <v>563</v>
      </c>
      <c r="C1281" s="299" t="s">
        <v>2057</v>
      </c>
      <c r="D1281" s="300"/>
      <c r="E1281" s="300"/>
      <c r="F1281" s="301"/>
      <c r="G1281" s="165">
        <v>125</v>
      </c>
      <c r="H1281" s="61" t="s">
        <v>56</v>
      </c>
      <c r="I1281" s="158">
        <v>122.5</v>
      </c>
    </row>
    <row r="1282" spans="1:9" ht="15.75">
      <c r="A1282" s="306"/>
      <c r="B1282" s="73" t="s">
        <v>2058</v>
      </c>
      <c r="C1282" s="299" t="s">
        <v>2059</v>
      </c>
      <c r="D1282" s="300"/>
      <c r="E1282" s="300"/>
      <c r="F1282" s="301"/>
      <c r="G1282" s="165">
        <v>300</v>
      </c>
      <c r="H1282" s="61" t="s">
        <v>56</v>
      </c>
      <c r="I1282" s="158">
        <v>294</v>
      </c>
    </row>
    <row r="1283" spans="1:9" ht="15.75">
      <c r="A1283" s="306"/>
      <c r="B1283" s="73" t="s">
        <v>2354</v>
      </c>
      <c r="C1283" s="299" t="s">
        <v>2355</v>
      </c>
      <c r="D1283" s="300"/>
      <c r="E1283" s="300"/>
      <c r="F1283" s="301"/>
      <c r="G1283" s="165">
        <v>280</v>
      </c>
      <c r="H1283" s="61" t="s">
        <v>56</v>
      </c>
      <c r="I1283" s="158">
        <v>274.39999999999998</v>
      </c>
    </row>
    <row r="1284" spans="1:9" ht="15.75">
      <c r="A1284" s="306"/>
      <c r="B1284" s="73">
        <v>435</v>
      </c>
      <c r="C1284" s="299" t="s">
        <v>2356</v>
      </c>
      <c r="D1284" s="300"/>
      <c r="E1284" s="300"/>
      <c r="F1284" s="301"/>
      <c r="G1284" s="165">
        <v>505</v>
      </c>
      <c r="H1284" s="61" t="s">
        <v>56</v>
      </c>
      <c r="I1284" s="158">
        <v>494.9</v>
      </c>
    </row>
    <row r="1285" spans="1:9" ht="15.75">
      <c r="A1285" s="306"/>
      <c r="B1285" s="73" t="s">
        <v>413</v>
      </c>
      <c r="C1285" s="299" t="s">
        <v>2357</v>
      </c>
      <c r="D1285" s="300"/>
      <c r="E1285" s="300"/>
      <c r="F1285" s="301"/>
      <c r="G1285" s="165" t="s">
        <v>53</v>
      </c>
      <c r="H1285" s="61" t="s">
        <v>56</v>
      </c>
      <c r="I1285" s="158" t="s">
        <v>53</v>
      </c>
    </row>
    <row r="1286" spans="1:9" ht="15.75">
      <c r="A1286" s="306"/>
      <c r="B1286" s="73" t="s">
        <v>2358</v>
      </c>
      <c r="C1286" s="299" t="s">
        <v>2359</v>
      </c>
      <c r="D1286" s="300"/>
      <c r="E1286" s="300"/>
      <c r="F1286" s="301"/>
      <c r="G1286" s="165">
        <v>375</v>
      </c>
      <c r="H1286" s="61" t="s">
        <v>56</v>
      </c>
      <c r="I1286" s="158">
        <v>367.5</v>
      </c>
    </row>
    <row r="1287" spans="1:9" ht="15.75">
      <c r="A1287" s="306"/>
      <c r="B1287" s="73" t="s">
        <v>2358</v>
      </c>
      <c r="C1287" s="299" t="s">
        <v>2360</v>
      </c>
      <c r="D1287" s="300"/>
      <c r="E1287" s="300"/>
      <c r="F1287" s="301"/>
      <c r="G1287" s="165" t="s">
        <v>53</v>
      </c>
      <c r="H1287" s="61" t="s">
        <v>56</v>
      </c>
      <c r="I1287" s="158" t="s">
        <v>53</v>
      </c>
    </row>
    <row r="1288" spans="1:9" ht="15.75">
      <c r="A1288" s="306"/>
      <c r="B1288" s="73" t="s">
        <v>1829</v>
      </c>
      <c r="C1288" s="299" t="s">
        <v>2052</v>
      </c>
      <c r="D1288" s="300"/>
      <c r="E1288" s="300"/>
      <c r="F1288" s="301"/>
      <c r="G1288" s="165">
        <v>180</v>
      </c>
      <c r="H1288" s="61" t="s">
        <v>56</v>
      </c>
      <c r="I1288" s="158">
        <v>176.4</v>
      </c>
    </row>
    <row r="1289" spans="1:9" ht="15.75">
      <c r="A1289" s="306"/>
      <c r="B1289" s="73" t="s">
        <v>475</v>
      </c>
      <c r="C1289" s="299" t="s">
        <v>2361</v>
      </c>
      <c r="D1289" s="300"/>
      <c r="E1289" s="300"/>
      <c r="F1289" s="301"/>
      <c r="G1289" s="165">
        <v>350</v>
      </c>
      <c r="H1289" s="61" t="s">
        <v>56</v>
      </c>
      <c r="I1289" s="158">
        <v>343</v>
      </c>
    </row>
    <row r="1290" spans="1:9" ht="15.75">
      <c r="A1290" s="306"/>
      <c r="B1290" s="73" t="s">
        <v>2362</v>
      </c>
      <c r="C1290" s="299" t="s">
        <v>2363</v>
      </c>
      <c r="D1290" s="300"/>
      <c r="E1290" s="300"/>
      <c r="F1290" s="301"/>
      <c r="G1290" s="118">
        <v>625</v>
      </c>
      <c r="H1290" s="61" t="s">
        <v>56</v>
      </c>
      <c r="I1290" s="158">
        <v>612.5</v>
      </c>
    </row>
    <row r="1291" spans="1:9" ht="15.75">
      <c r="A1291" s="306"/>
      <c r="B1291" s="73" t="s">
        <v>2362</v>
      </c>
      <c r="C1291" s="299" t="s">
        <v>2364</v>
      </c>
      <c r="D1291" s="300"/>
      <c r="E1291" s="300"/>
      <c r="F1291" s="301"/>
      <c r="G1291" s="165" t="s">
        <v>53</v>
      </c>
      <c r="H1291" s="61" t="s">
        <v>56</v>
      </c>
      <c r="I1291" s="158" t="s">
        <v>53</v>
      </c>
    </row>
    <row r="1292" spans="1:9" ht="15.75">
      <c r="A1292" s="306"/>
      <c r="B1292" s="73" t="s">
        <v>1824</v>
      </c>
      <c r="C1292" s="299" t="s">
        <v>2365</v>
      </c>
      <c r="D1292" s="300"/>
      <c r="E1292" s="300"/>
      <c r="F1292" s="301"/>
      <c r="G1292" s="165">
        <v>380</v>
      </c>
      <c r="H1292" s="61" t="s">
        <v>56</v>
      </c>
      <c r="I1292" s="158">
        <v>372.4</v>
      </c>
    </row>
    <row r="1293" spans="1:9" ht="15.75">
      <c r="A1293" s="306"/>
      <c r="B1293" s="73" t="s">
        <v>1729</v>
      </c>
      <c r="C1293" s="299" t="s">
        <v>2366</v>
      </c>
      <c r="D1293" s="300"/>
      <c r="E1293" s="300"/>
      <c r="F1293" s="301"/>
      <c r="G1293" s="165">
        <v>180</v>
      </c>
      <c r="H1293" s="61" t="s">
        <v>56</v>
      </c>
      <c r="I1293" s="158">
        <v>176.4</v>
      </c>
    </row>
    <row r="1294" spans="1:9" ht="15.75">
      <c r="A1294" s="306"/>
      <c r="B1294" s="73" t="s">
        <v>408</v>
      </c>
      <c r="C1294" s="299" t="s">
        <v>2367</v>
      </c>
      <c r="D1294" s="300"/>
      <c r="E1294" s="300"/>
      <c r="F1294" s="301"/>
      <c r="G1294" s="165">
        <v>2250</v>
      </c>
      <c r="H1294" s="61" t="s">
        <v>56</v>
      </c>
      <c r="I1294" s="158">
        <v>2205</v>
      </c>
    </row>
    <row r="1295" spans="1:9" ht="15.75">
      <c r="A1295" s="306"/>
      <c r="B1295" s="73" t="s">
        <v>2368</v>
      </c>
      <c r="C1295" s="299" t="s">
        <v>2369</v>
      </c>
      <c r="D1295" s="300"/>
      <c r="E1295" s="300"/>
      <c r="F1295" s="301"/>
      <c r="G1295" s="165">
        <v>2825</v>
      </c>
      <c r="H1295" s="61" t="s">
        <v>56</v>
      </c>
      <c r="I1295" s="158">
        <v>2768.5</v>
      </c>
    </row>
    <row r="1296" spans="1:9" ht="15.75">
      <c r="A1296" s="306"/>
      <c r="B1296" s="73">
        <v>535</v>
      </c>
      <c r="C1296" s="299" t="s">
        <v>2370</v>
      </c>
      <c r="D1296" s="300"/>
      <c r="E1296" s="300"/>
      <c r="F1296" s="301"/>
      <c r="G1296" s="165">
        <v>1130</v>
      </c>
      <c r="H1296" s="61" t="s">
        <v>56</v>
      </c>
      <c r="I1296" s="158">
        <v>1107.4000000000001</v>
      </c>
    </row>
    <row r="1297" spans="1:9" ht="15.75">
      <c r="A1297" s="306"/>
      <c r="B1297" s="73">
        <v>535</v>
      </c>
      <c r="C1297" s="299" t="s">
        <v>2371</v>
      </c>
      <c r="D1297" s="300"/>
      <c r="E1297" s="300"/>
      <c r="F1297" s="301"/>
      <c r="G1297" s="165" t="s">
        <v>53</v>
      </c>
      <c r="H1297" s="61" t="s">
        <v>56</v>
      </c>
      <c r="I1297" s="158" t="s">
        <v>53</v>
      </c>
    </row>
    <row r="1298" spans="1:9" ht="15.75">
      <c r="A1298" s="306"/>
      <c r="B1298" s="73" t="s">
        <v>2372</v>
      </c>
      <c r="C1298" s="299" t="s">
        <v>2373</v>
      </c>
      <c r="D1298" s="300"/>
      <c r="E1298" s="300"/>
      <c r="F1298" s="301"/>
      <c r="G1298" s="165">
        <v>250</v>
      </c>
      <c r="H1298" s="61" t="s">
        <v>56</v>
      </c>
      <c r="I1298" s="158">
        <v>245</v>
      </c>
    </row>
    <row r="1299" spans="1:9" ht="15.75">
      <c r="A1299" s="306"/>
      <c r="B1299" s="73" t="s">
        <v>2372</v>
      </c>
      <c r="C1299" s="299" t="s">
        <v>2374</v>
      </c>
      <c r="D1299" s="300"/>
      <c r="E1299" s="300"/>
      <c r="F1299" s="301"/>
      <c r="G1299" s="165" t="s">
        <v>53</v>
      </c>
      <c r="H1299" s="61" t="s">
        <v>56</v>
      </c>
      <c r="I1299" s="158" t="s">
        <v>53</v>
      </c>
    </row>
    <row r="1300" spans="1:9" ht="15.75">
      <c r="A1300" s="306"/>
      <c r="B1300" s="73" t="s">
        <v>2375</v>
      </c>
      <c r="C1300" s="299" t="s">
        <v>2376</v>
      </c>
      <c r="D1300" s="300"/>
      <c r="E1300" s="300"/>
      <c r="F1300" s="301"/>
      <c r="G1300" s="165">
        <v>150</v>
      </c>
      <c r="H1300" s="61" t="s">
        <v>56</v>
      </c>
      <c r="I1300" s="158">
        <v>147</v>
      </c>
    </row>
    <row r="1301" spans="1:9" ht="15.75">
      <c r="A1301" s="306"/>
      <c r="B1301" s="73" t="s">
        <v>2077</v>
      </c>
      <c r="C1301" s="299" t="s">
        <v>2377</v>
      </c>
      <c r="D1301" s="300"/>
      <c r="E1301" s="300"/>
      <c r="F1301" s="301"/>
      <c r="G1301" s="165">
        <v>130</v>
      </c>
      <c r="H1301" s="61" t="s">
        <v>56</v>
      </c>
      <c r="I1301" s="158">
        <v>127.4</v>
      </c>
    </row>
    <row r="1302" spans="1:9" ht="15.75">
      <c r="A1302" s="306"/>
      <c r="B1302" s="73" t="s">
        <v>2378</v>
      </c>
      <c r="C1302" s="299" t="s">
        <v>2379</v>
      </c>
      <c r="D1302" s="300"/>
      <c r="E1302" s="300"/>
      <c r="F1302" s="301"/>
      <c r="G1302" s="165" t="s">
        <v>53</v>
      </c>
      <c r="H1302" s="61" t="s">
        <v>56</v>
      </c>
      <c r="I1302" s="158" t="s">
        <v>53</v>
      </c>
    </row>
    <row r="1303" spans="1:9" ht="15.75">
      <c r="A1303" s="306"/>
      <c r="B1303" s="73" t="s">
        <v>2380</v>
      </c>
      <c r="C1303" s="299" t="s">
        <v>2381</v>
      </c>
      <c r="D1303" s="300"/>
      <c r="E1303" s="300"/>
      <c r="F1303" s="301"/>
      <c r="G1303" s="165">
        <v>250</v>
      </c>
      <c r="H1303" s="61" t="s">
        <v>56</v>
      </c>
      <c r="I1303" s="158">
        <v>245</v>
      </c>
    </row>
    <row r="1304" spans="1:9" ht="15.75">
      <c r="A1304" s="306"/>
      <c r="B1304" s="73" t="s">
        <v>2382</v>
      </c>
      <c r="C1304" s="299" t="s">
        <v>2383</v>
      </c>
      <c r="D1304" s="300"/>
      <c r="E1304" s="300"/>
      <c r="F1304" s="301"/>
      <c r="G1304" s="165">
        <v>1345</v>
      </c>
      <c r="H1304" s="61" t="s">
        <v>56</v>
      </c>
      <c r="I1304" s="158">
        <v>1318.1</v>
      </c>
    </row>
    <row r="1305" spans="1:9" ht="15.75">
      <c r="A1305" s="306"/>
      <c r="B1305" s="73" t="s">
        <v>2384</v>
      </c>
      <c r="C1305" s="299" t="s">
        <v>2385</v>
      </c>
      <c r="D1305" s="300"/>
      <c r="E1305" s="300"/>
      <c r="F1305" s="301"/>
      <c r="G1305" s="165">
        <v>750</v>
      </c>
      <c r="H1305" s="61" t="s">
        <v>56</v>
      </c>
      <c r="I1305" s="158">
        <v>735</v>
      </c>
    </row>
    <row r="1306" spans="1:9" ht="15.75">
      <c r="A1306" s="306"/>
      <c r="B1306" s="73" t="s">
        <v>152</v>
      </c>
      <c r="C1306" s="299" t="s">
        <v>2065</v>
      </c>
      <c r="D1306" s="300"/>
      <c r="E1306" s="300"/>
      <c r="F1306" s="301"/>
      <c r="G1306" s="165">
        <v>230</v>
      </c>
      <c r="H1306" s="61" t="s">
        <v>56</v>
      </c>
      <c r="I1306" s="158">
        <v>225.4</v>
      </c>
    </row>
    <row r="1307" spans="1:9" ht="15.75">
      <c r="A1307" s="306"/>
      <c r="B1307" s="73" t="s">
        <v>2066</v>
      </c>
      <c r="C1307" s="299" t="s">
        <v>2067</v>
      </c>
      <c r="D1307" s="300"/>
      <c r="E1307" s="300"/>
      <c r="F1307" s="301"/>
      <c r="G1307" s="165">
        <v>425</v>
      </c>
      <c r="H1307" s="61" t="s">
        <v>56</v>
      </c>
      <c r="I1307" s="158">
        <v>416.5</v>
      </c>
    </row>
    <row r="1308" spans="1:9" ht="15.75">
      <c r="A1308" s="306"/>
      <c r="B1308" s="73" t="s">
        <v>1829</v>
      </c>
      <c r="C1308" s="299" t="s">
        <v>2052</v>
      </c>
      <c r="D1308" s="300"/>
      <c r="E1308" s="300"/>
      <c r="F1308" s="301"/>
      <c r="G1308" s="165">
        <v>180</v>
      </c>
      <c r="H1308" s="61" t="s">
        <v>56</v>
      </c>
      <c r="I1308" s="158">
        <v>176.4</v>
      </c>
    </row>
    <row r="1309" spans="1:9" ht="15.75">
      <c r="A1309" s="306"/>
      <c r="B1309" s="73" t="s">
        <v>2386</v>
      </c>
      <c r="C1309" s="299" t="s">
        <v>2387</v>
      </c>
      <c r="D1309" s="300"/>
      <c r="E1309" s="300"/>
      <c r="F1309" s="301"/>
      <c r="G1309" s="165">
        <v>325</v>
      </c>
      <c r="H1309" s="61" t="s">
        <v>56</v>
      </c>
      <c r="I1309" s="158">
        <v>318.5</v>
      </c>
    </row>
    <row r="1310" spans="1:9" ht="15.75">
      <c r="A1310" s="306"/>
      <c r="B1310" s="73" t="s">
        <v>2388</v>
      </c>
      <c r="C1310" s="299" t="s">
        <v>2389</v>
      </c>
      <c r="D1310" s="300"/>
      <c r="E1310" s="300"/>
      <c r="F1310" s="301"/>
      <c r="G1310" s="165">
        <v>560</v>
      </c>
      <c r="H1310" s="61" t="s">
        <v>56</v>
      </c>
      <c r="I1310" s="158">
        <v>548.79999999999995</v>
      </c>
    </row>
    <row r="1311" spans="1:9" ht="15.75">
      <c r="A1311" s="306"/>
      <c r="B1311" s="73" t="s">
        <v>2390</v>
      </c>
      <c r="C1311" s="299" t="s">
        <v>2391</v>
      </c>
      <c r="D1311" s="300"/>
      <c r="E1311" s="300"/>
      <c r="F1311" s="301"/>
      <c r="G1311" s="165">
        <v>995</v>
      </c>
      <c r="H1311" s="61" t="s">
        <v>56</v>
      </c>
      <c r="I1311" s="158">
        <v>975.1</v>
      </c>
    </row>
    <row r="1312" spans="1:9" ht="15.75">
      <c r="A1312" s="306"/>
      <c r="B1312" s="73" t="s">
        <v>282</v>
      </c>
      <c r="C1312" s="299" t="s">
        <v>2070</v>
      </c>
      <c r="D1312" s="300"/>
      <c r="E1312" s="300"/>
      <c r="F1312" s="301"/>
      <c r="G1312" s="165">
        <v>140</v>
      </c>
      <c r="H1312" s="61" t="s">
        <v>56</v>
      </c>
      <c r="I1312" s="158">
        <v>137.19999999999999</v>
      </c>
    </row>
    <row r="1313" spans="1:9" ht="15.75">
      <c r="A1313" s="306"/>
      <c r="B1313" s="73" t="s">
        <v>2071</v>
      </c>
      <c r="C1313" s="299" t="s">
        <v>2072</v>
      </c>
      <c r="D1313" s="300"/>
      <c r="E1313" s="300"/>
      <c r="F1313" s="301"/>
      <c r="G1313" s="165">
        <v>985</v>
      </c>
      <c r="H1313" s="61" t="s">
        <v>56</v>
      </c>
      <c r="I1313" s="191">
        <v>965.3</v>
      </c>
    </row>
    <row r="1314" spans="1:9" ht="15.75">
      <c r="A1314" s="306"/>
      <c r="B1314" s="73" t="s">
        <v>157</v>
      </c>
      <c r="C1314" s="299" t="s">
        <v>2073</v>
      </c>
      <c r="D1314" s="300"/>
      <c r="E1314" s="300"/>
      <c r="F1314" s="301"/>
      <c r="G1314" s="165">
        <v>455</v>
      </c>
      <c r="H1314" s="61" t="s">
        <v>56</v>
      </c>
      <c r="I1314" s="191">
        <v>445.9</v>
      </c>
    </row>
    <row r="1315" spans="1:9" ht="15.75">
      <c r="A1315" s="306"/>
      <c r="B1315" s="73" t="s">
        <v>657</v>
      </c>
      <c r="C1315" s="299" t="s">
        <v>2074</v>
      </c>
      <c r="D1315" s="300"/>
      <c r="E1315" s="300"/>
      <c r="F1315" s="301"/>
      <c r="G1315" s="118">
        <v>745</v>
      </c>
      <c r="H1315" s="61" t="s">
        <v>1129</v>
      </c>
      <c r="I1315" s="158">
        <v>745</v>
      </c>
    </row>
    <row r="1316" spans="1:9" ht="15.75">
      <c r="A1316" s="306"/>
      <c r="B1316" s="73" t="s">
        <v>2075</v>
      </c>
      <c r="C1316" s="299" t="s">
        <v>2076</v>
      </c>
      <c r="D1316" s="300"/>
      <c r="E1316" s="300"/>
      <c r="F1316" s="301"/>
      <c r="G1316" s="165">
        <v>300</v>
      </c>
      <c r="H1316" s="61" t="s">
        <v>56</v>
      </c>
      <c r="I1316" s="158">
        <v>294</v>
      </c>
    </row>
    <row r="1317" spans="1:9" ht="15.75">
      <c r="A1317" s="306"/>
      <c r="B1317" s="73">
        <v>874</v>
      </c>
      <c r="C1317" s="299" t="s">
        <v>2392</v>
      </c>
      <c r="D1317" s="300"/>
      <c r="E1317" s="300"/>
      <c r="F1317" s="301"/>
      <c r="G1317" s="165">
        <v>1150</v>
      </c>
      <c r="H1317" s="61" t="s">
        <v>56</v>
      </c>
      <c r="I1317" s="158">
        <v>1127</v>
      </c>
    </row>
    <row r="1318" spans="1:9" ht="15.75">
      <c r="A1318" s="306"/>
      <c r="B1318" s="73" t="s">
        <v>142</v>
      </c>
      <c r="C1318" s="299" t="s">
        <v>2393</v>
      </c>
      <c r="D1318" s="300"/>
      <c r="E1318" s="300"/>
      <c r="F1318" s="301"/>
      <c r="G1318" s="165">
        <v>730</v>
      </c>
      <c r="H1318" s="61" t="s">
        <v>56</v>
      </c>
      <c r="I1318" s="158">
        <v>715.4</v>
      </c>
    </row>
    <row r="1319" spans="1:9" ht="15.75">
      <c r="A1319" s="306"/>
      <c r="B1319" s="73" t="s">
        <v>555</v>
      </c>
      <c r="C1319" s="299" t="s">
        <v>2394</v>
      </c>
      <c r="D1319" s="300"/>
      <c r="E1319" s="300"/>
      <c r="F1319" s="301"/>
      <c r="G1319" s="165">
        <v>4500</v>
      </c>
      <c r="H1319" s="61" t="s">
        <v>56</v>
      </c>
      <c r="I1319" s="158">
        <v>4410</v>
      </c>
    </row>
    <row r="1320" spans="1:9" ht="15.75">
      <c r="A1320" s="306"/>
      <c r="B1320" s="73" t="s">
        <v>360</v>
      </c>
      <c r="C1320" s="299" t="s">
        <v>2395</v>
      </c>
      <c r="D1320" s="300"/>
      <c r="E1320" s="300"/>
      <c r="F1320" s="301"/>
      <c r="G1320" s="165">
        <v>100</v>
      </c>
      <c r="H1320" s="61" t="s">
        <v>56</v>
      </c>
      <c r="I1320" s="158">
        <v>98</v>
      </c>
    </row>
    <row r="1321" spans="1:9" ht="15.75">
      <c r="A1321" s="306"/>
      <c r="B1321" s="73" t="s">
        <v>360</v>
      </c>
      <c r="C1321" s="299" t="s">
        <v>2396</v>
      </c>
      <c r="D1321" s="300"/>
      <c r="E1321" s="300"/>
      <c r="F1321" s="301"/>
      <c r="G1321" s="165" t="s">
        <v>53</v>
      </c>
      <c r="H1321" s="61" t="s">
        <v>56</v>
      </c>
      <c r="I1321" s="158" t="s">
        <v>53</v>
      </c>
    </row>
    <row r="1322" spans="1:9" ht="15.75">
      <c r="A1322" s="306"/>
      <c r="B1322" s="73" t="s">
        <v>2397</v>
      </c>
      <c r="C1322" s="299" t="s">
        <v>2398</v>
      </c>
      <c r="D1322" s="300"/>
      <c r="E1322" s="300"/>
      <c r="F1322" s="301"/>
      <c r="G1322" s="165">
        <v>315</v>
      </c>
      <c r="H1322" s="61" t="s">
        <v>56</v>
      </c>
      <c r="I1322" s="158">
        <v>308.7</v>
      </c>
    </row>
    <row r="1323" spans="1:9" ht="15.75">
      <c r="A1323" s="306"/>
      <c r="B1323" s="73" t="s">
        <v>2079</v>
      </c>
      <c r="C1323" s="299" t="s">
        <v>2080</v>
      </c>
      <c r="D1323" s="300"/>
      <c r="E1323" s="300"/>
      <c r="F1323" s="301"/>
      <c r="G1323" s="165">
        <v>225</v>
      </c>
      <c r="H1323" s="61" t="s">
        <v>56</v>
      </c>
      <c r="I1323" s="158">
        <v>220.5</v>
      </c>
    </row>
    <row r="1324" spans="1:9" ht="15.75">
      <c r="A1324" s="306"/>
      <c r="B1324" s="73" t="s">
        <v>1711</v>
      </c>
      <c r="C1324" s="299" t="s">
        <v>2399</v>
      </c>
      <c r="D1324" s="300"/>
      <c r="E1324" s="300"/>
      <c r="F1324" s="301"/>
      <c r="G1324" s="165">
        <v>160</v>
      </c>
      <c r="H1324" s="61" t="s">
        <v>56</v>
      </c>
      <c r="I1324" s="158">
        <v>156.80000000000001</v>
      </c>
    </row>
    <row r="1325" spans="1:9" ht="15.75">
      <c r="A1325" s="306"/>
      <c r="B1325" s="73" t="s">
        <v>2400</v>
      </c>
      <c r="C1325" s="299" t="s">
        <v>2401</v>
      </c>
      <c r="D1325" s="300"/>
      <c r="E1325" s="300"/>
      <c r="F1325" s="301"/>
      <c r="G1325" s="165">
        <v>1495</v>
      </c>
      <c r="H1325" s="61" t="s">
        <v>56</v>
      </c>
      <c r="I1325" s="158">
        <v>1465.1</v>
      </c>
    </row>
    <row r="1326" spans="1:9" ht="15.75">
      <c r="A1326" s="306"/>
      <c r="B1326" s="73" t="s">
        <v>1135</v>
      </c>
      <c r="C1326" s="299" t="s">
        <v>2402</v>
      </c>
      <c r="D1326" s="300"/>
      <c r="E1326" s="300"/>
      <c r="F1326" s="301"/>
      <c r="G1326" s="165">
        <v>995</v>
      </c>
      <c r="H1326" s="61" t="s">
        <v>56</v>
      </c>
      <c r="I1326" s="158">
        <v>975.1</v>
      </c>
    </row>
    <row r="1327" spans="1:9" ht="15.75">
      <c r="A1327" s="306"/>
      <c r="B1327" s="73" t="s">
        <v>1135</v>
      </c>
      <c r="C1327" s="299" t="s">
        <v>2403</v>
      </c>
      <c r="D1327" s="300"/>
      <c r="E1327" s="300"/>
      <c r="F1327" s="301"/>
      <c r="G1327" s="165" t="s">
        <v>53</v>
      </c>
      <c r="H1327" s="61" t="s">
        <v>56</v>
      </c>
      <c r="I1327" s="158" t="s">
        <v>53</v>
      </c>
    </row>
    <row r="1328" spans="1:9" ht="15.75">
      <c r="A1328" s="306"/>
      <c r="B1328" s="73" t="s">
        <v>413</v>
      </c>
      <c r="C1328" s="299" t="s">
        <v>2404</v>
      </c>
      <c r="D1328" s="300"/>
      <c r="E1328" s="300"/>
      <c r="F1328" s="301"/>
      <c r="G1328" s="165">
        <v>60</v>
      </c>
      <c r="H1328" s="61" t="s">
        <v>56</v>
      </c>
      <c r="I1328" s="158">
        <v>58.8</v>
      </c>
    </row>
    <row r="1329" spans="1:9" ht="15.75">
      <c r="A1329" s="306"/>
      <c r="B1329" s="73" t="s">
        <v>538</v>
      </c>
      <c r="C1329" s="299" t="s">
        <v>2405</v>
      </c>
      <c r="D1329" s="300"/>
      <c r="E1329" s="300"/>
      <c r="F1329" s="301"/>
      <c r="G1329" s="165">
        <v>185</v>
      </c>
      <c r="H1329" s="61" t="s">
        <v>56</v>
      </c>
      <c r="I1329" s="158">
        <v>181.3</v>
      </c>
    </row>
    <row r="1330" spans="1:9" ht="15.75">
      <c r="A1330" s="306"/>
      <c r="B1330" s="73" t="s">
        <v>538</v>
      </c>
      <c r="C1330" s="299" t="s">
        <v>2406</v>
      </c>
      <c r="D1330" s="300"/>
      <c r="E1330" s="300"/>
      <c r="F1330" s="301"/>
      <c r="G1330" s="165">
        <v>185</v>
      </c>
      <c r="H1330" s="61" t="s">
        <v>56</v>
      </c>
      <c r="I1330" s="158">
        <v>181.3</v>
      </c>
    </row>
    <row r="1331" spans="1:9" ht="15.75">
      <c r="A1331" s="306"/>
      <c r="B1331" s="73" t="s">
        <v>327</v>
      </c>
      <c r="C1331" s="299" t="s">
        <v>2407</v>
      </c>
      <c r="D1331" s="300"/>
      <c r="E1331" s="300"/>
      <c r="F1331" s="301"/>
      <c r="G1331" s="165" t="s">
        <v>53</v>
      </c>
      <c r="H1331" s="61" t="s">
        <v>56</v>
      </c>
      <c r="I1331" s="158" t="s">
        <v>53</v>
      </c>
    </row>
    <row r="1332" spans="1:9" ht="15.75">
      <c r="A1332" s="306"/>
      <c r="B1332" s="73" t="s">
        <v>2085</v>
      </c>
      <c r="C1332" s="299" t="s">
        <v>2408</v>
      </c>
      <c r="D1332" s="300"/>
      <c r="E1332" s="300"/>
      <c r="F1332" s="301"/>
      <c r="G1332" s="118" t="s">
        <v>53</v>
      </c>
      <c r="H1332" s="61" t="s">
        <v>56</v>
      </c>
      <c r="I1332" s="158" t="s">
        <v>53</v>
      </c>
    </row>
    <row r="1333" spans="1:9" ht="15.75">
      <c r="A1333" s="306"/>
      <c r="B1333" s="73" t="s">
        <v>2085</v>
      </c>
      <c r="C1333" s="299" t="s">
        <v>2086</v>
      </c>
      <c r="D1333" s="300"/>
      <c r="E1333" s="300"/>
      <c r="F1333" s="301"/>
      <c r="G1333" s="165">
        <v>210</v>
      </c>
      <c r="H1333" s="61" t="s">
        <v>56</v>
      </c>
      <c r="I1333" s="158">
        <v>205.8</v>
      </c>
    </row>
    <row r="1334" spans="1:9" ht="15.75">
      <c r="A1334" s="306"/>
      <c r="B1334" s="73" t="s">
        <v>2083</v>
      </c>
      <c r="C1334" s="299" t="s">
        <v>2084</v>
      </c>
      <c r="D1334" s="300"/>
      <c r="E1334" s="300"/>
      <c r="F1334" s="301"/>
      <c r="G1334" s="165">
        <v>250</v>
      </c>
      <c r="H1334" s="61" t="s">
        <v>56</v>
      </c>
      <c r="I1334" s="158">
        <v>245</v>
      </c>
    </row>
    <row r="1335" spans="1:9" ht="15.75">
      <c r="A1335" s="306"/>
      <c r="B1335" s="73" t="s">
        <v>2409</v>
      </c>
      <c r="C1335" s="299" t="s">
        <v>2410</v>
      </c>
      <c r="D1335" s="300"/>
      <c r="E1335" s="300"/>
      <c r="F1335" s="301"/>
      <c r="G1335" s="165">
        <v>115</v>
      </c>
      <c r="H1335" s="61" t="s">
        <v>56</v>
      </c>
      <c r="I1335" s="158">
        <v>112.7</v>
      </c>
    </row>
    <row r="1336" spans="1:9" ht="15.75">
      <c r="A1336" s="306"/>
      <c r="B1336" s="73" t="s">
        <v>325</v>
      </c>
      <c r="C1336" s="299" t="s">
        <v>2411</v>
      </c>
      <c r="D1336" s="300"/>
      <c r="E1336" s="300"/>
      <c r="F1336" s="301"/>
      <c r="G1336" s="165">
        <v>3115</v>
      </c>
      <c r="H1336" s="61" t="s">
        <v>56</v>
      </c>
      <c r="I1336" s="158">
        <v>3052.7</v>
      </c>
    </row>
    <row r="1337" spans="1:9" ht="15.75">
      <c r="A1337" s="306"/>
      <c r="B1337" s="73" t="s">
        <v>107</v>
      </c>
      <c r="C1337" s="299" t="s">
        <v>2412</v>
      </c>
      <c r="D1337" s="300"/>
      <c r="E1337" s="300"/>
      <c r="F1337" s="301"/>
      <c r="G1337" s="165">
        <v>305</v>
      </c>
      <c r="H1337" s="61" t="s">
        <v>56</v>
      </c>
      <c r="I1337" s="158">
        <v>298.89999999999998</v>
      </c>
    </row>
    <row r="1338" spans="1:9" ht="15.75">
      <c r="A1338" s="306"/>
      <c r="B1338" s="73" t="s">
        <v>1133</v>
      </c>
      <c r="C1338" s="299" t="s">
        <v>2090</v>
      </c>
      <c r="D1338" s="300"/>
      <c r="E1338" s="300"/>
      <c r="F1338" s="301"/>
      <c r="G1338" s="165">
        <v>215</v>
      </c>
      <c r="H1338" s="61" t="s">
        <v>56</v>
      </c>
      <c r="I1338" s="158">
        <v>210.7</v>
      </c>
    </row>
    <row r="1339" spans="1:9" ht="15.75">
      <c r="A1339" s="306"/>
      <c r="B1339" s="73" t="s">
        <v>1133</v>
      </c>
      <c r="C1339" s="299" t="s">
        <v>2413</v>
      </c>
      <c r="D1339" s="300"/>
      <c r="E1339" s="300"/>
      <c r="F1339" s="301"/>
      <c r="G1339" s="165">
        <v>215</v>
      </c>
      <c r="H1339" s="61" t="s">
        <v>56</v>
      </c>
      <c r="I1339" s="158">
        <v>210.7</v>
      </c>
    </row>
    <row r="1340" spans="1:9" ht="15.75">
      <c r="A1340" s="306"/>
      <c r="B1340" s="73" t="s">
        <v>1133</v>
      </c>
      <c r="C1340" s="299" t="s">
        <v>2414</v>
      </c>
      <c r="D1340" s="300"/>
      <c r="E1340" s="300"/>
      <c r="F1340" s="301"/>
      <c r="G1340" s="165" t="s">
        <v>53</v>
      </c>
      <c r="H1340" s="61" t="s">
        <v>56</v>
      </c>
      <c r="I1340" s="158" t="s">
        <v>53</v>
      </c>
    </row>
    <row r="1341" spans="1:9" ht="15.75">
      <c r="A1341" s="306"/>
      <c r="B1341" s="73" t="s">
        <v>1133</v>
      </c>
      <c r="C1341" s="299" t="s">
        <v>2415</v>
      </c>
      <c r="D1341" s="300"/>
      <c r="E1341" s="300"/>
      <c r="F1341" s="301"/>
      <c r="G1341" s="165" t="s">
        <v>53</v>
      </c>
      <c r="H1341" s="61" t="s">
        <v>56</v>
      </c>
      <c r="I1341" s="158" t="s">
        <v>53</v>
      </c>
    </row>
    <row r="1342" spans="1:9" ht="15.75">
      <c r="A1342" s="306"/>
      <c r="B1342" s="73">
        <v>924</v>
      </c>
      <c r="C1342" s="299" t="s">
        <v>2416</v>
      </c>
      <c r="D1342" s="300"/>
      <c r="E1342" s="300"/>
      <c r="F1342" s="301"/>
      <c r="G1342" s="165">
        <v>100</v>
      </c>
      <c r="H1342" s="61" t="s">
        <v>56</v>
      </c>
      <c r="I1342" s="158">
        <v>98</v>
      </c>
    </row>
    <row r="1343" spans="1:9" ht="15.75">
      <c r="A1343" s="306"/>
      <c r="B1343" s="73" t="s">
        <v>1347</v>
      </c>
      <c r="C1343" s="299" t="s">
        <v>2417</v>
      </c>
      <c r="D1343" s="300"/>
      <c r="E1343" s="300"/>
      <c r="F1343" s="301"/>
      <c r="G1343" s="165" t="s">
        <v>53</v>
      </c>
      <c r="H1343" s="61" t="s">
        <v>56</v>
      </c>
      <c r="I1343" s="158" t="s">
        <v>53</v>
      </c>
    </row>
    <row r="1344" spans="1:9" ht="15.75">
      <c r="A1344" s="306"/>
      <c r="B1344" s="73" t="s">
        <v>2094</v>
      </c>
      <c r="C1344" s="299" t="s">
        <v>2095</v>
      </c>
      <c r="D1344" s="300"/>
      <c r="E1344" s="300"/>
      <c r="F1344" s="301"/>
      <c r="G1344" s="118">
        <v>350</v>
      </c>
      <c r="H1344" s="61" t="s">
        <v>56</v>
      </c>
      <c r="I1344" s="74">
        <v>343</v>
      </c>
    </row>
    <row r="1345" spans="1:9" ht="15.75">
      <c r="A1345" s="306"/>
      <c r="B1345" s="73" t="s">
        <v>1214</v>
      </c>
      <c r="C1345" s="299" t="s">
        <v>2418</v>
      </c>
      <c r="D1345" s="300"/>
      <c r="E1345" s="300"/>
      <c r="F1345" s="301"/>
      <c r="G1345" s="165">
        <v>650</v>
      </c>
      <c r="H1345" s="61" t="s">
        <v>56</v>
      </c>
      <c r="I1345" s="158">
        <v>637</v>
      </c>
    </row>
    <row r="1346" spans="1:9" ht="15.75">
      <c r="A1346" s="306"/>
      <c r="B1346" s="73" t="s">
        <v>2419</v>
      </c>
      <c r="C1346" s="299" t="s">
        <v>2420</v>
      </c>
      <c r="D1346" s="300"/>
      <c r="E1346" s="300"/>
      <c r="F1346" s="301"/>
      <c r="G1346" s="165">
        <v>1055</v>
      </c>
      <c r="H1346" s="61" t="s">
        <v>56</v>
      </c>
      <c r="I1346" s="158">
        <v>1033.9000000000001</v>
      </c>
    </row>
    <row r="1347" spans="1:9" ht="15.75">
      <c r="A1347" s="306"/>
      <c r="B1347" s="73" t="s">
        <v>2421</v>
      </c>
      <c r="C1347" s="299" t="s">
        <v>2422</v>
      </c>
      <c r="D1347" s="300"/>
      <c r="E1347" s="300"/>
      <c r="F1347" s="301"/>
      <c r="G1347" s="165">
        <v>1055</v>
      </c>
      <c r="H1347" s="61" t="s">
        <v>56</v>
      </c>
      <c r="I1347" s="158">
        <v>1033.9000000000001</v>
      </c>
    </row>
    <row r="1348" spans="1:9" ht="15.75">
      <c r="A1348" s="306"/>
      <c r="B1348" s="73" t="s">
        <v>2423</v>
      </c>
      <c r="C1348" s="299" t="s">
        <v>2424</v>
      </c>
      <c r="D1348" s="300"/>
      <c r="E1348" s="300"/>
      <c r="F1348" s="301"/>
      <c r="G1348" s="165">
        <v>1695</v>
      </c>
      <c r="H1348" s="61" t="s">
        <v>56</v>
      </c>
      <c r="I1348" s="158">
        <v>1661.1</v>
      </c>
    </row>
    <row r="1349" spans="1:9" ht="15.75">
      <c r="A1349" s="306"/>
      <c r="B1349" s="73" t="s">
        <v>336</v>
      </c>
      <c r="C1349" s="299" t="s">
        <v>2425</v>
      </c>
      <c r="D1349" s="300"/>
      <c r="E1349" s="300"/>
      <c r="F1349" s="301"/>
      <c r="G1349" s="165">
        <v>-625</v>
      </c>
      <c r="H1349" s="61" t="s">
        <v>56</v>
      </c>
      <c r="I1349" s="158">
        <v>-612.5</v>
      </c>
    </row>
    <row r="1350" spans="1:9" ht="15.75">
      <c r="A1350" s="306"/>
      <c r="B1350" s="73">
        <v>512</v>
      </c>
      <c r="C1350" s="299" t="s">
        <v>2426</v>
      </c>
      <c r="D1350" s="300"/>
      <c r="E1350" s="300"/>
      <c r="F1350" s="301"/>
      <c r="G1350" s="165">
        <v>295</v>
      </c>
      <c r="H1350" s="61" t="s">
        <v>56</v>
      </c>
      <c r="I1350" s="158">
        <v>289.10000000000002</v>
      </c>
    </row>
    <row r="1351" spans="1:9" ht="15.75">
      <c r="A1351" s="306"/>
      <c r="B1351" s="73" t="s">
        <v>2427</v>
      </c>
      <c r="C1351" s="299" t="s">
        <v>2428</v>
      </c>
      <c r="D1351" s="300"/>
      <c r="E1351" s="300"/>
      <c r="F1351" s="301"/>
      <c r="G1351" s="165">
        <v>-85</v>
      </c>
      <c r="H1351" s="61" t="s">
        <v>56</v>
      </c>
      <c r="I1351" s="158">
        <v>-83.3</v>
      </c>
    </row>
    <row r="1352" spans="1:9" ht="15.75">
      <c r="A1352" s="306"/>
      <c r="B1352" s="73" t="s">
        <v>2429</v>
      </c>
      <c r="C1352" s="299" t="s">
        <v>2430</v>
      </c>
      <c r="D1352" s="300"/>
      <c r="E1352" s="300"/>
      <c r="F1352" s="301"/>
      <c r="G1352" s="165">
        <v>4450</v>
      </c>
      <c r="H1352" s="61" t="s">
        <v>56</v>
      </c>
      <c r="I1352" s="158">
        <v>4361</v>
      </c>
    </row>
    <row r="1353" spans="1:9" ht="15.75">
      <c r="A1353" s="306"/>
      <c r="B1353" s="73" t="s">
        <v>210</v>
      </c>
      <c r="C1353" s="299" t="s">
        <v>2431</v>
      </c>
      <c r="D1353" s="300"/>
      <c r="E1353" s="300"/>
      <c r="F1353" s="301"/>
      <c r="G1353" s="165">
        <v>600</v>
      </c>
      <c r="H1353" s="61" t="s">
        <v>56</v>
      </c>
      <c r="I1353" s="158">
        <v>588</v>
      </c>
    </row>
    <row r="1354" spans="1:9" ht="15.75">
      <c r="A1354" s="306"/>
      <c r="B1354" s="73" t="s">
        <v>2432</v>
      </c>
      <c r="C1354" s="299" t="s">
        <v>2433</v>
      </c>
      <c r="D1354" s="300"/>
      <c r="E1354" s="300"/>
      <c r="F1354" s="301"/>
      <c r="G1354" s="165">
        <v>1280</v>
      </c>
      <c r="H1354" s="61" t="s">
        <v>56</v>
      </c>
      <c r="I1354" s="158">
        <v>1254.4000000000001</v>
      </c>
    </row>
    <row r="1355" spans="1:9" ht="15.75">
      <c r="A1355" s="306"/>
      <c r="B1355" s="73" t="s">
        <v>688</v>
      </c>
      <c r="C1355" s="299" t="s">
        <v>2434</v>
      </c>
      <c r="D1355" s="300"/>
      <c r="E1355" s="300"/>
      <c r="F1355" s="301"/>
      <c r="G1355" s="165">
        <v>2250</v>
      </c>
      <c r="H1355" s="61" t="s">
        <v>56</v>
      </c>
      <c r="I1355" s="158">
        <v>2205</v>
      </c>
    </row>
    <row r="1356" spans="1:9" ht="15.75">
      <c r="A1356" s="306"/>
      <c r="B1356" s="73" t="s">
        <v>2435</v>
      </c>
      <c r="C1356" s="299" t="s">
        <v>2436</v>
      </c>
      <c r="D1356" s="300"/>
      <c r="E1356" s="300"/>
      <c r="F1356" s="301"/>
      <c r="G1356" s="165">
        <v>7000</v>
      </c>
      <c r="H1356" s="61" t="s">
        <v>56</v>
      </c>
      <c r="I1356" s="158">
        <v>6860</v>
      </c>
    </row>
    <row r="1357" spans="1:9" ht="15.75">
      <c r="A1357" s="306"/>
      <c r="B1357" s="73" t="s">
        <v>2062</v>
      </c>
      <c r="C1357" s="299" t="s">
        <v>2063</v>
      </c>
      <c r="D1357" s="300"/>
      <c r="E1357" s="300"/>
      <c r="F1357" s="301"/>
      <c r="G1357" s="165">
        <v>100</v>
      </c>
      <c r="H1357" s="61" t="s">
        <v>56</v>
      </c>
      <c r="I1357" s="158">
        <v>98</v>
      </c>
    </row>
    <row r="1358" spans="1:9" ht="15.75">
      <c r="A1358" s="306"/>
      <c r="B1358" s="73" t="s">
        <v>2096</v>
      </c>
      <c r="C1358" s="299" t="s">
        <v>2097</v>
      </c>
      <c r="D1358" s="300"/>
      <c r="E1358" s="300"/>
      <c r="F1358" s="301"/>
      <c r="G1358" s="165">
        <v>395</v>
      </c>
      <c r="H1358" s="61" t="s">
        <v>56</v>
      </c>
      <c r="I1358" s="158">
        <v>387.1</v>
      </c>
    </row>
    <row r="1359" spans="1:9" ht="15.75">
      <c r="A1359" s="306"/>
      <c r="B1359" s="73" t="s">
        <v>2098</v>
      </c>
      <c r="C1359" s="299" t="s">
        <v>2099</v>
      </c>
      <c r="D1359" s="300"/>
      <c r="E1359" s="300"/>
      <c r="F1359" s="301"/>
      <c r="G1359" s="165">
        <v>395</v>
      </c>
      <c r="H1359" s="61" t="s">
        <v>56</v>
      </c>
      <c r="I1359" s="158">
        <v>387.1</v>
      </c>
    </row>
    <row r="1360" spans="1:9" ht="15.75">
      <c r="A1360" s="306"/>
      <c r="B1360" s="73" t="s">
        <v>1124</v>
      </c>
      <c r="C1360" s="299" t="s">
        <v>2102</v>
      </c>
      <c r="D1360" s="300"/>
      <c r="E1360" s="300"/>
      <c r="F1360" s="301"/>
      <c r="G1360" s="165">
        <v>495</v>
      </c>
      <c r="H1360" s="61" t="s">
        <v>56</v>
      </c>
      <c r="I1360" s="158">
        <v>485.1</v>
      </c>
    </row>
    <row r="1361" spans="1:9" ht="15.75">
      <c r="A1361" s="306"/>
      <c r="B1361" s="73" t="s">
        <v>1276</v>
      </c>
      <c r="C1361" s="299" t="s">
        <v>2103</v>
      </c>
      <c r="D1361" s="300"/>
      <c r="E1361" s="300"/>
      <c r="F1361" s="301"/>
      <c r="G1361" s="165">
        <v>495</v>
      </c>
      <c r="H1361" s="61" t="s">
        <v>56</v>
      </c>
      <c r="I1361" s="158">
        <v>485.1</v>
      </c>
    </row>
    <row r="1362" spans="1:9" ht="15.75">
      <c r="A1362" s="306"/>
      <c r="B1362" s="73" t="s">
        <v>329</v>
      </c>
      <c r="C1362" s="299" t="s">
        <v>2104</v>
      </c>
      <c r="D1362" s="300"/>
      <c r="E1362" s="300"/>
      <c r="F1362" s="301"/>
      <c r="G1362" s="165">
        <v>995</v>
      </c>
      <c r="H1362" s="61" t="s">
        <v>56</v>
      </c>
      <c r="I1362" s="158">
        <v>975.1</v>
      </c>
    </row>
    <row r="1363" spans="1:9" ht="15.75">
      <c r="A1363" s="306"/>
      <c r="B1363" s="73" t="s">
        <v>1120</v>
      </c>
      <c r="C1363" s="299" t="s">
        <v>2105</v>
      </c>
      <c r="D1363" s="300"/>
      <c r="E1363" s="300"/>
      <c r="F1363" s="301"/>
      <c r="G1363" s="165">
        <v>995</v>
      </c>
      <c r="H1363" s="61" t="s">
        <v>56</v>
      </c>
      <c r="I1363" s="158">
        <v>975.1</v>
      </c>
    </row>
    <row r="1364" spans="1:9" ht="15.75">
      <c r="A1364" s="306"/>
      <c r="B1364" s="73" t="s">
        <v>433</v>
      </c>
      <c r="C1364" s="299" t="s">
        <v>2437</v>
      </c>
      <c r="D1364" s="300"/>
      <c r="E1364" s="300"/>
      <c r="F1364" s="301"/>
      <c r="G1364" s="165">
        <v>390</v>
      </c>
      <c r="H1364" s="61" t="s">
        <v>56</v>
      </c>
      <c r="I1364" s="158">
        <v>382.2</v>
      </c>
    </row>
    <row r="1365" spans="1:9" ht="15.75">
      <c r="A1365" s="306"/>
      <c r="B1365" s="73" t="s">
        <v>2438</v>
      </c>
      <c r="C1365" s="299" t="s">
        <v>2439</v>
      </c>
      <c r="D1365" s="300"/>
      <c r="E1365" s="300"/>
      <c r="F1365" s="301"/>
      <c r="G1365" s="165">
        <v>780</v>
      </c>
      <c r="H1365" s="61" t="s">
        <v>56</v>
      </c>
      <c r="I1365" s="158">
        <v>764.4</v>
      </c>
    </row>
    <row r="1366" spans="1:9" ht="20.25">
      <c r="A1366" s="302" t="s">
        <v>159</v>
      </c>
      <c r="B1366" s="289" t="s">
        <v>128</v>
      </c>
      <c r="C1366" s="281"/>
      <c r="D1366" s="281"/>
      <c r="E1366" s="281"/>
      <c r="F1366" s="282"/>
      <c r="G1366" s="56"/>
      <c r="H1366" s="55"/>
      <c r="I1366" s="56"/>
    </row>
    <row r="1367" spans="1:9" ht="15.75">
      <c r="A1367" s="303"/>
      <c r="B1367" s="73" t="s">
        <v>109</v>
      </c>
      <c r="C1367" s="280" t="s">
        <v>2440</v>
      </c>
      <c r="D1367" s="281"/>
      <c r="E1367" s="281"/>
      <c r="F1367" s="282"/>
      <c r="G1367" s="158">
        <v>340</v>
      </c>
      <c r="H1367" s="61" t="s">
        <v>56</v>
      </c>
      <c r="I1367" s="158">
        <v>333.2</v>
      </c>
    </row>
    <row r="1368" spans="1:9" ht="15.75">
      <c r="A1368" s="303"/>
      <c r="B1368" s="73" t="s">
        <v>781</v>
      </c>
      <c r="C1368" s="280" t="s">
        <v>2441</v>
      </c>
      <c r="D1368" s="281"/>
      <c r="E1368" s="281"/>
      <c r="F1368" s="282"/>
      <c r="G1368" s="74">
        <v>415</v>
      </c>
      <c r="H1368" s="61" t="s">
        <v>56</v>
      </c>
      <c r="I1368" s="158">
        <v>406.7</v>
      </c>
    </row>
    <row r="1369" spans="1:9" ht="15.75">
      <c r="A1369" s="303"/>
      <c r="B1369" s="73" t="s">
        <v>601</v>
      </c>
      <c r="C1369" s="280" t="s">
        <v>2442</v>
      </c>
      <c r="D1369" s="281"/>
      <c r="E1369" s="281"/>
      <c r="F1369" s="282"/>
      <c r="G1369" s="74">
        <v>490</v>
      </c>
      <c r="H1369" s="61" t="s">
        <v>56</v>
      </c>
      <c r="I1369" s="158">
        <v>480.2</v>
      </c>
    </row>
    <row r="1370" spans="1:9" ht="15.75">
      <c r="A1370" s="303"/>
      <c r="B1370" s="73" t="s">
        <v>2108</v>
      </c>
      <c r="C1370" s="280" t="s">
        <v>2109</v>
      </c>
      <c r="D1370" s="281"/>
      <c r="E1370" s="281"/>
      <c r="F1370" s="282"/>
      <c r="G1370" s="74">
        <v>660</v>
      </c>
      <c r="H1370" s="61" t="s">
        <v>56</v>
      </c>
      <c r="I1370" s="158">
        <v>646.79999999999995</v>
      </c>
    </row>
    <row r="1371" spans="1:9" ht="15.75">
      <c r="A1371" s="303"/>
      <c r="B1371" s="73" t="s">
        <v>2110</v>
      </c>
      <c r="C1371" s="280" t="s">
        <v>2111</v>
      </c>
      <c r="D1371" s="281"/>
      <c r="E1371" s="281"/>
      <c r="F1371" s="282"/>
      <c r="G1371" s="74">
        <v>660</v>
      </c>
      <c r="H1371" s="61" t="s">
        <v>56</v>
      </c>
      <c r="I1371" s="158">
        <v>646.79999999999995</v>
      </c>
    </row>
    <row r="1372" spans="1:9" ht="15.75">
      <c r="A1372" s="303"/>
      <c r="B1372" s="73" t="s">
        <v>239</v>
      </c>
      <c r="C1372" s="280" t="s">
        <v>2107</v>
      </c>
      <c r="D1372" s="281"/>
      <c r="E1372" s="281"/>
      <c r="F1372" s="282"/>
      <c r="G1372" s="74">
        <v>400</v>
      </c>
      <c r="H1372" s="61" t="s">
        <v>56</v>
      </c>
      <c r="I1372" s="158">
        <v>392</v>
      </c>
    </row>
    <row r="1373" spans="1:9" ht="15.75">
      <c r="A1373" s="303"/>
      <c r="B1373" s="73" t="s">
        <v>423</v>
      </c>
      <c r="C1373" s="280" t="s">
        <v>424</v>
      </c>
      <c r="D1373" s="281"/>
      <c r="E1373" s="281"/>
      <c r="F1373" s="282"/>
      <c r="G1373" s="74">
        <v>660</v>
      </c>
      <c r="H1373" s="61" t="s">
        <v>56</v>
      </c>
      <c r="I1373" s="158">
        <v>646.79999999999995</v>
      </c>
    </row>
    <row r="1374" spans="1:9" ht="15.75">
      <c r="A1374" s="303"/>
      <c r="B1374" s="73" t="s">
        <v>425</v>
      </c>
      <c r="C1374" s="280" t="s">
        <v>2120</v>
      </c>
      <c r="D1374" s="281"/>
      <c r="E1374" s="281"/>
      <c r="F1374" s="282"/>
      <c r="G1374" s="74">
        <v>660</v>
      </c>
      <c r="H1374" s="61" t="s">
        <v>56</v>
      </c>
      <c r="I1374" s="158">
        <v>646.79999999999995</v>
      </c>
    </row>
    <row r="1375" spans="1:9" ht="15.75">
      <c r="A1375" s="303"/>
      <c r="B1375" s="73" t="s">
        <v>1872</v>
      </c>
      <c r="C1375" s="280" t="s">
        <v>2115</v>
      </c>
      <c r="D1375" s="281"/>
      <c r="E1375" s="281"/>
      <c r="F1375" s="282"/>
      <c r="G1375" s="74">
        <v>660</v>
      </c>
      <c r="H1375" s="61" t="s">
        <v>56</v>
      </c>
      <c r="I1375" s="158">
        <v>646.79999999999995</v>
      </c>
    </row>
    <row r="1376" spans="1:9" ht="15.75">
      <c r="A1376" s="303"/>
      <c r="B1376" s="73" t="s">
        <v>428</v>
      </c>
      <c r="C1376" s="280" t="s">
        <v>2116</v>
      </c>
      <c r="D1376" s="281"/>
      <c r="E1376" s="281"/>
      <c r="F1376" s="282"/>
      <c r="G1376" s="74">
        <v>660</v>
      </c>
      <c r="H1376" s="61" t="s">
        <v>56</v>
      </c>
      <c r="I1376" s="158">
        <v>646.79999999999995</v>
      </c>
    </row>
    <row r="1377" spans="1:9" ht="15.75">
      <c r="A1377" s="303"/>
      <c r="B1377" s="73" t="s">
        <v>430</v>
      </c>
      <c r="C1377" s="280" t="s">
        <v>431</v>
      </c>
      <c r="D1377" s="281"/>
      <c r="E1377" s="281"/>
      <c r="F1377" s="282"/>
      <c r="G1377" s="74">
        <v>660</v>
      </c>
      <c r="H1377" s="61" t="s">
        <v>56</v>
      </c>
      <c r="I1377" s="158">
        <v>646.79999999999995</v>
      </c>
    </row>
    <row r="1378" spans="1:9" ht="15.75">
      <c r="A1378" s="303"/>
      <c r="B1378" s="73" t="s">
        <v>2118</v>
      </c>
      <c r="C1378" s="280" t="s">
        <v>2119</v>
      </c>
      <c r="D1378" s="281"/>
      <c r="E1378" s="281"/>
      <c r="F1378" s="282"/>
      <c r="G1378" s="74">
        <v>660</v>
      </c>
      <c r="H1378" s="61" t="s">
        <v>56</v>
      </c>
      <c r="I1378" s="158">
        <v>646.79999999999995</v>
      </c>
    </row>
    <row r="1379" spans="1:9" ht="15.75">
      <c r="A1379" s="303"/>
      <c r="B1379" s="73" t="s">
        <v>1063</v>
      </c>
      <c r="C1379" s="280" t="s">
        <v>2117</v>
      </c>
      <c r="D1379" s="281"/>
      <c r="E1379" s="281"/>
      <c r="F1379" s="282"/>
      <c r="G1379" s="74">
        <v>660</v>
      </c>
      <c r="H1379" s="61" t="s">
        <v>56</v>
      </c>
      <c r="I1379" s="158">
        <v>646.79999999999995</v>
      </c>
    </row>
    <row r="1380" spans="1:9" ht="15.75">
      <c r="A1380" s="303"/>
      <c r="B1380" s="73" t="s">
        <v>432</v>
      </c>
      <c r="C1380" s="280" t="s">
        <v>2121</v>
      </c>
      <c r="D1380" s="281"/>
      <c r="E1380" s="281"/>
      <c r="F1380" s="282"/>
      <c r="G1380" s="158">
        <v>165</v>
      </c>
      <c r="H1380" s="61" t="s">
        <v>56</v>
      </c>
      <c r="I1380" s="158">
        <v>161.69999999999999</v>
      </c>
    </row>
    <row r="1381" spans="1:9" ht="15.75">
      <c r="A1381" s="57" t="s">
        <v>5</v>
      </c>
      <c r="B1381" s="57" t="s">
        <v>49</v>
      </c>
      <c r="C1381" s="311" t="s">
        <v>7</v>
      </c>
      <c r="D1381" s="281"/>
      <c r="E1381" s="281"/>
      <c r="F1381" s="282"/>
      <c r="G1381" s="58" t="s">
        <v>8</v>
      </c>
      <c r="H1381" s="57" t="s">
        <v>17</v>
      </c>
      <c r="I1381" s="59" t="s">
        <v>9</v>
      </c>
    </row>
    <row r="1382" spans="1:9" ht="20.25">
      <c r="A1382" s="312" t="s">
        <v>2477</v>
      </c>
      <c r="B1382" s="313"/>
      <c r="C1382" s="313"/>
      <c r="D1382" s="313"/>
      <c r="E1382" s="313"/>
      <c r="F1382" s="313"/>
      <c r="G1382" s="313"/>
      <c r="H1382" s="313"/>
      <c r="I1382" s="120"/>
    </row>
    <row r="1383" spans="1:9" ht="20.25">
      <c r="A1383" s="89"/>
      <c r="B1383" s="289" t="s">
        <v>162</v>
      </c>
      <c r="C1383" s="281"/>
      <c r="D1383" s="281"/>
      <c r="E1383" s="281"/>
      <c r="F1383" s="282"/>
      <c r="G1383" s="80"/>
      <c r="H1383" s="81"/>
      <c r="I1383" s="56"/>
    </row>
    <row r="1384" spans="1:9" ht="15.75">
      <c r="A1384" s="49" t="s">
        <v>69</v>
      </c>
      <c r="B1384" s="73" t="s">
        <v>2026</v>
      </c>
      <c r="C1384" s="280" t="s">
        <v>2316</v>
      </c>
      <c r="D1384" s="281"/>
      <c r="E1384" s="281"/>
      <c r="F1384" s="282"/>
      <c r="G1384" s="162">
        <v>10995</v>
      </c>
      <c r="H1384" s="61" t="s">
        <v>56</v>
      </c>
      <c r="I1384" s="158">
        <v>10775.1</v>
      </c>
    </row>
    <row r="1385" spans="1:9" ht="15.75">
      <c r="A1385" s="49"/>
      <c r="B1385" s="73" t="s">
        <v>548</v>
      </c>
      <c r="C1385" s="280" t="s">
        <v>2317</v>
      </c>
      <c r="D1385" s="281"/>
      <c r="E1385" s="281"/>
      <c r="F1385" s="282"/>
      <c r="G1385" s="162">
        <v>13495</v>
      </c>
      <c r="H1385" s="61" t="s">
        <v>56</v>
      </c>
      <c r="I1385" s="158">
        <v>13225.1</v>
      </c>
    </row>
    <row r="1386" spans="1:9" ht="15.75">
      <c r="A1386" s="49"/>
      <c r="B1386" s="73" t="s">
        <v>163</v>
      </c>
      <c r="C1386" s="280" t="s">
        <v>2318</v>
      </c>
      <c r="D1386" s="281"/>
      <c r="E1386" s="281"/>
      <c r="F1386" s="282"/>
      <c r="G1386" s="162">
        <v>1500</v>
      </c>
      <c r="H1386" s="61" t="s">
        <v>56</v>
      </c>
      <c r="I1386" s="158">
        <v>1470</v>
      </c>
    </row>
    <row r="1387" spans="1:9" ht="15.75">
      <c r="A1387" s="335" t="s">
        <v>165</v>
      </c>
      <c r="B1387" s="98" t="s">
        <v>2134</v>
      </c>
      <c r="C1387" s="285" t="s">
        <v>2319</v>
      </c>
      <c r="D1387" s="290"/>
      <c r="E1387" s="290"/>
      <c r="F1387" s="291"/>
      <c r="G1387" s="195">
        <v>430</v>
      </c>
      <c r="H1387" s="112" t="s">
        <v>56</v>
      </c>
      <c r="I1387" s="196">
        <v>421.4</v>
      </c>
    </row>
    <row r="1388" spans="1:9" ht="15.75">
      <c r="A1388" s="330"/>
      <c r="B1388" s="73" t="s">
        <v>2134</v>
      </c>
      <c r="C1388" s="280" t="s">
        <v>2320</v>
      </c>
      <c r="D1388" s="281"/>
      <c r="E1388" s="281"/>
      <c r="F1388" s="282"/>
      <c r="G1388" s="162" t="s">
        <v>53</v>
      </c>
      <c r="H1388" s="61" t="s">
        <v>56</v>
      </c>
      <c r="I1388" s="165" t="s">
        <v>53</v>
      </c>
    </row>
    <row r="1389" spans="1:9" ht="15.75">
      <c r="A1389" s="330"/>
      <c r="B1389" s="73" t="s">
        <v>2321</v>
      </c>
      <c r="C1389" s="280" t="s">
        <v>2322</v>
      </c>
      <c r="D1389" s="281"/>
      <c r="E1389" s="281"/>
      <c r="F1389" s="282"/>
      <c r="G1389" s="162" t="s">
        <v>53</v>
      </c>
      <c r="H1389" s="61" t="s">
        <v>56</v>
      </c>
      <c r="I1389" s="165" t="s">
        <v>53</v>
      </c>
    </row>
    <row r="1390" spans="1:9" ht="15.75">
      <c r="A1390" s="330"/>
      <c r="B1390" s="73" t="s">
        <v>2321</v>
      </c>
      <c r="C1390" s="280" t="s">
        <v>2326</v>
      </c>
      <c r="D1390" s="281"/>
      <c r="E1390" s="281"/>
      <c r="F1390" s="282"/>
      <c r="G1390" s="162">
        <v>430</v>
      </c>
      <c r="H1390" s="61" t="s">
        <v>56</v>
      </c>
      <c r="I1390" s="165">
        <v>421.4</v>
      </c>
    </row>
    <row r="1391" spans="1:9" ht="15.75">
      <c r="A1391" s="330"/>
      <c r="B1391" s="73" t="s">
        <v>2321</v>
      </c>
      <c r="C1391" s="280" t="s">
        <v>2323</v>
      </c>
      <c r="D1391" s="281"/>
      <c r="E1391" s="281"/>
      <c r="F1391" s="282"/>
      <c r="G1391" s="162" t="s">
        <v>53</v>
      </c>
      <c r="H1391" s="61" t="s">
        <v>56</v>
      </c>
      <c r="I1391" s="165" t="s">
        <v>53</v>
      </c>
    </row>
    <row r="1392" spans="1:9" ht="15.75">
      <c r="A1392" s="330"/>
      <c r="B1392" s="73" t="s">
        <v>2321</v>
      </c>
      <c r="C1392" s="280" t="s">
        <v>2324</v>
      </c>
      <c r="D1392" s="281"/>
      <c r="E1392" s="281"/>
      <c r="F1392" s="282"/>
      <c r="G1392" s="162" t="s">
        <v>53</v>
      </c>
      <c r="H1392" s="61" t="s">
        <v>56</v>
      </c>
      <c r="I1392" s="165" t="s">
        <v>53</v>
      </c>
    </row>
    <row r="1393" spans="1:9" ht="15.75">
      <c r="A1393" s="330"/>
      <c r="B1393" s="73" t="s">
        <v>2011</v>
      </c>
      <c r="C1393" s="280" t="s">
        <v>2325</v>
      </c>
      <c r="D1393" s="281"/>
      <c r="E1393" s="281"/>
      <c r="F1393" s="282"/>
      <c r="G1393" s="162">
        <v>430</v>
      </c>
      <c r="H1393" s="61" t="s">
        <v>56</v>
      </c>
      <c r="I1393" s="165">
        <v>421.4</v>
      </c>
    </row>
    <row r="1394" spans="1:9" ht="15.75">
      <c r="A1394" s="330"/>
      <c r="B1394" s="73" t="s">
        <v>2011</v>
      </c>
      <c r="C1394" s="280" t="s">
        <v>2327</v>
      </c>
      <c r="D1394" s="281"/>
      <c r="E1394" s="281"/>
      <c r="F1394" s="282"/>
      <c r="G1394" s="162" t="s">
        <v>53</v>
      </c>
      <c r="H1394" s="61" t="s">
        <v>56</v>
      </c>
      <c r="I1394" s="165" t="s">
        <v>53</v>
      </c>
    </row>
    <row r="1395" spans="1:9" ht="15.75">
      <c r="A1395" s="330"/>
      <c r="B1395" s="73" t="s">
        <v>2011</v>
      </c>
      <c r="C1395" s="280" t="s">
        <v>2478</v>
      </c>
      <c r="D1395" s="281"/>
      <c r="E1395" s="281"/>
      <c r="F1395" s="282"/>
      <c r="G1395" s="162" t="s">
        <v>53</v>
      </c>
      <c r="H1395" s="61" t="s">
        <v>56</v>
      </c>
      <c r="I1395" s="165" t="s">
        <v>53</v>
      </c>
    </row>
    <row r="1396" spans="1:9" ht="15.75">
      <c r="A1396" s="330"/>
      <c r="B1396" s="73" t="s">
        <v>2328</v>
      </c>
      <c r="C1396" s="280" t="s">
        <v>2329</v>
      </c>
      <c r="D1396" s="281"/>
      <c r="E1396" s="281"/>
      <c r="F1396" s="282"/>
      <c r="G1396" s="162">
        <v>430</v>
      </c>
      <c r="H1396" s="61" t="s">
        <v>56</v>
      </c>
      <c r="I1396" s="165">
        <v>421.4</v>
      </c>
    </row>
    <row r="1397" spans="1:9" ht="15.75">
      <c r="A1397" s="330"/>
      <c r="B1397" s="73" t="s">
        <v>2328</v>
      </c>
      <c r="C1397" s="280" t="s">
        <v>2330</v>
      </c>
      <c r="D1397" s="281"/>
      <c r="E1397" s="281"/>
      <c r="F1397" s="282"/>
      <c r="G1397" s="162" t="s">
        <v>53</v>
      </c>
      <c r="H1397" s="61" t="s">
        <v>56</v>
      </c>
      <c r="I1397" s="165" t="s">
        <v>53</v>
      </c>
    </row>
    <row r="1398" spans="1:9" ht="15.75">
      <c r="A1398" s="319"/>
      <c r="B1398" s="73" t="s">
        <v>2011</v>
      </c>
      <c r="C1398" s="280" t="s">
        <v>2331</v>
      </c>
      <c r="D1398" s="281"/>
      <c r="E1398" s="281"/>
      <c r="F1398" s="282"/>
      <c r="G1398" s="162" t="s">
        <v>53</v>
      </c>
      <c r="H1398" s="61" t="s">
        <v>56</v>
      </c>
      <c r="I1398" s="165" t="s">
        <v>53</v>
      </c>
    </row>
    <row r="1399" spans="1:9" ht="20.25">
      <c r="A1399" s="121"/>
      <c r="B1399" s="289" t="s">
        <v>140</v>
      </c>
      <c r="C1399" s="281"/>
      <c r="D1399" s="281"/>
      <c r="E1399" s="281"/>
      <c r="F1399" s="282"/>
      <c r="G1399" s="56"/>
      <c r="H1399" s="55"/>
      <c r="I1399" s="56"/>
    </row>
    <row r="1400" spans="1:9" ht="15.75">
      <c r="A1400" s="319"/>
      <c r="B1400" s="52" t="s">
        <v>2146</v>
      </c>
      <c r="C1400" s="299" t="s">
        <v>2332</v>
      </c>
      <c r="D1400" s="300"/>
      <c r="E1400" s="300"/>
      <c r="F1400" s="301"/>
      <c r="G1400" s="118">
        <v>165</v>
      </c>
      <c r="H1400" s="61" t="s">
        <v>56</v>
      </c>
      <c r="I1400" s="165">
        <v>161.69999999999999</v>
      </c>
    </row>
    <row r="1401" spans="1:9" ht="15.75">
      <c r="A1401" s="319"/>
      <c r="B1401" s="52" t="s">
        <v>2333</v>
      </c>
      <c r="C1401" s="299" t="s">
        <v>2334</v>
      </c>
      <c r="D1401" s="300"/>
      <c r="E1401" s="300"/>
      <c r="F1401" s="301"/>
      <c r="G1401" s="118" t="s">
        <v>53</v>
      </c>
      <c r="H1401" s="61" t="s">
        <v>56</v>
      </c>
      <c r="I1401" s="165" t="s">
        <v>53</v>
      </c>
    </row>
    <row r="1402" spans="1:9" ht="15.75">
      <c r="A1402" s="319"/>
      <c r="B1402" s="52" t="s">
        <v>2028</v>
      </c>
      <c r="C1402" s="299" t="s">
        <v>2335</v>
      </c>
      <c r="D1402" s="300"/>
      <c r="E1402" s="300"/>
      <c r="F1402" s="301"/>
      <c r="G1402" s="118">
        <v>265</v>
      </c>
      <c r="H1402" s="61" t="s">
        <v>56</v>
      </c>
      <c r="I1402" s="165">
        <v>259.7</v>
      </c>
    </row>
    <row r="1403" spans="1:9" ht="15.75">
      <c r="A1403" s="319"/>
      <c r="B1403" s="52" t="s">
        <v>2336</v>
      </c>
      <c r="C1403" s="299" t="s">
        <v>2337</v>
      </c>
      <c r="D1403" s="300"/>
      <c r="E1403" s="300"/>
      <c r="F1403" s="301"/>
      <c r="G1403" s="118" t="s">
        <v>53</v>
      </c>
      <c r="H1403" s="61" t="s">
        <v>56</v>
      </c>
      <c r="I1403" s="165" t="s">
        <v>53</v>
      </c>
    </row>
    <row r="1404" spans="1:9" ht="20.25">
      <c r="A1404" s="310"/>
      <c r="B1404" s="307" t="s">
        <v>204</v>
      </c>
      <c r="C1404" s="281"/>
      <c r="D1404" s="281"/>
      <c r="E1404" s="281"/>
      <c r="F1404" s="282"/>
      <c r="G1404" s="102"/>
      <c r="H1404" s="124"/>
      <c r="I1404" s="104"/>
    </row>
    <row r="1405" spans="1:9" ht="15.75">
      <c r="A1405" s="303"/>
      <c r="B1405" s="105" t="s">
        <v>2031</v>
      </c>
      <c r="C1405" s="299" t="s">
        <v>2340</v>
      </c>
      <c r="D1405" s="300"/>
      <c r="E1405" s="300"/>
      <c r="F1405" s="301"/>
      <c r="G1405" s="165">
        <v>355</v>
      </c>
      <c r="H1405" s="61" t="s">
        <v>56</v>
      </c>
      <c r="I1405" s="191">
        <v>347.9</v>
      </c>
    </row>
    <row r="1406" spans="1:9" ht="15.75">
      <c r="A1406" s="303"/>
      <c r="B1406" s="105">
        <v>1</v>
      </c>
      <c r="C1406" s="299" t="s">
        <v>2033</v>
      </c>
      <c r="D1406" s="300"/>
      <c r="E1406" s="300"/>
      <c r="F1406" s="301"/>
      <c r="G1406" s="165">
        <v>100</v>
      </c>
      <c r="H1406" s="61" t="s">
        <v>56</v>
      </c>
      <c r="I1406" s="190">
        <v>98</v>
      </c>
    </row>
    <row r="1407" spans="1:9" ht="15.75">
      <c r="A1407" s="303"/>
      <c r="B1407" s="105">
        <v>1</v>
      </c>
      <c r="C1407" s="299" t="s">
        <v>2034</v>
      </c>
      <c r="D1407" s="300"/>
      <c r="E1407" s="300"/>
      <c r="F1407" s="301"/>
      <c r="G1407" s="165">
        <v>100</v>
      </c>
      <c r="H1407" s="61" t="s">
        <v>56</v>
      </c>
      <c r="I1407" s="191">
        <v>98</v>
      </c>
    </row>
    <row r="1408" spans="1:9" ht="15.75">
      <c r="A1408" s="303"/>
      <c r="B1408" s="105">
        <v>1</v>
      </c>
      <c r="C1408" s="299" t="s">
        <v>2035</v>
      </c>
      <c r="D1408" s="300"/>
      <c r="E1408" s="300"/>
      <c r="F1408" s="301"/>
      <c r="G1408" s="165">
        <v>315</v>
      </c>
      <c r="H1408" s="61" t="s">
        <v>56</v>
      </c>
      <c r="I1408" s="191">
        <v>308.7</v>
      </c>
    </row>
    <row r="1409" spans="1:9" ht="15.75">
      <c r="A1409" s="303"/>
      <c r="B1409" s="105">
        <v>2</v>
      </c>
      <c r="C1409" s="299" t="s">
        <v>2036</v>
      </c>
      <c r="D1409" s="300"/>
      <c r="E1409" s="300"/>
      <c r="F1409" s="301"/>
      <c r="G1409" s="118">
        <v>525</v>
      </c>
      <c r="H1409" s="61" t="s">
        <v>56</v>
      </c>
      <c r="I1409" s="190">
        <v>514.5</v>
      </c>
    </row>
    <row r="1410" spans="1:9" ht="15.75">
      <c r="A1410" s="303"/>
      <c r="B1410" s="105">
        <v>4</v>
      </c>
      <c r="C1410" s="299" t="s">
        <v>2037</v>
      </c>
      <c r="D1410" s="300"/>
      <c r="E1410" s="300"/>
      <c r="F1410" s="301"/>
      <c r="G1410" s="118">
        <v>515</v>
      </c>
      <c r="H1410" s="61" t="s">
        <v>56</v>
      </c>
      <c r="I1410" s="190">
        <v>504.7</v>
      </c>
    </row>
    <row r="1411" spans="1:9" ht="15.75">
      <c r="A1411" s="303"/>
      <c r="B1411" s="105">
        <v>4</v>
      </c>
      <c r="C1411" s="299" t="s">
        <v>2038</v>
      </c>
      <c r="D1411" s="300"/>
      <c r="E1411" s="300"/>
      <c r="F1411" s="301"/>
      <c r="G1411" s="165">
        <v>515</v>
      </c>
      <c r="H1411" s="61" t="s">
        <v>56</v>
      </c>
      <c r="I1411" s="190">
        <v>504.7</v>
      </c>
    </row>
    <row r="1412" spans="1:9" ht="15.75">
      <c r="A1412" s="303"/>
      <c r="B1412" s="105">
        <v>4</v>
      </c>
      <c r="C1412" s="299" t="s">
        <v>2039</v>
      </c>
      <c r="D1412" s="300"/>
      <c r="E1412" s="300"/>
      <c r="F1412" s="301"/>
      <c r="G1412" s="118">
        <v>615</v>
      </c>
      <c r="H1412" s="61" t="s">
        <v>56</v>
      </c>
      <c r="I1412" s="190">
        <v>602.70000000000005</v>
      </c>
    </row>
    <row r="1413" spans="1:9" ht="15.75">
      <c r="A1413" s="303"/>
      <c r="B1413" s="105">
        <v>6</v>
      </c>
      <c r="C1413" s="299" t="s">
        <v>2341</v>
      </c>
      <c r="D1413" s="300"/>
      <c r="E1413" s="300"/>
      <c r="F1413" s="301"/>
      <c r="G1413" s="118" t="s">
        <v>53</v>
      </c>
      <c r="H1413" s="61" t="s">
        <v>56</v>
      </c>
      <c r="I1413" s="190" t="s">
        <v>53</v>
      </c>
    </row>
    <row r="1414" spans="1:9" ht="20.25">
      <c r="A1414" s="304" t="s">
        <v>82</v>
      </c>
      <c r="B1414" s="307" t="s">
        <v>82</v>
      </c>
      <c r="C1414" s="281"/>
      <c r="D1414" s="281"/>
      <c r="E1414" s="281"/>
      <c r="F1414" s="282"/>
      <c r="G1414" s="56"/>
      <c r="H1414" s="55"/>
      <c r="I1414" s="56"/>
    </row>
    <row r="1415" spans="1:9" ht="15.75">
      <c r="A1415" s="305"/>
      <c r="B1415" s="115" t="s">
        <v>2479</v>
      </c>
      <c r="C1415" s="299" t="s">
        <v>2480</v>
      </c>
      <c r="D1415" s="300"/>
      <c r="E1415" s="300"/>
      <c r="F1415" s="301"/>
      <c r="G1415" s="165">
        <v>455</v>
      </c>
      <c r="H1415" s="61" t="s">
        <v>56</v>
      </c>
      <c r="I1415" s="165">
        <v>445.9</v>
      </c>
    </row>
    <row r="1416" spans="1:9" ht="15.75">
      <c r="A1416" s="305"/>
      <c r="B1416" s="115">
        <v>642</v>
      </c>
      <c r="C1416" s="299" t="s">
        <v>2481</v>
      </c>
      <c r="D1416" s="300"/>
      <c r="E1416" s="300"/>
      <c r="F1416" s="301"/>
      <c r="G1416" s="165">
        <v>1420</v>
      </c>
      <c r="H1416" s="61" t="s">
        <v>56</v>
      </c>
      <c r="I1416" s="165">
        <v>1391.6</v>
      </c>
    </row>
    <row r="1417" spans="1:9" ht="15.75">
      <c r="A1417" s="305"/>
      <c r="B1417" s="115" t="s">
        <v>2344</v>
      </c>
      <c r="C1417" s="299" t="s">
        <v>2345</v>
      </c>
      <c r="D1417" s="300"/>
      <c r="E1417" s="300"/>
      <c r="F1417" s="301"/>
      <c r="G1417" s="165">
        <v>4295</v>
      </c>
      <c r="H1417" s="61" t="s">
        <v>56</v>
      </c>
      <c r="I1417" s="165">
        <v>4209.1000000000004</v>
      </c>
    </row>
    <row r="1418" spans="1:9" ht="15.75">
      <c r="A1418" s="305"/>
      <c r="B1418" s="115" t="s">
        <v>2344</v>
      </c>
      <c r="C1418" s="299" t="s">
        <v>2346</v>
      </c>
      <c r="D1418" s="300"/>
      <c r="E1418" s="300"/>
      <c r="F1418" s="301"/>
      <c r="G1418" s="165">
        <v>4295</v>
      </c>
      <c r="H1418" s="61" t="s">
        <v>56</v>
      </c>
      <c r="I1418" s="165">
        <v>4209.1000000000004</v>
      </c>
    </row>
    <row r="1419" spans="1:9" ht="31.5">
      <c r="A1419" s="306"/>
      <c r="B1419" s="115" t="s">
        <v>160</v>
      </c>
      <c r="C1419" s="299" t="s">
        <v>2040</v>
      </c>
      <c r="D1419" s="300"/>
      <c r="E1419" s="300"/>
      <c r="F1419" s="301"/>
      <c r="G1419" s="84" t="s">
        <v>2041</v>
      </c>
      <c r="H1419" s="61" t="s">
        <v>56</v>
      </c>
      <c r="I1419" s="84" t="s">
        <v>2042</v>
      </c>
    </row>
    <row r="1420" spans="1:9" ht="15.75">
      <c r="A1420" s="306"/>
      <c r="B1420" s="115" t="s">
        <v>247</v>
      </c>
      <c r="C1420" s="299" t="s">
        <v>2347</v>
      </c>
      <c r="D1420" s="300"/>
      <c r="E1420" s="300"/>
      <c r="F1420" s="301"/>
      <c r="G1420" s="165">
        <v>695</v>
      </c>
      <c r="H1420" s="61" t="s">
        <v>56</v>
      </c>
      <c r="I1420" s="165">
        <v>681.1</v>
      </c>
    </row>
    <row r="1421" spans="1:9" ht="15.75">
      <c r="A1421" s="306"/>
      <c r="B1421" s="115">
        <v>471</v>
      </c>
      <c r="C1421" s="299" t="s">
        <v>2348</v>
      </c>
      <c r="D1421" s="300"/>
      <c r="E1421" s="300"/>
      <c r="F1421" s="301"/>
      <c r="G1421" s="165">
        <v>160</v>
      </c>
      <c r="H1421" s="61" t="s">
        <v>56</v>
      </c>
      <c r="I1421" s="165">
        <v>156.80000000000001</v>
      </c>
    </row>
    <row r="1422" spans="1:9" ht="15.75">
      <c r="A1422" s="306"/>
      <c r="B1422" s="115">
        <v>166</v>
      </c>
      <c r="C1422" s="299" t="s">
        <v>2043</v>
      </c>
      <c r="D1422" s="300"/>
      <c r="E1422" s="300"/>
      <c r="F1422" s="301"/>
      <c r="G1422" s="165" t="s">
        <v>53</v>
      </c>
      <c r="H1422" s="61" t="s">
        <v>56</v>
      </c>
      <c r="I1422" s="165" t="s">
        <v>53</v>
      </c>
    </row>
    <row r="1423" spans="1:9" ht="15.75">
      <c r="A1423" s="306"/>
      <c r="B1423" s="115" t="s">
        <v>2044</v>
      </c>
      <c r="C1423" s="299" t="s">
        <v>2045</v>
      </c>
      <c r="D1423" s="300"/>
      <c r="E1423" s="300"/>
      <c r="F1423" s="301"/>
      <c r="G1423" s="165">
        <v>180</v>
      </c>
      <c r="H1423" s="61" t="s">
        <v>56</v>
      </c>
      <c r="I1423" s="191">
        <v>176.4</v>
      </c>
    </row>
    <row r="1424" spans="1:9" ht="15.75">
      <c r="A1424" s="306"/>
      <c r="B1424" s="115">
        <v>592</v>
      </c>
      <c r="C1424" s="299" t="s">
        <v>2349</v>
      </c>
      <c r="D1424" s="300"/>
      <c r="E1424" s="300"/>
      <c r="F1424" s="301"/>
      <c r="G1424" s="165">
        <v>150</v>
      </c>
      <c r="H1424" s="61" t="s">
        <v>56</v>
      </c>
      <c r="I1424" s="165">
        <v>147</v>
      </c>
    </row>
    <row r="1425" spans="1:9" ht="15.75">
      <c r="A1425" s="306"/>
      <c r="B1425" s="115" t="s">
        <v>253</v>
      </c>
      <c r="C1425" s="299" t="s">
        <v>2050</v>
      </c>
      <c r="D1425" s="300"/>
      <c r="E1425" s="300"/>
      <c r="F1425" s="301"/>
      <c r="G1425" s="165">
        <v>280</v>
      </c>
      <c r="H1425" s="61" t="s">
        <v>56</v>
      </c>
      <c r="I1425" s="165">
        <v>274.39999999999998</v>
      </c>
    </row>
    <row r="1426" spans="1:9" ht="15.75">
      <c r="A1426" s="306"/>
      <c r="B1426" s="115" t="s">
        <v>2046</v>
      </c>
      <c r="C1426" s="299" t="s">
        <v>2047</v>
      </c>
      <c r="D1426" s="300"/>
      <c r="E1426" s="300"/>
      <c r="F1426" s="301"/>
      <c r="G1426" s="165" t="s">
        <v>53</v>
      </c>
      <c r="H1426" s="61" t="s">
        <v>56</v>
      </c>
      <c r="I1426" s="165" t="s">
        <v>53</v>
      </c>
    </row>
    <row r="1427" spans="1:9" ht="15.75">
      <c r="A1427" s="306"/>
      <c r="B1427" s="115" t="s">
        <v>540</v>
      </c>
      <c r="C1427" s="299" t="s">
        <v>2048</v>
      </c>
      <c r="D1427" s="300"/>
      <c r="E1427" s="300"/>
      <c r="F1427" s="301"/>
      <c r="G1427" s="165">
        <v>250</v>
      </c>
      <c r="H1427" s="61" t="s">
        <v>56</v>
      </c>
      <c r="I1427" s="165">
        <v>245</v>
      </c>
    </row>
    <row r="1428" spans="1:9" ht="15.75">
      <c r="A1428" s="306"/>
      <c r="B1428" s="115">
        <v>435</v>
      </c>
      <c r="C1428" s="299" t="s">
        <v>2049</v>
      </c>
      <c r="D1428" s="300"/>
      <c r="E1428" s="300"/>
      <c r="F1428" s="301"/>
      <c r="G1428" s="165">
        <v>505</v>
      </c>
      <c r="H1428" s="61" t="s">
        <v>56</v>
      </c>
      <c r="I1428" s="165">
        <v>494.5</v>
      </c>
    </row>
    <row r="1429" spans="1:9" ht="15.75">
      <c r="A1429" s="306"/>
      <c r="B1429" s="115" t="s">
        <v>409</v>
      </c>
      <c r="C1429" s="299" t="s">
        <v>2350</v>
      </c>
      <c r="D1429" s="300"/>
      <c r="E1429" s="300"/>
      <c r="F1429" s="301"/>
      <c r="G1429" s="165">
        <v>1240</v>
      </c>
      <c r="H1429" s="61" t="s">
        <v>56</v>
      </c>
      <c r="I1429" s="165">
        <v>1215.2</v>
      </c>
    </row>
    <row r="1430" spans="1:9" ht="15.75">
      <c r="A1430" s="306"/>
      <c r="B1430" s="115" t="s">
        <v>2351</v>
      </c>
      <c r="C1430" s="299" t="s">
        <v>2352</v>
      </c>
      <c r="D1430" s="300"/>
      <c r="E1430" s="300"/>
      <c r="F1430" s="301"/>
      <c r="G1430" s="165">
        <v>600</v>
      </c>
      <c r="H1430" s="61" t="s">
        <v>56</v>
      </c>
      <c r="I1430" s="165">
        <v>588</v>
      </c>
    </row>
    <row r="1431" spans="1:9" ht="15.75">
      <c r="A1431" s="306"/>
      <c r="B1431" s="73" t="s">
        <v>461</v>
      </c>
      <c r="C1431" s="299" t="s">
        <v>2353</v>
      </c>
      <c r="D1431" s="300"/>
      <c r="E1431" s="300"/>
      <c r="F1431" s="301"/>
      <c r="G1431" s="165">
        <v>250</v>
      </c>
      <c r="H1431" s="61" t="s">
        <v>56</v>
      </c>
      <c r="I1431" s="158">
        <v>245</v>
      </c>
    </row>
    <row r="1432" spans="1:9" ht="15.75">
      <c r="A1432" s="306"/>
      <c r="B1432" s="73">
        <v>473</v>
      </c>
      <c r="C1432" s="299" t="s">
        <v>2051</v>
      </c>
      <c r="D1432" s="300"/>
      <c r="E1432" s="300"/>
      <c r="F1432" s="301"/>
      <c r="G1432" s="165">
        <v>350</v>
      </c>
      <c r="H1432" s="61" t="s">
        <v>56</v>
      </c>
      <c r="I1432" s="158">
        <v>343</v>
      </c>
    </row>
    <row r="1433" spans="1:9" ht="15.75">
      <c r="A1433" s="306"/>
      <c r="B1433" s="73" t="s">
        <v>563</v>
      </c>
      <c r="C1433" s="299" t="s">
        <v>2057</v>
      </c>
      <c r="D1433" s="300"/>
      <c r="E1433" s="300"/>
      <c r="F1433" s="301"/>
      <c r="G1433" s="165">
        <v>125</v>
      </c>
      <c r="H1433" s="61" t="s">
        <v>56</v>
      </c>
      <c r="I1433" s="158">
        <v>122.5</v>
      </c>
    </row>
    <row r="1434" spans="1:9" ht="15.75">
      <c r="A1434" s="306"/>
      <c r="B1434" s="73" t="s">
        <v>2058</v>
      </c>
      <c r="C1434" s="299" t="s">
        <v>2059</v>
      </c>
      <c r="D1434" s="300"/>
      <c r="E1434" s="300"/>
      <c r="F1434" s="301"/>
      <c r="G1434" s="165">
        <v>300</v>
      </c>
      <c r="H1434" s="61" t="s">
        <v>56</v>
      </c>
      <c r="I1434" s="158">
        <v>294</v>
      </c>
    </row>
    <row r="1435" spans="1:9" ht="15.75">
      <c r="A1435" s="306"/>
      <c r="B1435" s="73" t="s">
        <v>2354</v>
      </c>
      <c r="C1435" s="299" t="s">
        <v>2355</v>
      </c>
      <c r="D1435" s="300"/>
      <c r="E1435" s="300"/>
      <c r="F1435" s="301"/>
      <c r="G1435" s="165">
        <v>280</v>
      </c>
      <c r="H1435" s="61" t="s">
        <v>56</v>
      </c>
      <c r="I1435" s="158">
        <v>274.39999999999998</v>
      </c>
    </row>
    <row r="1436" spans="1:9" ht="15.75">
      <c r="A1436" s="306"/>
      <c r="B1436" s="73">
        <v>435</v>
      </c>
      <c r="C1436" s="299" t="s">
        <v>2356</v>
      </c>
      <c r="D1436" s="300"/>
      <c r="E1436" s="300"/>
      <c r="F1436" s="301"/>
      <c r="G1436" s="165">
        <v>505</v>
      </c>
      <c r="H1436" s="61" t="s">
        <v>56</v>
      </c>
      <c r="I1436" s="158">
        <v>494.9</v>
      </c>
    </row>
    <row r="1437" spans="1:9" ht="15.75">
      <c r="A1437" s="306"/>
      <c r="B1437" s="73" t="s">
        <v>413</v>
      </c>
      <c r="C1437" s="299" t="s">
        <v>2357</v>
      </c>
      <c r="D1437" s="300"/>
      <c r="E1437" s="300"/>
      <c r="F1437" s="301"/>
      <c r="G1437" s="165" t="s">
        <v>53</v>
      </c>
      <c r="H1437" s="61" t="s">
        <v>56</v>
      </c>
      <c r="I1437" s="158" t="s">
        <v>53</v>
      </c>
    </row>
    <row r="1438" spans="1:9" ht="15.75">
      <c r="A1438" s="306"/>
      <c r="B1438" s="73" t="s">
        <v>2358</v>
      </c>
      <c r="C1438" s="299" t="s">
        <v>2359</v>
      </c>
      <c r="D1438" s="300"/>
      <c r="E1438" s="300"/>
      <c r="F1438" s="301"/>
      <c r="G1438" s="165">
        <v>375</v>
      </c>
      <c r="H1438" s="61" t="s">
        <v>56</v>
      </c>
      <c r="I1438" s="158">
        <v>367.5</v>
      </c>
    </row>
    <row r="1439" spans="1:9" ht="15.75">
      <c r="A1439" s="306"/>
      <c r="B1439" s="73" t="s">
        <v>2358</v>
      </c>
      <c r="C1439" s="299" t="s">
        <v>2360</v>
      </c>
      <c r="D1439" s="300"/>
      <c r="E1439" s="300"/>
      <c r="F1439" s="301"/>
      <c r="G1439" s="165" t="s">
        <v>53</v>
      </c>
      <c r="H1439" s="61" t="s">
        <v>56</v>
      </c>
      <c r="I1439" s="158" t="s">
        <v>53</v>
      </c>
    </row>
    <row r="1440" spans="1:9" ht="15.75">
      <c r="A1440" s="306"/>
      <c r="B1440" s="73" t="s">
        <v>475</v>
      </c>
      <c r="C1440" s="299" t="s">
        <v>2361</v>
      </c>
      <c r="D1440" s="300"/>
      <c r="E1440" s="300"/>
      <c r="F1440" s="301"/>
      <c r="G1440" s="165">
        <v>350</v>
      </c>
      <c r="H1440" s="61" t="s">
        <v>56</v>
      </c>
      <c r="I1440" s="158">
        <v>343</v>
      </c>
    </row>
    <row r="1441" spans="1:9" ht="15.75">
      <c r="A1441" s="306"/>
      <c r="B1441" s="73" t="s">
        <v>2362</v>
      </c>
      <c r="C1441" s="299" t="s">
        <v>2363</v>
      </c>
      <c r="D1441" s="300"/>
      <c r="E1441" s="300"/>
      <c r="F1441" s="301"/>
      <c r="G1441" s="118">
        <v>625</v>
      </c>
      <c r="H1441" s="61" t="s">
        <v>56</v>
      </c>
      <c r="I1441" s="158">
        <v>612.5</v>
      </c>
    </row>
    <row r="1442" spans="1:9" ht="15.75">
      <c r="A1442" s="306"/>
      <c r="B1442" s="73" t="s">
        <v>2362</v>
      </c>
      <c r="C1442" s="299" t="s">
        <v>2364</v>
      </c>
      <c r="D1442" s="300"/>
      <c r="E1442" s="300"/>
      <c r="F1442" s="301"/>
      <c r="G1442" s="165" t="s">
        <v>53</v>
      </c>
      <c r="H1442" s="61" t="s">
        <v>56</v>
      </c>
      <c r="I1442" s="158" t="s">
        <v>53</v>
      </c>
    </row>
    <row r="1443" spans="1:9" ht="15.75">
      <c r="A1443" s="306"/>
      <c r="B1443" s="73" t="s">
        <v>1824</v>
      </c>
      <c r="C1443" s="299" t="s">
        <v>2365</v>
      </c>
      <c r="D1443" s="300"/>
      <c r="E1443" s="300"/>
      <c r="F1443" s="301"/>
      <c r="G1443" s="165">
        <v>380</v>
      </c>
      <c r="H1443" s="61" t="s">
        <v>56</v>
      </c>
      <c r="I1443" s="158">
        <v>372.4</v>
      </c>
    </row>
    <row r="1444" spans="1:9" ht="15.75">
      <c r="A1444" s="306"/>
      <c r="B1444" s="73" t="s">
        <v>1729</v>
      </c>
      <c r="C1444" s="299" t="s">
        <v>2366</v>
      </c>
      <c r="D1444" s="300"/>
      <c r="E1444" s="300"/>
      <c r="F1444" s="301"/>
      <c r="G1444" s="165">
        <v>180</v>
      </c>
      <c r="H1444" s="61" t="s">
        <v>56</v>
      </c>
      <c r="I1444" s="158">
        <v>176.4</v>
      </c>
    </row>
    <row r="1445" spans="1:9" ht="15.75">
      <c r="A1445" s="306"/>
      <c r="B1445" s="73" t="s">
        <v>408</v>
      </c>
      <c r="C1445" s="299" t="s">
        <v>2367</v>
      </c>
      <c r="D1445" s="300"/>
      <c r="E1445" s="300"/>
      <c r="F1445" s="301"/>
      <c r="G1445" s="165">
        <v>2250</v>
      </c>
      <c r="H1445" s="61" t="s">
        <v>56</v>
      </c>
      <c r="I1445" s="158">
        <v>2205</v>
      </c>
    </row>
    <row r="1446" spans="1:9" ht="15.75">
      <c r="A1446" s="306"/>
      <c r="B1446" s="73" t="s">
        <v>2368</v>
      </c>
      <c r="C1446" s="299" t="s">
        <v>2369</v>
      </c>
      <c r="D1446" s="300"/>
      <c r="E1446" s="300"/>
      <c r="F1446" s="301"/>
      <c r="G1446" s="165">
        <v>2825</v>
      </c>
      <c r="H1446" s="61" t="s">
        <v>56</v>
      </c>
      <c r="I1446" s="158">
        <v>2768.5</v>
      </c>
    </row>
    <row r="1447" spans="1:9" ht="15.75">
      <c r="A1447" s="306"/>
      <c r="B1447" s="73" t="s">
        <v>2372</v>
      </c>
      <c r="C1447" s="299" t="s">
        <v>2373</v>
      </c>
      <c r="D1447" s="300"/>
      <c r="E1447" s="300"/>
      <c r="F1447" s="301"/>
      <c r="G1447" s="165">
        <v>250</v>
      </c>
      <c r="H1447" s="61" t="s">
        <v>56</v>
      </c>
      <c r="I1447" s="158">
        <v>245</v>
      </c>
    </row>
    <row r="1448" spans="1:9" ht="15.75">
      <c r="A1448" s="306"/>
      <c r="B1448" s="73" t="s">
        <v>2372</v>
      </c>
      <c r="C1448" s="299" t="s">
        <v>2374</v>
      </c>
      <c r="D1448" s="300"/>
      <c r="E1448" s="300"/>
      <c r="F1448" s="301"/>
      <c r="G1448" s="165" t="s">
        <v>53</v>
      </c>
      <c r="H1448" s="61" t="s">
        <v>56</v>
      </c>
      <c r="I1448" s="158" t="s">
        <v>53</v>
      </c>
    </row>
    <row r="1449" spans="1:9" ht="15.75">
      <c r="A1449" s="306"/>
      <c r="B1449" s="73" t="s">
        <v>2375</v>
      </c>
      <c r="C1449" s="299" t="s">
        <v>2376</v>
      </c>
      <c r="D1449" s="300"/>
      <c r="E1449" s="300"/>
      <c r="F1449" s="301"/>
      <c r="G1449" s="165">
        <v>150</v>
      </c>
      <c r="H1449" s="61" t="s">
        <v>56</v>
      </c>
      <c r="I1449" s="158">
        <v>147</v>
      </c>
    </row>
    <row r="1450" spans="1:9" ht="15.75">
      <c r="A1450" s="306"/>
      <c r="B1450" s="73" t="s">
        <v>2077</v>
      </c>
      <c r="C1450" s="299" t="s">
        <v>2377</v>
      </c>
      <c r="D1450" s="300"/>
      <c r="E1450" s="300"/>
      <c r="F1450" s="301"/>
      <c r="G1450" s="165">
        <v>130</v>
      </c>
      <c r="H1450" s="61" t="s">
        <v>56</v>
      </c>
      <c r="I1450" s="158">
        <v>127.4</v>
      </c>
    </row>
    <row r="1451" spans="1:9" ht="15.75">
      <c r="A1451" s="306"/>
      <c r="B1451" s="73" t="s">
        <v>2378</v>
      </c>
      <c r="C1451" s="299" t="s">
        <v>2379</v>
      </c>
      <c r="D1451" s="300"/>
      <c r="E1451" s="300"/>
      <c r="F1451" s="301"/>
      <c r="G1451" s="165" t="s">
        <v>53</v>
      </c>
      <c r="H1451" s="61" t="s">
        <v>56</v>
      </c>
      <c r="I1451" s="158" t="s">
        <v>53</v>
      </c>
    </row>
    <row r="1452" spans="1:9" ht="15.75">
      <c r="A1452" s="306"/>
      <c r="B1452" s="73" t="s">
        <v>2380</v>
      </c>
      <c r="C1452" s="299" t="s">
        <v>2381</v>
      </c>
      <c r="D1452" s="300"/>
      <c r="E1452" s="300"/>
      <c r="F1452" s="301"/>
      <c r="G1452" s="165">
        <v>250</v>
      </c>
      <c r="H1452" s="61" t="s">
        <v>56</v>
      </c>
      <c r="I1452" s="158">
        <v>245</v>
      </c>
    </row>
    <row r="1453" spans="1:9" ht="15.75">
      <c r="A1453" s="306"/>
      <c r="B1453" s="73" t="s">
        <v>2382</v>
      </c>
      <c r="C1453" s="299" t="s">
        <v>2383</v>
      </c>
      <c r="D1453" s="300"/>
      <c r="E1453" s="300"/>
      <c r="F1453" s="301"/>
      <c r="G1453" s="165">
        <v>1345</v>
      </c>
      <c r="H1453" s="61" t="s">
        <v>56</v>
      </c>
      <c r="I1453" s="158">
        <v>1318.1</v>
      </c>
    </row>
    <row r="1454" spans="1:9" ht="15.75">
      <c r="A1454" s="306"/>
      <c r="B1454" s="73" t="s">
        <v>2384</v>
      </c>
      <c r="C1454" s="299" t="s">
        <v>2385</v>
      </c>
      <c r="D1454" s="300"/>
      <c r="E1454" s="300"/>
      <c r="F1454" s="301"/>
      <c r="G1454" s="165">
        <v>750</v>
      </c>
      <c r="H1454" s="61" t="s">
        <v>56</v>
      </c>
      <c r="I1454" s="158">
        <v>735</v>
      </c>
    </row>
    <row r="1455" spans="1:9" ht="15.75">
      <c r="A1455" s="306"/>
      <c r="B1455" s="73" t="s">
        <v>152</v>
      </c>
      <c r="C1455" s="299" t="s">
        <v>2065</v>
      </c>
      <c r="D1455" s="300"/>
      <c r="E1455" s="300"/>
      <c r="F1455" s="301"/>
      <c r="G1455" s="165">
        <v>230</v>
      </c>
      <c r="H1455" s="61" t="s">
        <v>56</v>
      </c>
      <c r="I1455" s="158">
        <v>225.4</v>
      </c>
    </row>
    <row r="1456" spans="1:9" ht="15.75">
      <c r="A1456" s="306"/>
      <c r="B1456" s="73" t="s">
        <v>2066</v>
      </c>
      <c r="C1456" s="299" t="s">
        <v>2067</v>
      </c>
      <c r="D1456" s="300"/>
      <c r="E1456" s="300"/>
      <c r="F1456" s="301"/>
      <c r="G1456" s="165">
        <v>425</v>
      </c>
      <c r="H1456" s="61" t="s">
        <v>56</v>
      </c>
      <c r="I1456" s="158">
        <v>416.5</v>
      </c>
    </row>
    <row r="1457" spans="1:9" ht="15.75">
      <c r="A1457" s="306"/>
      <c r="B1457" s="73" t="s">
        <v>1829</v>
      </c>
      <c r="C1457" s="299" t="s">
        <v>2052</v>
      </c>
      <c r="D1457" s="300"/>
      <c r="E1457" s="300"/>
      <c r="F1457" s="301"/>
      <c r="G1457" s="165">
        <v>180</v>
      </c>
      <c r="H1457" s="61" t="s">
        <v>56</v>
      </c>
      <c r="I1457" s="158">
        <v>176.4</v>
      </c>
    </row>
    <row r="1458" spans="1:9" ht="15.75">
      <c r="A1458" s="306"/>
      <c r="B1458" s="73" t="s">
        <v>2386</v>
      </c>
      <c r="C1458" s="299" t="s">
        <v>2387</v>
      </c>
      <c r="D1458" s="300"/>
      <c r="E1458" s="300"/>
      <c r="F1458" s="301"/>
      <c r="G1458" s="165">
        <v>325</v>
      </c>
      <c r="H1458" s="61" t="s">
        <v>56</v>
      </c>
      <c r="I1458" s="158">
        <v>318.5</v>
      </c>
    </row>
    <row r="1459" spans="1:9" ht="15.75">
      <c r="A1459" s="306"/>
      <c r="B1459" s="73" t="s">
        <v>2388</v>
      </c>
      <c r="C1459" s="299" t="s">
        <v>2389</v>
      </c>
      <c r="D1459" s="300"/>
      <c r="E1459" s="300"/>
      <c r="F1459" s="301"/>
      <c r="G1459" s="165">
        <v>560</v>
      </c>
      <c r="H1459" s="61" t="s">
        <v>56</v>
      </c>
      <c r="I1459" s="158">
        <v>548.79999999999995</v>
      </c>
    </row>
    <row r="1460" spans="1:9" ht="15.75">
      <c r="A1460" s="306"/>
      <c r="B1460" s="73" t="s">
        <v>2390</v>
      </c>
      <c r="C1460" s="299" t="s">
        <v>2391</v>
      </c>
      <c r="D1460" s="300"/>
      <c r="E1460" s="300"/>
      <c r="F1460" s="301"/>
      <c r="G1460" s="165">
        <v>995</v>
      </c>
      <c r="H1460" s="61" t="s">
        <v>56</v>
      </c>
      <c r="I1460" s="158">
        <v>975.1</v>
      </c>
    </row>
    <row r="1461" spans="1:9" ht="15.75">
      <c r="A1461" s="306"/>
      <c r="B1461" s="73" t="s">
        <v>282</v>
      </c>
      <c r="C1461" s="299" t="s">
        <v>2070</v>
      </c>
      <c r="D1461" s="300"/>
      <c r="E1461" s="300"/>
      <c r="F1461" s="301"/>
      <c r="G1461" s="165">
        <v>140</v>
      </c>
      <c r="H1461" s="61" t="s">
        <v>56</v>
      </c>
      <c r="I1461" s="158">
        <v>137.19999999999999</v>
      </c>
    </row>
    <row r="1462" spans="1:9" ht="15.75">
      <c r="A1462" s="306"/>
      <c r="B1462" s="73" t="s">
        <v>2071</v>
      </c>
      <c r="C1462" s="299" t="s">
        <v>2072</v>
      </c>
      <c r="D1462" s="300"/>
      <c r="E1462" s="300"/>
      <c r="F1462" s="301"/>
      <c r="G1462" s="165">
        <v>985</v>
      </c>
      <c r="H1462" s="61" t="s">
        <v>56</v>
      </c>
      <c r="I1462" s="191">
        <v>965.3</v>
      </c>
    </row>
    <row r="1463" spans="1:9" ht="15.75">
      <c r="A1463" s="306"/>
      <c r="B1463" s="73" t="s">
        <v>157</v>
      </c>
      <c r="C1463" s="299" t="s">
        <v>2073</v>
      </c>
      <c r="D1463" s="300"/>
      <c r="E1463" s="300"/>
      <c r="F1463" s="301"/>
      <c r="G1463" s="165">
        <v>455</v>
      </c>
      <c r="H1463" s="61" t="s">
        <v>56</v>
      </c>
      <c r="I1463" s="191">
        <v>445.9</v>
      </c>
    </row>
    <row r="1464" spans="1:9" ht="15.75">
      <c r="A1464" s="306"/>
      <c r="B1464" s="73" t="s">
        <v>657</v>
      </c>
      <c r="C1464" s="299" t="s">
        <v>2074</v>
      </c>
      <c r="D1464" s="300"/>
      <c r="E1464" s="300"/>
      <c r="F1464" s="301"/>
      <c r="G1464" s="118">
        <v>745</v>
      </c>
      <c r="H1464" s="61" t="s">
        <v>1129</v>
      </c>
      <c r="I1464" s="158">
        <v>745</v>
      </c>
    </row>
    <row r="1465" spans="1:9" ht="15.75">
      <c r="A1465" s="306"/>
      <c r="B1465" s="73" t="s">
        <v>2075</v>
      </c>
      <c r="C1465" s="299" t="s">
        <v>2076</v>
      </c>
      <c r="D1465" s="300"/>
      <c r="E1465" s="300"/>
      <c r="F1465" s="301"/>
      <c r="G1465" s="165">
        <v>300</v>
      </c>
      <c r="H1465" s="61" t="s">
        <v>56</v>
      </c>
      <c r="I1465" s="158">
        <v>294</v>
      </c>
    </row>
    <row r="1466" spans="1:9" ht="15.75">
      <c r="A1466" s="306"/>
      <c r="B1466" s="73">
        <v>874</v>
      </c>
      <c r="C1466" s="299" t="s">
        <v>2392</v>
      </c>
      <c r="D1466" s="300"/>
      <c r="E1466" s="300"/>
      <c r="F1466" s="301"/>
      <c r="G1466" s="165">
        <v>1150</v>
      </c>
      <c r="H1466" s="61" t="s">
        <v>56</v>
      </c>
      <c r="I1466" s="158">
        <v>1127</v>
      </c>
    </row>
    <row r="1467" spans="1:9" ht="15.75">
      <c r="A1467" s="306"/>
      <c r="B1467" s="73" t="s">
        <v>142</v>
      </c>
      <c r="C1467" s="299" t="s">
        <v>2393</v>
      </c>
      <c r="D1467" s="300"/>
      <c r="E1467" s="300"/>
      <c r="F1467" s="301"/>
      <c r="G1467" s="165">
        <v>730</v>
      </c>
      <c r="H1467" s="61" t="s">
        <v>56</v>
      </c>
      <c r="I1467" s="158">
        <v>715.4</v>
      </c>
    </row>
    <row r="1468" spans="1:9" ht="15.75">
      <c r="A1468" s="306"/>
      <c r="B1468" s="73" t="s">
        <v>555</v>
      </c>
      <c r="C1468" s="299" t="s">
        <v>2394</v>
      </c>
      <c r="D1468" s="300"/>
      <c r="E1468" s="300"/>
      <c r="F1468" s="301"/>
      <c r="G1468" s="165">
        <v>4500</v>
      </c>
      <c r="H1468" s="61" t="s">
        <v>56</v>
      </c>
      <c r="I1468" s="158">
        <v>4410</v>
      </c>
    </row>
    <row r="1469" spans="1:9" ht="15.75">
      <c r="A1469" s="306"/>
      <c r="B1469" s="73" t="s">
        <v>2397</v>
      </c>
      <c r="C1469" s="299" t="s">
        <v>2398</v>
      </c>
      <c r="D1469" s="300"/>
      <c r="E1469" s="300"/>
      <c r="F1469" s="301"/>
      <c r="G1469" s="165">
        <v>315</v>
      </c>
      <c r="H1469" s="61" t="s">
        <v>56</v>
      </c>
      <c r="I1469" s="158">
        <v>308.7</v>
      </c>
    </row>
    <row r="1470" spans="1:9" ht="15.75">
      <c r="A1470" s="306"/>
      <c r="B1470" s="73" t="s">
        <v>2079</v>
      </c>
      <c r="C1470" s="299" t="s">
        <v>2080</v>
      </c>
      <c r="D1470" s="300"/>
      <c r="E1470" s="300"/>
      <c r="F1470" s="301"/>
      <c r="G1470" s="165">
        <v>225</v>
      </c>
      <c r="H1470" s="61" t="s">
        <v>56</v>
      </c>
      <c r="I1470" s="158">
        <v>220.5</v>
      </c>
    </row>
    <row r="1471" spans="1:9" ht="15.75">
      <c r="A1471" s="306"/>
      <c r="B1471" s="73" t="s">
        <v>1711</v>
      </c>
      <c r="C1471" s="299" t="s">
        <v>2399</v>
      </c>
      <c r="D1471" s="300"/>
      <c r="E1471" s="300"/>
      <c r="F1471" s="301"/>
      <c r="G1471" s="165">
        <v>160</v>
      </c>
      <c r="H1471" s="61" t="s">
        <v>56</v>
      </c>
      <c r="I1471" s="158">
        <v>156.80000000000001</v>
      </c>
    </row>
    <row r="1472" spans="1:9" ht="15.75">
      <c r="A1472" s="306"/>
      <c r="B1472" s="73" t="s">
        <v>2400</v>
      </c>
      <c r="C1472" s="299" t="s">
        <v>2401</v>
      </c>
      <c r="D1472" s="300"/>
      <c r="E1472" s="300"/>
      <c r="F1472" s="301"/>
      <c r="G1472" s="165">
        <v>1495</v>
      </c>
      <c r="H1472" s="61" t="s">
        <v>56</v>
      </c>
      <c r="I1472" s="158">
        <v>1465.1</v>
      </c>
    </row>
    <row r="1473" spans="1:9" ht="15.75">
      <c r="A1473" s="306"/>
      <c r="B1473" s="73" t="s">
        <v>1135</v>
      </c>
      <c r="C1473" s="299" t="s">
        <v>2402</v>
      </c>
      <c r="D1473" s="300"/>
      <c r="E1473" s="300"/>
      <c r="F1473" s="301"/>
      <c r="G1473" s="165">
        <v>995</v>
      </c>
      <c r="H1473" s="61" t="s">
        <v>56</v>
      </c>
      <c r="I1473" s="158">
        <v>975.1</v>
      </c>
    </row>
    <row r="1474" spans="1:9" ht="15.75">
      <c r="A1474" s="306"/>
      <c r="B1474" s="73" t="s">
        <v>1135</v>
      </c>
      <c r="C1474" s="299" t="s">
        <v>2403</v>
      </c>
      <c r="D1474" s="300"/>
      <c r="E1474" s="300"/>
      <c r="F1474" s="301"/>
      <c r="G1474" s="165" t="s">
        <v>53</v>
      </c>
      <c r="H1474" s="61" t="s">
        <v>56</v>
      </c>
      <c r="I1474" s="158" t="s">
        <v>53</v>
      </c>
    </row>
    <row r="1475" spans="1:9" ht="15.75">
      <c r="A1475" s="306"/>
      <c r="B1475" s="73" t="s">
        <v>413</v>
      </c>
      <c r="C1475" s="299" t="s">
        <v>2404</v>
      </c>
      <c r="D1475" s="300"/>
      <c r="E1475" s="300"/>
      <c r="F1475" s="301"/>
      <c r="G1475" s="165">
        <v>60</v>
      </c>
      <c r="H1475" s="61" t="s">
        <v>56</v>
      </c>
      <c r="I1475" s="158">
        <v>58.8</v>
      </c>
    </row>
    <row r="1476" spans="1:9" ht="15.75">
      <c r="A1476" s="306"/>
      <c r="B1476" s="73" t="s">
        <v>538</v>
      </c>
      <c r="C1476" s="299" t="s">
        <v>2405</v>
      </c>
      <c r="D1476" s="300"/>
      <c r="E1476" s="300"/>
      <c r="F1476" s="301"/>
      <c r="G1476" s="165">
        <v>185</v>
      </c>
      <c r="H1476" s="61" t="s">
        <v>56</v>
      </c>
      <c r="I1476" s="158">
        <v>181.3</v>
      </c>
    </row>
    <row r="1477" spans="1:9" ht="15.75">
      <c r="A1477" s="306"/>
      <c r="B1477" s="73" t="s">
        <v>538</v>
      </c>
      <c r="C1477" s="299" t="s">
        <v>2406</v>
      </c>
      <c r="D1477" s="300"/>
      <c r="E1477" s="300"/>
      <c r="F1477" s="301"/>
      <c r="G1477" s="165">
        <v>185</v>
      </c>
      <c r="H1477" s="61" t="s">
        <v>56</v>
      </c>
      <c r="I1477" s="158">
        <v>181.3</v>
      </c>
    </row>
    <row r="1478" spans="1:9" ht="15.75">
      <c r="A1478" s="306"/>
      <c r="B1478" s="73" t="s">
        <v>327</v>
      </c>
      <c r="C1478" s="299" t="s">
        <v>2407</v>
      </c>
      <c r="D1478" s="300"/>
      <c r="E1478" s="300"/>
      <c r="F1478" s="301"/>
      <c r="G1478" s="165" t="s">
        <v>53</v>
      </c>
      <c r="H1478" s="61" t="s">
        <v>56</v>
      </c>
      <c r="I1478" s="158" t="s">
        <v>53</v>
      </c>
    </row>
    <row r="1479" spans="1:9" ht="15.75">
      <c r="A1479" s="306"/>
      <c r="B1479" s="73" t="s">
        <v>2085</v>
      </c>
      <c r="C1479" s="299" t="s">
        <v>2408</v>
      </c>
      <c r="D1479" s="300"/>
      <c r="E1479" s="300"/>
      <c r="F1479" s="301"/>
      <c r="G1479" s="118" t="s">
        <v>53</v>
      </c>
      <c r="H1479" s="61" t="s">
        <v>56</v>
      </c>
      <c r="I1479" s="158" t="s">
        <v>53</v>
      </c>
    </row>
    <row r="1480" spans="1:9" ht="15.75">
      <c r="A1480" s="306"/>
      <c r="B1480" s="73" t="s">
        <v>2085</v>
      </c>
      <c r="C1480" s="299" t="s">
        <v>2086</v>
      </c>
      <c r="D1480" s="300"/>
      <c r="E1480" s="300"/>
      <c r="F1480" s="301"/>
      <c r="G1480" s="165">
        <v>210</v>
      </c>
      <c r="H1480" s="61" t="s">
        <v>56</v>
      </c>
      <c r="I1480" s="158">
        <v>205.8</v>
      </c>
    </row>
    <row r="1481" spans="1:9" ht="15.75">
      <c r="A1481" s="306"/>
      <c r="B1481" s="73" t="s">
        <v>2083</v>
      </c>
      <c r="C1481" s="299" t="s">
        <v>2084</v>
      </c>
      <c r="D1481" s="300"/>
      <c r="E1481" s="300"/>
      <c r="F1481" s="301"/>
      <c r="G1481" s="165">
        <v>250</v>
      </c>
      <c r="H1481" s="61" t="s">
        <v>56</v>
      </c>
      <c r="I1481" s="158">
        <v>245</v>
      </c>
    </row>
    <row r="1482" spans="1:9" ht="15.75">
      <c r="A1482" s="306"/>
      <c r="B1482" s="73" t="s">
        <v>2409</v>
      </c>
      <c r="C1482" s="299" t="s">
        <v>2410</v>
      </c>
      <c r="D1482" s="300"/>
      <c r="E1482" s="300"/>
      <c r="F1482" s="301"/>
      <c r="G1482" s="165">
        <v>115</v>
      </c>
      <c r="H1482" s="61" t="s">
        <v>56</v>
      </c>
      <c r="I1482" s="158">
        <v>112.7</v>
      </c>
    </row>
    <row r="1483" spans="1:9" ht="15.75">
      <c r="A1483" s="306"/>
      <c r="B1483" s="73" t="s">
        <v>325</v>
      </c>
      <c r="C1483" s="299" t="s">
        <v>2411</v>
      </c>
      <c r="D1483" s="300"/>
      <c r="E1483" s="300"/>
      <c r="F1483" s="301"/>
      <c r="G1483" s="165">
        <v>3115</v>
      </c>
      <c r="H1483" s="61" t="s">
        <v>56</v>
      </c>
      <c r="I1483" s="158">
        <v>3052.7</v>
      </c>
    </row>
    <row r="1484" spans="1:9" ht="15.75">
      <c r="A1484" s="306"/>
      <c r="B1484" s="73" t="s">
        <v>107</v>
      </c>
      <c r="C1484" s="299" t="s">
        <v>2412</v>
      </c>
      <c r="D1484" s="300"/>
      <c r="E1484" s="300"/>
      <c r="F1484" s="301"/>
      <c r="G1484" s="165">
        <v>305</v>
      </c>
      <c r="H1484" s="61" t="s">
        <v>56</v>
      </c>
      <c r="I1484" s="158">
        <v>298.89999999999998</v>
      </c>
    </row>
    <row r="1485" spans="1:9" ht="15.75">
      <c r="A1485" s="306"/>
      <c r="B1485" s="73" t="s">
        <v>1133</v>
      </c>
      <c r="C1485" s="299" t="s">
        <v>2090</v>
      </c>
      <c r="D1485" s="300"/>
      <c r="E1485" s="300"/>
      <c r="F1485" s="301"/>
      <c r="G1485" s="165">
        <v>215</v>
      </c>
      <c r="H1485" s="61" t="s">
        <v>56</v>
      </c>
      <c r="I1485" s="158">
        <v>210.7</v>
      </c>
    </row>
    <row r="1486" spans="1:9" ht="15.75">
      <c r="A1486" s="306"/>
      <c r="B1486" s="73" t="s">
        <v>1133</v>
      </c>
      <c r="C1486" s="299" t="s">
        <v>2413</v>
      </c>
      <c r="D1486" s="300"/>
      <c r="E1486" s="300"/>
      <c r="F1486" s="301"/>
      <c r="G1486" s="165">
        <v>215</v>
      </c>
      <c r="H1486" s="61" t="s">
        <v>56</v>
      </c>
      <c r="I1486" s="158">
        <v>210.7</v>
      </c>
    </row>
    <row r="1487" spans="1:9" ht="15.75">
      <c r="A1487" s="306"/>
      <c r="B1487" s="73" t="s">
        <v>1133</v>
      </c>
      <c r="C1487" s="299" t="s">
        <v>2414</v>
      </c>
      <c r="D1487" s="300"/>
      <c r="E1487" s="300"/>
      <c r="F1487" s="301"/>
      <c r="G1487" s="165" t="s">
        <v>53</v>
      </c>
      <c r="H1487" s="61" t="s">
        <v>56</v>
      </c>
      <c r="I1487" s="158" t="s">
        <v>53</v>
      </c>
    </row>
    <row r="1488" spans="1:9" ht="15.75">
      <c r="A1488" s="306"/>
      <c r="B1488" s="73" t="s">
        <v>1133</v>
      </c>
      <c r="C1488" s="299" t="s">
        <v>2415</v>
      </c>
      <c r="D1488" s="300"/>
      <c r="E1488" s="300"/>
      <c r="F1488" s="301"/>
      <c r="G1488" s="165" t="s">
        <v>53</v>
      </c>
      <c r="H1488" s="61" t="s">
        <v>56</v>
      </c>
      <c r="I1488" s="158" t="s">
        <v>53</v>
      </c>
    </row>
    <row r="1489" spans="1:9" ht="15.75">
      <c r="A1489" s="306"/>
      <c r="B1489" s="73">
        <v>924</v>
      </c>
      <c r="C1489" s="299" t="s">
        <v>2416</v>
      </c>
      <c r="D1489" s="300"/>
      <c r="E1489" s="300"/>
      <c r="F1489" s="301"/>
      <c r="G1489" s="165">
        <v>100</v>
      </c>
      <c r="H1489" s="61" t="s">
        <v>56</v>
      </c>
      <c r="I1489" s="158">
        <v>98</v>
      </c>
    </row>
    <row r="1490" spans="1:9" ht="15.75">
      <c r="A1490" s="306"/>
      <c r="B1490" s="73" t="s">
        <v>2094</v>
      </c>
      <c r="C1490" s="299" t="s">
        <v>2095</v>
      </c>
      <c r="D1490" s="300"/>
      <c r="E1490" s="300"/>
      <c r="F1490" s="301"/>
      <c r="G1490" s="118">
        <v>350</v>
      </c>
      <c r="H1490" s="61" t="s">
        <v>56</v>
      </c>
      <c r="I1490" s="74">
        <v>343</v>
      </c>
    </row>
    <row r="1491" spans="1:9" ht="15.75">
      <c r="A1491" s="306"/>
      <c r="B1491" s="73" t="s">
        <v>1214</v>
      </c>
      <c r="C1491" s="299" t="s">
        <v>2418</v>
      </c>
      <c r="D1491" s="300"/>
      <c r="E1491" s="300"/>
      <c r="F1491" s="301"/>
      <c r="G1491" s="165">
        <v>650</v>
      </c>
      <c r="H1491" s="61" t="s">
        <v>56</v>
      </c>
      <c r="I1491" s="158">
        <v>637</v>
      </c>
    </row>
    <row r="1492" spans="1:9" ht="15.75">
      <c r="A1492" s="306"/>
      <c r="B1492" s="73" t="s">
        <v>2419</v>
      </c>
      <c r="C1492" s="299" t="s">
        <v>2420</v>
      </c>
      <c r="D1492" s="300"/>
      <c r="E1492" s="300"/>
      <c r="F1492" s="301"/>
      <c r="G1492" s="165">
        <v>1055</v>
      </c>
      <c r="H1492" s="61" t="s">
        <v>56</v>
      </c>
      <c r="I1492" s="158">
        <v>1033.9000000000001</v>
      </c>
    </row>
    <row r="1493" spans="1:9" ht="15.75">
      <c r="A1493" s="306"/>
      <c r="B1493" s="73" t="s">
        <v>2421</v>
      </c>
      <c r="C1493" s="299" t="s">
        <v>2422</v>
      </c>
      <c r="D1493" s="300"/>
      <c r="E1493" s="300"/>
      <c r="F1493" s="301"/>
      <c r="G1493" s="165">
        <v>1055</v>
      </c>
      <c r="H1493" s="61" t="s">
        <v>56</v>
      </c>
      <c r="I1493" s="158">
        <v>1033.9000000000001</v>
      </c>
    </row>
    <row r="1494" spans="1:9" ht="15.75">
      <c r="A1494" s="306"/>
      <c r="B1494" s="73" t="s">
        <v>2429</v>
      </c>
      <c r="C1494" s="299" t="s">
        <v>2430</v>
      </c>
      <c r="D1494" s="300"/>
      <c r="E1494" s="300"/>
      <c r="F1494" s="301"/>
      <c r="G1494" s="165">
        <v>4450</v>
      </c>
      <c r="H1494" s="61" t="s">
        <v>56</v>
      </c>
      <c r="I1494" s="158">
        <v>4361</v>
      </c>
    </row>
    <row r="1495" spans="1:9" ht="15.75">
      <c r="A1495" s="306"/>
      <c r="B1495" s="73" t="s">
        <v>210</v>
      </c>
      <c r="C1495" s="299" t="s">
        <v>2431</v>
      </c>
      <c r="D1495" s="300"/>
      <c r="E1495" s="300"/>
      <c r="F1495" s="301"/>
      <c r="G1495" s="165">
        <v>600</v>
      </c>
      <c r="H1495" s="61" t="s">
        <v>56</v>
      </c>
      <c r="I1495" s="158">
        <v>588</v>
      </c>
    </row>
    <row r="1496" spans="1:9" ht="15.75">
      <c r="A1496" s="306"/>
      <c r="B1496" s="73" t="s">
        <v>2432</v>
      </c>
      <c r="C1496" s="299" t="s">
        <v>2433</v>
      </c>
      <c r="D1496" s="300"/>
      <c r="E1496" s="300"/>
      <c r="F1496" s="301"/>
      <c r="G1496" s="165">
        <v>1280</v>
      </c>
      <c r="H1496" s="61" t="s">
        <v>56</v>
      </c>
      <c r="I1496" s="158">
        <v>1254.4000000000001</v>
      </c>
    </row>
    <row r="1497" spans="1:9" ht="15.75">
      <c r="A1497" s="306"/>
      <c r="B1497" s="73" t="s">
        <v>688</v>
      </c>
      <c r="C1497" s="299" t="s">
        <v>2434</v>
      </c>
      <c r="D1497" s="300"/>
      <c r="E1497" s="300"/>
      <c r="F1497" s="301"/>
      <c r="G1497" s="165">
        <v>2250</v>
      </c>
      <c r="H1497" s="61" t="s">
        <v>56</v>
      </c>
      <c r="I1497" s="158">
        <v>2205</v>
      </c>
    </row>
    <row r="1498" spans="1:9" ht="15.75">
      <c r="A1498" s="306"/>
      <c r="B1498" s="73" t="s">
        <v>2482</v>
      </c>
      <c r="C1498" s="299" t="s">
        <v>2483</v>
      </c>
      <c r="D1498" s="300"/>
      <c r="E1498" s="300"/>
      <c r="F1498" s="301"/>
      <c r="G1498" s="165">
        <v>295</v>
      </c>
      <c r="H1498" s="61" t="s">
        <v>56</v>
      </c>
      <c r="I1498" s="158">
        <v>289.10000000000002</v>
      </c>
    </row>
    <row r="1499" spans="1:9" ht="15.75">
      <c r="A1499" s="306"/>
      <c r="B1499" s="73" t="s">
        <v>2435</v>
      </c>
      <c r="C1499" s="299" t="s">
        <v>2436</v>
      </c>
      <c r="D1499" s="300"/>
      <c r="E1499" s="300"/>
      <c r="F1499" s="301"/>
      <c r="G1499" s="165">
        <v>7000</v>
      </c>
      <c r="H1499" s="61" t="s">
        <v>56</v>
      </c>
      <c r="I1499" s="158">
        <v>6860</v>
      </c>
    </row>
    <row r="1500" spans="1:9" ht="15.75">
      <c r="A1500" s="306"/>
      <c r="B1500" s="73" t="s">
        <v>2096</v>
      </c>
      <c r="C1500" s="299" t="s">
        <v>2097</v>
      </c>
      <c r="D1500" s="300"/>
      <c r="E1500" s="300"/>
      <c r="F1500" s="301"/>
      <c r="G1500" s="165">
        <v>395</v>
      </c>
      <c r="H1500" s="61" t="s">
        <v>56</v>
      </c>
      <c r="I1500" s="158">
        <v>387.1</v>
      </c>
    </row>
    <row r="1501" spans="1:9" ht="15.75">
      <c r="A1501" s="306"/>
      <c r="B1501" s="73" t="s">
        <v>2100</v>
      </c>
      <c r="C1501" s="299" t="s">
        <v>2484</v>
      </c>
      <c r="D1501" s="300"/>
      <c r="E1501" s="300"/>
      <c r="F1501" s="301"/>
      <c r="G1501" s="165">
        <v>495</v>
      </c>
      <c r="H1501" s="61" t="s">
        <v>56</v>
      </c>
      <c r="I1501" s="158">
        <v>485.1</v>
      </c>
    </row>
    <row r="1502" spans="1:9" ht="15.75">
      <c r="A1502" s="306"/>
      <c r="B1502" s="73" t="s">
        <v>2098</v>
      </c>
      <c r="C1502" s="299" t="s">
        <v>2099</v>
      </c>
      <c r="D1502" s="300"/>
      <c r="E1502" s="300"/>
      <c r="F1502" s="301"/>
      <c r="G1502" s="165">
        <v>395</v>
      </c>
      <c r="H1502" s="61" t="s">
        <v>56</v>
      </c>
      <c r="I1502" s="158">
        <v>387.1</v>
      </c>
    </row>
    <row r="1503" spans="1:9" ht="15.75">
      <c r="A1503" s="306"/>
      <c r="B1503" s="73" t="s">
        <v>1124</v>
      </c>
      <c r="C1503" s="299" t="s">
        <v>2102</v>
      </c>
      <c r="D1503" s="300"/>
      <c r="E1503" s="300"/>
      <c r="F1503" s="301"/>
      <c r="G1503" s="165">
        <v>495</v>
      </c>
      <c r="H1503" s="61" t="s">
        <v>56</v>
      </c>
      <c r="I1503" s="158">
        <v>485.1</v>
      </c>
    </row>
    <row r="1504" spans="1:9" ht="15.75">
      <c r="A1504" s="306"/>
      <c r="B1504" s="73" t="s">
        <v>1276</v>
      </c>
      <c r="C1504" s="299" t="s">
        <v>2103</v>
      </c>
      <c r="D1504" s="300"/>
      <c r="E1504" s="300"/>
      <c r="F1504" s="301"/>
      <c r="G1504" s="165">
        <v>495</v>
      </c>
      <c r="H1504" s="61" t="s">
        <v>56</v>
      </c>
      <c r="I1504" s="158">
        <v>485.1</v>
      </c>
    </row>
    <row r="1505" spans="1:9" ht="15.75">
      <c r="A1505" s="306"/>
      <c r="B1505" s="73" t="s">
        <v>329</v>
      </c>
      <c r="C1505" s="299" t="s">
        <v>2104</v>
      </c>
      <c r="D1505" s="300"/>
      <c r="E1505" s="300"/>
      <c r="F1505" s="301"/>
      <c r="G1505" s="165">
        <v>995</v>
      </c>
      <c r="H1505" s="61" t="s">
        <v>56</v>
      </c>
      <c r="I1505" s="158">
        <v>975.1</v>
      </c>
    </row>
    <row r="1506" spans="1:9" ht="15.75">
      <c r="A1506" s="306"/>
      <c r="B1506" s="73" t="s">
        <v>1120</v>
      </c>
      <c r="C1506" s="299" t="s">
        <v>2105</v>
      </c>
      <c r="D1506" s="300"/>
      <c r="E1506" s="300"/>
      <c r="F1506" s="301"/>
      <c r="G1506" s="165">
        <v>995</v>
      </c>
      <c r="H1506" s="61" t="s">
        <v>56</v>
      </c>
      <c r="I1506" s="158">
        <v>975.1</v>
      </c>
    </row>
    <row r="1507" spans="1:9" ht="15.75">
      <c r="A1507" s="306"/>
      <c r="B1507" s="73" t="s">
        <v>433</v>
      </c>
      <c r="C1507" s="299" t="s">
        <v>2437</v>
      </c>
      <c r="D1507" s="300"/>
      <c r="E1507" s="300"/>
      <c r="F1507" s="301"/>
      <c r="G1507" s="165">
        <v>390</v>
      </c>
      <c r="H1507" s="61" t="s">
        <v>56</v>
      </c>
      <c r="I1507" s="158">
        <v>382.2</v>
      </c>
    </row>
    <row r="1508" spans="1:9" ht="15.75">
      <c r="A1508" s="306"/>
      <c r="B1508" s="73" t="s">
        <v>2438</v>
      </c>
      <c r="C1508" s="299" t="s">
        <v>2439</v>
      </c>
      <c r="D1508" s="300"/>
      <c r="E1508" s="300"/>
      <c r="F1508" s="301"/>
      <c r="G1508" s="165">
        <v>780</v>
      </c>
      <c r="H1508" s="61" t="s">
        <v>56</v>
      </c>
      <c r="I1508" s="158">
        <v>764.4</v>
      </c>
    </row>
    <row r="1509" spans="1:9" ht="20.25">
      <c r="A1509" s="302" t="s">
        <v>159</v>
      </c>
      <c r="B1509" s="289" t="s">
        <v>128</v>
      </c>
      <c r="C1509" s="281"/>
      <c r="D1509" s="281"/>
      <c r="E1509" s="281"/>
      <c r="F1509" s="282"/>
      <c r="G1509" s="56"/>
      <c r="H1509" s="55"/>
      <c r="I1509" s="56"/>
    </row>
    <row r="1510" spans="1:9" ht="15.75">
      <c r="A1510" s="303"/>
      <c r="B1510" s="73" t="s">
        <v>109</v>
      </c>
      <c r="C1510" s="280" t="s">
        <v>2440</v>
      </c>
      <c r="D1510" s="281"/>
      <c r="E1510" s="281"/>
      <c r="F1510" s="282"/>
      <c r="G1510" s="158">
        <v>340</v>
      </c>
      <c r="H1510" s="61" t="s">
        <v>56</v>
      </c>
      <c r="I1510" s="158">
        <v>333.2</v>
      </c>
    </row>
    <row r="1511" spans="1:9" ht="15.75">
      <c r="A1511" s="303"/>
      <c r="B1511" s="73" t="s">
        <v>781</v>
      </c>
      <c r="C1511" s="280" t="s">
        <v>2441</v>
      </c>
      <c r="D1511" s="281"/>
      <c r="E1511" s="281"/>
      <c r="F1511" s="282"/>
      <c r="G1511" s="74">
        <v>415</v>
      </c>
      <c r="H1511" s="61" t="s">
        <v>56</v>
      </c>
      <c r="I1511" s="158">
        <v>406.7</v>
      </c>
    </row>
    <row r="1512" spans="1:9" ht="15.75">
      <c r="A1512" s="303"/>
      <c r="B1512" s="73" t="s">
        <v>601</v>
      </c>
      <c r="C1512" s="280" t="s">
        <v>2442</v>
      </c>
      <c r="D1512" s="281"/>
      <c r="E1512" s="281"/>
      <c r="F1512" s="282"/>
      <c r="G1512" s="74">
        <v>490</v>
      </c>
      <c r="H1512" s="61" t="s">
        <v>56</v>
      </c>
      <c r="I1512" s="158">
        <v>480.2</v>
      </c>
    </row>
    <row r="1513" spans="1:9" ht="15.75">
      <c r="A1513" s="303"/>
      <c r="B1513" s="73" t="s">
        <v>2108</v>
      </c>
      <c r="C1513" s="280" t="s">
        <v>2109</v>
      </c>
      <c r="D1513" s="281"/>
      <c r="E1513" s="281"/>
      <c r="F1513" s="282"/>
      <c r="G1513" s="74">
        <v>660</v>
      </c>
      <c r="H1513" s="61" t="s">
        <v>56</v>
      </c>
      <c r="I1513" s="158">
        <v>646.79999999999995</v>
      </c>
    </row>
    <row r="1514" spans="1:9" ht="15.75">
      <c r="A1514" s="303"/>
      <c r="B1514" s="73" t="s">
        <v>2110</v>
      </c>
      <c r="C1514" s="280" t="s">
        <v>2111</v>
      </c>
      <c r="D1514" s="281"/>
      <c r="E1514" s="281"/>
      <c r="F1514" s="282"/>
      <c r="G1514" s="74">
        <v>660</v>
      </c>
      <c r="H1514" s="61" t="s">
        <v>56</v>
      </c>
      <c r="I1514" s="158">
        <v>646.79999999999995</v>
      </c>
    </row>
    <row r="1515" spans="1:9" ht="15.75">
      <c r="A1515" s="303"/>
      <c r="B1515" s="73" t="s">
        <v>239</v>
      </c>
      <c r="C1515" s="280" t="s">
        <v>2107</v>
      </c>
      <c r="D1515" s="281"/>
      <c r="E1515" s="281"/>
      <c r="F1515" s="282"/>
      <c r="G1515" s="74">
        <v>400</v>
      </c>
      <c r="H1515" s="61" t="s">
        <v>56</v>
      </c>
      <c r="I1515" s="158">
        <v>392</v>
      </c>
    </row>
    <row r="1516" spans="1:9" ht="15.75">
      <c r="A1516" s="303"/>
      <c r="B1516" s="73" t="s">
        <v>423</v>
      </c>
      <c r="C1516" s="280" t="s">
        <v>424</v>
      </c>
      <c r="D1516" s="281"/>
      <c r="E1516" s="281"/>
      <c r="F1516" s="282"/>
      <c r="G1516" s="74">
        <v>660</v>
      </c>
      <c r="H1516" s="61" t="s">
        <v>56</v>
      </c>
      <c r="I1516" s="158">
        <v>646.79999999999995</v>
      </c>
    </row>
    <row r="1517" spans="1:9" ht="15.75">
      <c r="A1517" s="303"/>
      <c r="B1517" s="73" t="s">
        <v>425</v>
      </c>
      <c r="C1517" s="280" t="s">
        <v>2120</v>
      </c>
      <c r="D1517" s="281"/>
      <c r="E1517" s="281"/>
      <c r="F1517" s="282"/>
      <c r="G1517" s="74">
        <v>660</v>
      </c>
      <c r="H1517" s="61" t="s">
        <v>56</v>
      </c>
      <c r="I1517" s="158">
        <v>646.79999999999995</v>
      </c>
    </row>
    <row r="1518" spans="1:9" ht="15.75">
      <c r="A1518" s="303"/>
      <c r="B1518" s="73" t="s">
        <v>1872</v>
      </c>
      <c r="C1518" s="280" t="s">
        <v>2115</v>
      </c>
      <c r="D1518" s="281"/>
      <c r="E1518" s="281"/>
      <c r="F1518" s="282"/>
      <c r="G1518" s="74">
        <v>660</v>
      </c>
      <c r="H1518" s="61" t="s">
        <v>56</v>
      </c>
      <c r="I1518" s="158">
        <v>646.79999999999995</v>
      </c>
    </row>
    <row r="1519" spans="1:9" ht="15.75">
      <c r="A1519" s="303"/>
      <c r="B1519" s="73" t="s">
        <v>428</v>
      </c>
      <c r="C1519" s="280" t="s">
        <v>2116</v>
      </c>
      <c r="D1519" s="281"/>
      <c r="E1519" s="281"/>
      <c r="F1519" s="282"/>
      <c r="G1519" s="74">
        <v>660</v>
      </c>
      <c r="H1519" s="61" t="s">
        <v>56</v>
      </c>
      <c r="I1519" s="158">
        <v>646.79999999999995</v>
      </c>
    </row>
    <row r="1520" spans="1:9" ht="15.75">
      <c r="A1520" s="303"/>
      <c r="B1520" s="73" t="s">
        <v>430</v>
      </c>
      <c r="C1520" s="280" t="s">
        <v>431</v>
      </c>
      <c r="D1520" s="281"/>
      <c r="E1520" s="281"/>
      <c r="F1520" s="282"/>
      <c r="G1520" s="74">
        <v>660</v>
      </c>
      <c r="H1520" s="61" t="s">
        <v>56</v>
      </c>
      <c r="I1520" s="158">
        <v>646.79999999999995</v>
      </c>
    </row>
    <row r="1521" spans="1:9" ht="15.75">
      <c r="A1521" s="303"/>
      <c r="B1521" s="73" t="s">
        <v>2118</v>
      </c>
      <c r="C1521" s="280" t="s">
        <v>2119</v>
      </c>
      <c r="D1521" s="281"/>
      <c r="E1521" s="281"/>
      <c r="F1521" s="282"/>
      <c r="G1521" s="74">
        <v>660</v>
      </c>
      <c r="H1521" s="61" t="s">
        <v>56</v>
      </c>
      <c r="I1521" s="158">
        <v>646.79999999999995</v>
      </c>
    </row>
    <row r="1522" spans="1:9" ht="15.75">
      <c r="A1522" s="303"/>
      <c r="B1522" s="73" t="s">
        <v>1063</v>
      </c>
      <c r="C1522" s="280" t="s">
        <v>2117</v>
      </c>
      <c r="D1522" s="281"/>
      <c r="E1522" s="281"/>
      <c r="F1522" s="282"/>
      <c r="G1522" s="74">
        <v>660</v>
      </c>
      <c r="H1522" s="61" t="s">
        <v>56</v>
      </c>
      <c r="I1522" s="158">
        <v>646.79999999999995</v>
      </c>
    </row>
    <row r="1523" spans="1:9" ht="15.75">
      <c r="A1523" s="303"/>
      <c r="B1523" s="73" t="s">
        <v>432</v>
      </c>
      <c r="C1523" s="280" t="s">
        <v>2121</v>
      </c>
      <c r="D1523" s="281"/>
      <c r="E1523" s="281"/>
      <c r="F1523" s="282"/>
      <c r="G1523" s="158">
        <v>165</v>
      </c>
      <c r="H1523" s="61" t="s">
        <v>56</v>
      </c>
      <c r="I1523" s="158">
        <v>161.69999999999999</v>
      </c>
    </row>
    <row r="1524" spans="1:9" ht="15.75">
      <c r="A1524" s="57" t="s">
        <v>5</v>
      </c>
      <c r="B1524" s="57" t="s">
        <v>49</v>
      </c>
      <c r="C1524" s="311" t="s">
        <v>7</v>
      </c>
      <c r="D1524" s="281"/>
      <c r="E1524" s="281"/>
      <c r="F1524" s="282"/>
      <c r="G1524" s="58" t="s">
        <v>8</v>
      </c>
      <c r="H1524" s="57" t="s">
        <v>17</v>
      </c>
      <c r="I1524" s="59" t="s">
        <v>9</v>
      </c>
    </row>
    <row r="1525" spans="1:9" ht="20.25">
      <c r="A1525" s="312" t="s">
        <v>2504</v>
      </c>
      <c r="B1525" s="313"/>
      <c r="C1525" s="313"/>
      <c r="D1525" s="313"/>
      <c r="E1525" s="313"/>
      <c r="F1525" s="313"/>
      <c r="G1525" s="313"/>
      <c r="H1525" s="313"/>
      <c r="I1525" s="120"/>
    </row>
    <row r="1526" spans="1:9" ht="20.25">
      <c r="A1526" s="89"/>
      <c r="B1526" s="289" t="s">
        <v>162</v>
      </c>
      <c r="C1526" s="281"/>
      <c r="D1526" s="281"/>
      <c r="E1526" s="281"/>
      <c r="F1526" s="282"/>
      <c r="G1526" s="80"/>
      <c r="H1526" s="81"/>
      <c r="I1526" s="56"/>
    </row>
    <row r="1527" spans="1:9" ht="15.75">
      <c r="A1527" s="49" t="s">
        <v>69</v>
      </c>
      <c r="B1527" s="73" t="s">
        <v>2026</v>
      </c>
      <c r="C1527" s="280" t="s">
        <v>2316</v>
      </c>
      <c r="D1527" s="281"/>
      <c r="E1527" s="281"/>
      <c r="F1527" s="282"/>
      <c r="G1527" s="162">
        <v>10995</v>
      </c>
      <c r="H1527" s="61" t="s">
        <v>56</v>
      </c>
      <c r="I1527" s="158">
        <v>10775.1</v>
      </c>
    </row>
    <row r="1528" spans="1:9" ht="15.75">
      <c r="A1528" s="49" t="s">
        <v>69</v>
      </c>
      <c r="B1528" s="73" t="s">
        <v>2026</v>
      </c>
      <c r="C1528" s="280" t="s">
        <v>2505</v>
      </c>
      <c r="D1528" s="281"/>
      <c r="E1528" s="281"/>
      <c r="F1528" s="282"/>
      <c r="G1528" s="162" t="s">
        <v>53</v>
      </c>
      <c r="H1528" s="61" t="s">
        <v>56</v>
      </c>
      <c r="I1528" s="158" t="s">
        <v>53</v>
      </c>
    </row>
    <row r="1529" spans="1:9" ht="15.75">
      <c r="A1529" s="49"/>
      <c r="B1529" s="73" t="s">
        <v>548</v>
      </c>
      <c r="C1529" s="280" t="s">
        <v>2317</v>
      </c>
      <c r="D1529" s="281"/>
      <c r="E1529" s="281"/>
      <c r="F1529" s="282"/>
      <c r="G1529" s="162">
        <v>13495</v>
      </c>
      <c r="H1529" s="61" t="s">
        <v>56</v>
      </c>
      <c r="I1529" s="158">
        <v>13225.1</v>
      </c>
    </row>
    <row r="1530" spans="1:9" ht="15.75">
      <c r="A1530" s="49"/>
      <c r="B1530" s="73" t="s">
        <v>548</v>
      </c>
      <c r="C1530" s="280" t="s">
        <v>2506</v>
      </c>
      <c r="D1530" s="281"/>
      <c r="E1530" s="281"/>
      <c r="F1530" s="282"/>
      <c r="G1530" s="162">
        <v>3500</v>
      </c>
      <c r="H1530" s="61" t="s">
        <v>56</v>
      </c>
      <c r="I1530" s="158">
        <v>3430</v>
      </c>
    </row>
    <row r="1531" spans="1:9" ht="15.75">
      <c r="A1531" s="49"/>
      <c r="B1531" s="73" t="s">
        <v>163</v>
      </c>
      <c r="C1531" s="280" t="s">
        <v>2318</v>
      </c>
      <c r="D1531" s="281"/>
      <c r="E1531" s="281"/>
      <c r="F1531" s="282"/>
      <c r="G1531" s="162">
        <v>1500</v>
      </c>
      <c r="H1531" s="61" t="s">
        <v>56</v>
      </c>
      <c r="I1531" s="158">
        <v>1470</v>
      </c>
    </row>
    <row r="1532" spans="1:9" ht="15.75">
      <c r="A1532" s="335" t="s">
        <v>165</v>
      </c>
      <c r="B1532" s="98" t="s">
        <v>100</v>
      </c>
      <c r="C1532" s="285" t="s">
        <v>2507</v>
      </c>
      <c r="D1532" s="290"/>
      <c r="E1532" s="290"/>
      <c r="F1532" s="291"/>
      <c r="G1532" s="195" t="s">
        <v>53</v>
      </c>
      <c r="H1532" s="112" t="s">
        <v>56</v>
      </c>
      <c r="I1532" s="196" t="s">
        <v>53</v>
      </c>
    </row>
    <row r="1533" spans="1:9" ht="15.75">
      <c r="A1533" s="330"/>
      <c r="B1533" s="73" t="s">
        <v>100</v>
      </c>
      <c r="C1533" s="280" t="s">
        <v>2508</v>
      </c>
      <c r="D1533" s="308"/>
      <c r="E1533" s="308"/>
      <c r="F1533" s="309"/>
      <c r="G1533" s="162">
        <v>385</v>
      </c>
      <c r="H1533" s="61" t="s">
        <v>56</v>
      </c>
      <c r="I1533" s="165">
        <v>377.3</v>
      </c>
    </row>
    <row r="1534" spans="1:9" ht="15.75">
      <c r="A1534" s="330"/>
      <c r="B1534" s="73" t="s">
        <v>1381</v>
      </c>
      <c r="C1534" s="280" t="s">
        <v>2509</v>
      </c>
      <c r="D1534" s="308"/>
      <c r="E1534" s="308"/>
      <c r="F1534" s="309"/>
      <c r="G1534" s="162" t="s">
        <v>53</v>
      </c>
      <c r="H1534" s="61" t="s">
        <v>56</v>
      </c>
      <c r="I1534" s="165" t="s">
        <v>53</v>
      </c>
    </row>
    <row r="1535" spans="1:9" ht="15.75">
      <c r="A1535" s="330"/>
      <c r="B1535" s="73" t="s">
        <v>2148</v>
      </c>
      <c r="C1535" s="280" t="s">
        <v>2510</v>
      </c>
      <c r="D1535" s="281"/>
      <c r="E1535" s="281"/>
      <c r="F1535" s="282"/>
      <c r="G1535" s="162">
        <v>395</v>
      </c>
      <c r="H1535" s="61" t="s">
        <v>56</v>
      </c>
      <c r="I1535" s="165">
        <v>387.1</v>
      </c>
    </row>
    <row r="1536" spans="1:9" ht="15.75">
      <c r="A1536" s="330"/>
      <c r="B1536" s="73" t="s">
        <v>1380</v>
      </c>
      <c r="C1536" s="280" t="s">
        <v>2511</v>
      </c>
      <c r="D1536" s="281"/>
      <c r="E1536" s="281"/>
      <c r="F1536" s="282"/>
      <c r="G1536" s="162">
        <v>385</v>
      </c>
      <c r="H1536" s="61" t="s">
        <v>56</v>
      </c>
      <c r="I1536" s="165">
        <v>377.3</v>
      </c>
    </row>
    <row r="1537" spans="1:9" ht="20.25">
      <c r="A1537" s="121"/>
      <c r="B1537" s="289" t="s">
        <v>140</v>
      </c>
      <c r="C1537" s="281"/>
      <c r="D1537" s="281"/>
      <c r="E1537" s="281"/>
      <c r="F1537" s="282"/>
      <c r="G1537" s="56"/>
      <c r="H1537" s="55"/>
      <c r="I1537" s="56"/>
    </row>
    <row r="1538" spans="1:9" ht="15.75">
      <c r="A1538" s="170"/>
      <c r="B1538" s="52" t="s">
        <v>2146</v>
      </c>
      <c r="C1538" s="299" t="s">
        <v>2512</v>
      </c>
      <c r="D1538" s="300"/>
      <c r="E1538" s="300"/>
      <c r="F1538" s="301"/>
      <c r="G1538" s="118">
        <v>165</v>
      </c>
      <c r="H1538" s="61" t="s">
        <v>56</v>
      </c>
      <c r="I1538" s="165">
        <v>161.69999999999999</v>
      </c>
    </row>
    <row r="1539" spans="1:9" ht="20.25">
      <c r="A1539" s="310"/>
      <c r="B1539" s="307" t="s">
        <v>204</v>
      </c>
      <c r="C1539" s="281"/>
      <c r="D1539" s="281"/>
      <c r="E1539" s="281"/>
      <c r="F1539" s="282"/>
      <c r="G1539" s="102"/>
      <c r="H1539" s="124"/>
      <c r="I1539" s="104"/>
    </row>
    <row r="1540" spans="1:9" ht="15.75">
      <c r="A1540" s="303"/>
      <c r="B1540" s="105" t="s">
        <v>2031</v>
      </c>
      <c r="C1540" s="299" t="s">
        <v>2340</v>
      </c>
      <c r="D1540" s="300"/>
      <c r="E1540" s="300"/>
      <c r="F1540" s="301"/>
      <c r="G1540" s="165">
        <v>355</v>
      </c>
      <c r="H1540" s="61" t="s">
        <v>56</v>
      </c>
      <c r="I1540" s="191">
        <v>347.9</v>
      </c>
    </row>
    <row r="1541" spans="1:9" ht="15.75">
      <c r="A1541" s="303"/>
      <c r="B1541" s="105">
        <v>1</v>
      </c>
      <c r="C1541" s="299" t="s">
        <v>2033</v>
      </c>
      <c r="D1541" s="300"/>
      <c r="E1541" s="300"/>
      <c r="F1541" s="301"/>
      <c r="G1541" s="165">
        <v>100</v>
      </c>
      <c r="H1541" s="61" t="s">
        <v>56</v>
      </c>
      <c r="I1541" s="190">
        <v>98</v>
      </c>
    </row>
    <row r="1542" spans="1:9" ht="15.75">
      <c r="A1542" s="303"/>
      <c r="B1542" s="105">
        <v>1</v>
      </c>
      <c r="C1542" s="299" t="s">
        <v>2035</v>
      </c>
      <c r="D1542" s="300"/>
      <c r="E1542" s="300"/>
      <c r="F1542" s="301"/>
      <c r="G1542" s="165">
        <v>315</v>
      </c>
      <c r="H1542" s="61" t="s">
        <v>56</v>
      </c>
      <c r="I1542" s="191">
        <v>308.7</v>
      </c>
    </row>
    <row r="1543" spans="1:9" ht="15.75">
      <c r="A1543" s="303"/>
      <c r="B1543" s="105">
        <v>2</v>
      </c>
      <c r="C1543" s="299" t="s">
        <v>2513</v>
      </c>
      <c r="D1543" s="300"/>
      <c r="E1543" s="300"/>
      <c r="F1543" s="301"/>
      <c r="G1543" s="118">
        <v>525</v>
      </c>
      <c r="H1543" s="61" t="s">
        <v>56</v>
      </c>
      <c r="I1543" s="190">
        <v>514.5</v>
      </c>
    </row>
    <row r="1544" spans="1:9" ht="15.75">
      <c r="A1544" s="303"/>
      <c r="B1544" s="105">
        <v>4</v>
      </c>
      <c r="C1544" s="299" t="s">
        <v>2037</v>
      </c>
      <c r="D1544" s="300"/>
      <c r="E1544" s="300"/>
      <c r="F1544" s="301"/>
      <c r="G1544" s="118">
        <v>515</v>
      </c>
      <c r="H1544" s="61" t="s">
        <v>56</v>
      </c>
      <c r="I1544" s="190">
        <v>504.7</v>
      </c>
    </row>
    <row r="1545" spans="1:9" ht="15.75">
      <c r="A1545" s="303"/>
      <c r="B1545" s="105">
        <v>4</v>
      </c>
      <c r="C1545" s="299" t="s">
        <v>2039</v>
      </c>
      <c r="D1545" s="300"/>
      <c r="E1545" s="300"/>
      <c r="F1545" s="301"/>
      <c r="G1545" s="118">
        <v>615</v>
      </c>
      <c r="H1545" s="61" t="s">
        <v>56</v>
      </c>
      <c r="I1545" s="190">
        <v>602.70000000000005</v>
      </c>
    </row>
    <row r="1546" spans="1:9" ht="15.75">
      <c r="A1546" s="303"/>
      <c r="B1546" s="105">
        <v>6</v>
      </c>
      <c r="C1546" s="299" t="s">
        <v>2341</v>
      </c>
      <c r="D1546" s="300"/>
      <c r="E1546" s="300"/>
      <c r="F1546" s="301"/>
      <c r="G1546" s="118" t="s">
        <v>53</v>
      </c>
      <c r="H1546" s="61" t="s">
        <v>56</v>
      </c>
      <c r="I1546" s="190" t="s">
        <v>53</v>
      </c>
    </row>
    <row r="1547" spans="1:9" ht="20.25">
      <c r="A1547" s="304" t="s">
        <v>82</v>
      </c>
      <c r="B1547" s="307" t="s">
        <v>82</v>
      </c>
      <c r="C1547" s="281"/>
      <c r="D1547" s="281"/>
      <c r="E1547" s="281"/>
      <c r="F1547" s="282"/>
      <c r="G1547" s="56"/>
      <c r="H1547" s="55"/>
      <c r="I1547" s="56"/>
    </row>
    <row r="1548" spans="1:9" ht="15.75">
      <c r="A1548" s="305"/>
      <c r="B1548" s="115" t="s">
        <v>2151</v>
      </c>
      <c r="C1548" s="299" t="s">
        <v>2152</v>
      </c>
      <c r="D1548" s="300"/>
      <c r="E1548" s="300"/>
      <c r="F1548" s="301"/>
      <c r="G1548" s="165">
        <v>600</v>
      </c>
      <c r="H1548" s="61" t="s">
        <v>56</v>
      </c>
      <c r="I1548" s="165">
        <v>588</v>
      </c>
    </row>
    <row r="1549" spans="1:9" ht="15.75">
      <c r="A1549" s="305"/>
      <c r="B1549" s="115">
        <v>642</v>
      </c>
      <c r="C1549" s="299" t="s">
        <v>2481</v>
      </c>
      <c r="D1549" s="300"/>
      <c r="E1549" s="300"/>
      <c r="F1549" s="301"/>
      <c r="G1549" s="165">
        <v>1420</v>
      </c>
      <c r="H1549" s="61" t="s">
        <v>56</v>
      </c>
      <c r="I1549" s="165">
        <v>1391.6</v>
      </c>
    </row>
    <row r="1550" spans="1:9" ht="15.75">
      <c r="A1550" s="305"/>
      <c r="B1550" s="73" t="s">
        <v>1829</v>
      </c>
      <c r="C1550" s="299" t="s">
        <v>2052</v>
      </c>
      <c r="D1550" s="300"/>
      <c r="E1550" s="300"/>
      <c r="F1550" s="301"/>
      <c r="G1550" s="165">
        <v>180</v>
      </c>
      <c r="H1550" s="61" t="s">
        <v>56</v>
      </c>
      <c r="I1550" s="158">
        <v>176.4</v>
      </c>
    </row>
    <row r="1551" spans="1:9" ht="15.75">
      <c r="A1551" s="305"/>
      <c r="B1551" s="115" t="s">
        <v>247</v>
      </c>
      <c r="C1551" s="299" t="s">
        <v>2347</v>
      </c>
      <c r="D1551" s="300"/>
      <c r="E1551" s="300"/>
      <c r="F1551" s="301"/>
      <c r="G1551" s="165">
        <v>695</v>
      </c>
      <c r="H1551" s="61" t="s">
        <v>56</v>
      </c>
      <c r="I1551" s="165">
        <v>681.1</v>
      </c>
    </row>
    <row r="1552" spans="1:9" ht="15.75">
      <c r="A1552" s="305"/>
      <c r="B1552" s="115">
        <v>471</v>
      </c>
      <c r="C1552" s="299" t="s">
        <v>2348</v>
      </c>
      <c r="D1552" s="300"/>
      <c r="E1552" s="300"/>
      <c r="F1552" s="301"/>
      <c r="G1552" s="165">
        <v>160</v>
      </c>
      <c r="H1552" s="61" t="s">
        <v>56</v>
      </c>
      <c r="I1552" s="165">
        <v>156.80000000000001</v>
      </c>
    </row>
    <row r="1553" spans="1:9" ht="15.75">
      <c r="A1553" s="305"/>
      <c r="B1553" s="115">
        <v>166</v>
      </c>
      <c r="C1553" s="299" t="s">
        <v>2043</v>
      </c>
      <c r="D1553" s="300"/>
      <c r="E1553" s="300"/>
      <c r="F1553" s="301"/>
      <c r="G1553" s="165" t="s">
        <v>53</v>
      </c>
      <c r="H1553" s="61" t="s">
        <v>56</v>
      </c>
      <c r="I1553" s="165" t="s">
        <v>53</v>
      </c>
    </row>
    <row r="1554" spans="1:9" ht="15.75">
      <c r="A1554" s="305"/>
      <c r="B1554" s="115" t="s">
        <v>2044</v>
      </c>
      <c r="C1554" s="299" t="s">
        <v>2045</v>
      </c>
      <c r="D1554" s="300"/>
      <c r="E1554" s="300"/>
      <c r="F1554" s="301"/>
      <c r="G1554" s="165">
        <v>180</v>
      </c>
      <c r="H1554" s="61" t="s">
        <v>56</v>
      </c>
      <c r="I1554" s="191">
        <v>176.4</v>
      </c>
    </row>
    <row r="1555" spans="1:9" ht="15.75">
      <c r="A1555" s="305"/>
      <c r="B1555" s="115" t="s">
        <v>540</v>
      </c>
      <c r="C1555" s="299" t="s">
        <v>2048</v>
      </c>
      <c r="D1555" s="300"/>
      <c r="E1555" s="300"/>
      <c r="F1555" s="301"/>
      <c r="G1555" s="165">
        <v>250</v>
      </c>
      <c r="H1555" s="61" t="s">
        <v>56</v>
      </c>
      <c r="I1555" s="165">
        <v>245</v>
      </c>
    </row>
    <row r="1556" spans="1:9" ht="15.75">
      <c r="A1556" s="305"/>
      <c r="B1556" s="115" t="s">
        <v>253</v>
      </c>
      <c r="C1556" s="299" t="s">
        <v>2050</v>
      </c>
      <c r="D1556" s="300"/>
      <c r="E1556" s="300"/>
      <c r="F1556" s="301"/>
      <c r="G1556" s="165">
        <v>280</v>
      </c>
      <c r="H1556" s="61" t="s">
        <v>56</v>
      </c>
      <c r="I1556" s="165">
        <v>274.39999999999998</v>
      </c>
    </row>
    <row r="1557" spans="1:9" ht="15.75">
      <c r="A1557" s="305"/>
      <c r="B1557" s="115" t="s">
        <v>2351</v>
      </c>
      <c r="C1557" s="299" t="s">
        <v>2352</v>
      </c>
      <c r="D1557" s="300"/>
      <c r="E1557" s="300"/>
      <c r="F1557" s="301"/>
      <c r="G1557" s="165">
        <v>600</v>
      </c>
      <c r="H1557" s="61" t="s">
        <v>56</v>
      </c>
      <c r="I1557" s="165">
        <v>588</v>
      </c>
    </row>
    <row r="1558" spans="1:9" ht="15.75">
      <c r="A1558" s="305"/>
      <c r="B1558" s="115" t="s">
        <v>409</v>
      </c>
      <c r="C1558" s="299" t="s">
        <v>2350</v>
      </c>
      <c r="D1558" s="300"/>
      <c r="E1558" s="300"/>
      <c r="F1558" s="301"/>
      <c r="G1558" s="165">
        <v>1240</v>
      </c>
      <c r="H1558" s="61" t="s">
        <v>56</v>
      </c>
      <c r="I1558" s="165">
        <v>1215.2</v>
      </c>
    </row>
    <row r="1559" spans="1:9" ht="15.75">
      <c r="A1559" s="305"/>
      <c r="B1559" s="73" t="s">
        <v>461</v>
      </c>
      <c r="C1559" s="299" t="s">
        <v>2353</v>
      </c>
      <c r="D1559" s="300"/>
      <c r="E1559" s="300"/>
      <c r="F1559" s="301"/>
      <c r="G1559" s="165">
        <v>250</v>
      </c>
      <c r="H1559" s="61" t="s">
        <v>56</v>
      </c>
      <c r="I1559" s="158">
        <v>245</v>
      </c>
    </row>
    <row r="1560" spans="1:9" ht="15.75">
      <c r="A1560" s="305"/>
      <c r="B1560" s="73">
        <v>473</v>
      </c>
      <c r="C1560" s="299" t="s">
        <v>2051</v>
      </c>
      <c r="D1560" s="300"/>
      <c r="E1560" s="300"/>
      <c r="F1560" s="301"/>
      <c r="G1560" s="165">
        <v>350</v>
      </c>
      <c r="H1560" s="61" t="s">
        <v>56</v>
      </c>
      <c r="I1560" s="158">
        <v>343</v>
      </c>
    </row>
    <row r="1561" spans="1:9" ht="15.75">
      <c r="A1561" s="305"/>
      <c r="B1561" s="73" t="s">
        <v>563</v>
      </c>
      <c r="C1561" s="280" t="s">
        <v>2057</v>
      </c>
      <c r="D1561" s="308"/>
      <c r="E1561" s="308"/>
      <c r="F1561" s="309"/>
      <c r="G1561" s="165">
        <v>125</v>
      </c>
      <c r="H1561" s="61" t="s">
        <v>56</v>
      </c>
      <c r="I1561" s="158">
        <v>122.5</v>
      </c>
    </row>
    <row r="1562" spans="1:9" ht="15.75">
      <c r="A1562" s="305"/>
      <c r="B1562" s="73" t="s">
        <v>2058</v>
      </c>
      <c r="C1562" s="299" t="s">
        <v>2059</v>
      </c>
      <c r="D1562" s="300"/>
      <c r="E1562" s="300"/>
      <c r="F1562" s="301"/>
      <c r="G1562" s="165">
        <v>300</v>
      </c>
      <c r="H1562" s="61" t="s">
        <v>56</v>
      </c>
      <c r="I1562" s="158">
        <v>294</v>
      </c>
    </row>
    <row r="1563" spans="1:9" ht="15.75">
      <c r="A1563" s="305"/>
      <c r="B1563" s="73" t="s">
        <v>2435</v>
      </c>
      <c r="C1563" s="299" t="s">
        <v>2436</v>
      </c>
      <c r="D1563" s="300"/>
      <c r="E1563" s="300"/>
      <c r="F1563" s="301"/>
      <c r="G1563" s="165">
        <v>7000</v>
      </c>
      <c r="H1563" s="61" t="s">
        <v>56</v>
      </c>
      <c r="I1563" s="158">
        <v>6860</v>
      </c>
    </row>
    <row r="1564" spans="1:9" ht="15.75">
      <c r="A1564" s="305"/>
      <c r="B1564" s="73" t="s">
        <v>2354</v>
      </c>
      <c r="C1564" s="299" t="s">
        <v>2355</v>
      </c>
      <c r="D1564" s="300"/>
      <c r="E1564" s="300"/>
      <c r="F1564" s="301"/>
      <c r="G1564" s="165">
        <v>280</v>
      </c>
      <c r="H1564" s="61" t="s">
        <v>56</v>
      </c>
      <c r="I1564" s="158">
        <v>274.39999999999998</v>
      </c>
    </row>
    <row r="1565" spans="1:9" ht="15.75">
      <c r="A1565" s="305"/>
      <c r="B1565" s="73">
        <v>435</v>
      </c>
      <c r="C1565" s="299" t="s">
        <v>2356</v>
      </c>
      <c r="D1565" s="300"/>
      <c r="E1565" s="300"/>
      <c r="F1565" s="301"/>
      <c r="G1565" s="165">
        <v>505</v>
      </c>
      <c r="H1565" s="61" t="s">
        <v>56</v>
      </c>
      <c r="I1565" s="158">
        <v>494.9</v>
      </c>
    </row>
    <row r="1566" spans="1:9" ht="15" customHeight="1">
      <c r="A1566" s="305"/>
      <c r="B1566" s="73" t="s">
        <v>413</v>
      </c>
      <c r="C1566" s="299" t="s">
        <v>2357</v>
      </c>
      <c r="D1566" s="300"/>
      <c r="E1566" s="300"/>
      <c r="F1566" s="301"/>
      <c r="G1566" s="165" t="s">
        <v>53</v>
      </c>
      <c r="H1566" s="61" t="s">
        <v>56</v>
      </c>
      <c r="I1566" s="158" t="s">
        <v>53</v>
      </c>
    </row>
    <row r="1567" spans="1:9" ht="15.75">
      <c r="A1567" s="305"/>
      <c r="B1567" s="73" t="s">
        <v>2358</v>
      </c>
      <c r="C1567" s="299" t="s">
        <v>2359</v>
      </c>
      <c r="D1567" s="300"/>
      <c r="E1567" s="300"/>
      <c r="F1567" s="301"/>
      <c r="G1567" s="165">
        <v>375</v>
      </c>
      <c r="H1567" s="61" t="s">
        <v>56</v>
      </c>
      <c r="I1567" s="158">
        <v>367.5</v>
      </c>
    </row>
    <row r="1568" spans="1:9" ht="15.75">
      <c r="A1568" s="305"/>
      <c r="B1568" s="73" t="s">
        <v>2358</v>
      </c>
      <c r="C1568" s="299" t="s">
        <v>2360</v>
      </c>
      <c r="D1568" s="300"/>
      <c r="E1568" s="300"/>
      <c r="F1568" s="301"/>
      <c r="G1568" s="165" t="s">
        <v>53</v>
      </c>
      <c r="H1568" s="61" t="s">
        <v>56</v>
      </c>
      <c r="I1568" s="158" t="s">
        <v>53</v>
      </c>
    </row>
    <row r="1569" spans="1:9" ht="15.75">
      <c r="A1569" s="305"/>
      <c r="B1569" s="73" t="s">
        <v>475</v>
      </c>
      <c r="C1569" s="299" t="s">
        <v>2361</v>
      </c>
      <c r="D1569" s="300"/>
      <c r="E1569" s="300"/>
      <c r="F1569" s="301"/>
      <c r="G1569" s="165">
        <v>350</v>
      </c>
      <c r="H1569" s="61" t="s">
        <v>56</v>
      </c>
      <c r="I1569" s="158">
        <v>343</v>
      </c>
    </row>
    <row r="1570" spans="1:9" ht="15.75">
      <c r="A1570" s="305"/>
      <c r="B1570" s="73" t="s">
        <v>2362</v>
      </c>
      <c r="C1570" s="299" t="s">
        <v>2363</v>
      </c>
      <c r="D1570" s="300"/>
      <c r="E1570" s="300"/>
      <c r="F1570" s="301"/>
      <c r="G1570" s="118">
        <v>625</v>
      </c>
      <c r="H1570" s="61" t="s">
        <v>56</v>
      </c>
      <c r="I1570" s="158">
        <v>612.5</v>
      </c>
    </row>
    <row r="1571" spans="1:9" ht="15.75">
      <c r="A1571" s="305"/>
      <c r="B1571" s="73" t="s">
        <v>1824</v>
      </c>
      <c r="C1571" s="299" t="s">
        <v>2365</v>
      </c>
      <c r="D1571" s="300"/>
      <c r="E1571" s="300"/>
      <c r="F1571" s="301"/>
      <c r="G1571" s="165">
        <v>380</v>
      </c>
      <c r="H1571" s="61" t="s">
        <v>56</v>
      </c>
      <c r="I1571" s="158">
        <v>372.4</v>
      </c>
    </row>
    <row r="1572" spans="1:9" ht="15.75">
      <c r="A1572" s="305"/>
      <c r="B1572" s="73" t="s">
        <v>555</v>
      </c>
      <c r="C1572" s="299" t="s">
        <v>2394</v>
      </c>
      <c r="D1572" s="300"/>
      <c r="E1572" s="300"/>
      <c r="F1572" s="301"/>
      <c r="G1572" s="165">
        <v>4500</v>
      </c>
      <c r="H1572" s="61" t="s">
        <v>56</v>
      </c>
      <c r="I1572" s="158">
        <v>4410</v>
      </c>
    </row>
    <row r="1573" spans="1:9" ht="15.75">
      <c r="A1573" s="305"/>
      <c r="B1573" s="73" t="s">
        <v>408</v>
      </c>
      <c r="C1573" s="299" t="s">
        <v>2367</v>
      </c>
      <c r="D1573" s="300"/>
      <c r="E1573" s="300"/>
      <c r="F1573" s="301"/>
      <c r="G1573" s="165">
        <v>2250</v>
      </c>
      <c r="H1573" s="61" t="s">
        <v>56</v>
      </c>
      <c r="I1573" s="158">
        <v>2205</v>
      </c>
    </row>
    <row r="1574" spans="1:9" ht="15.75">
      <c r="A1574" s="305"/>
      <c r="B1574" s="73" t="s">
        <v>2368</v>
      </c>
      <c r="C1574" s="299" t="s">
        <v>2369</v>
      </c>
      <c r="D1574" s="300"/>
      <c r="E1574" s="300"/>
      <c r="F1574" s="301"/>
      <c r="G1574" s="165">
        <v>2825</v>
      </c>
      <c r="H1574" s="61" t="s">
        <v>56</v>
      </c>
      <c r="I1574" s="158">
        <v>2768.5</v>
      </c>
    </row>
    <row r="1575" spans="1:9" ht="15.75">
      <c r="A1575" s="305"/>
      <c r="B1575" s="73" t="s">
        <v>2388</v>
      </c>
      <c r="C1575" s="299" t="s">
        <v>2389</v>
      </c>
      <c r="D1575" s="300"/>
      <c r="E1575" s="300"/>
      <c r="F1575" s="301"/>
      <c r="G1575" s="165">
        <v>560</v>
      </c>
      <c r="H1575" s="61" t="s">
        <v>56</v>
      </c>
      <c r="I1575" s="158">
        <v>548.79999999999995</v>
      </c>
    </row>
    <row r="1576" spans="1:9" ht="15.75">
      <c r="A1576" s="305"/>
      <c r="B1576" s="73" t="s">
        <v>282</v>
      </c>
      <c r="C1576" s="299" t="s">
        <v>2070</v>
      </c>
      <c r="D1576" s="300"/>
      <c r="E1576" s="300"/>
      <c r="F1576" s="301"/>
      <c r="G1576" s="165">
        <v>140</v>
      </c>
      <c r="H1576" s="61" t="s">
        <v>56</v>
      </c>
      <c r="I1576" s="158">
        <v>137.19999999999999</v>
      </c>
    </row>
    <row r="1577" spans="1:9" ht="15.75">
      <c r="A1577" s="305"/>
      <c r="B1577" s="73" t="s">
        <v>2071</v>
      </c>
      <c r="C1577" s="299" t="s">
        <v>2072</v>
      </c>
      <c r="D1577" s="300"/>
      <c r="E1577" s="300"/>
      <c r="F1577" s="301"/>
      <c r="G1577" s="165">
        <v>985</v>
      </c>
      <c r="H1577" s="61" t="s">
        <v>56</v>
      </c>
      <c r="I1577" s="191">
        <v>965.3</v>
      </c>
    </row>
    <row r="1578" spans="1:9" ht="15.75">
      <c r="A1578" s="305"/>
      <c r="B1578" s="73" t="s">
        <v>157</v>
      </c>
      <c r="C1578" s="299" t="s">
        <v>2073</v>
      </c>
      <c r="D1578" s="300"/>
      <c r="E1578" s="300"/>
      <c r="F1578" s="301"/>
      <c r="G1578" s="165">
        <v>455</v>
      </c>
      <c r="H1578" s="61" t="s">
        <v>56</v>
      </c>
      <c r="I1578" s="191">
        <v>445.9</v>
      </c>
    </row>
    <row r="1579" spans="1:9" ht="15.75">
      <c r="A1579" s="305"/>
      <c r="B1579" s="73" t="s">
        <v>657</v>
      </c>
      <c r="C1579" s="280" t="s">
        <v>2074</v>
      </c>
      <c r="D1579" s="308"/>
      <c r="E1579" s="308"/>
      <c r="F1579" s="309"/>
      <c r="G1579" s="118">
        <v>745</v>
      </c>
      <c r="H1579" s="61" t="s">
        <v>1129</v>
      </c>
      <c r="I1579" s="158">
        <v>745</v>
      </c>
    </row>
    <row r="1580" spans="1:9" ht="15.75">
      <c r="A1580" s="305"/>
      <c r="B1580" s="73">
        <v>874</v>
      </c>
      <c r="C1580" s="299" t="s">
        <v>2392</v>
      </c>
      <c r="D1580" s="300"/>
      <c r="E1580" s="300"/>
      <c r="F1580" s="301"/>
      <c r="G1580" s="165">
        <v>1150</v>
      </c>
      <c r="H1580" s="61" t="s">
        <v>56</v>
      </c>
      <c r="I1580" s="158">
        <v>1127</v>
      </c>
    </row>
    <row r="1581" spans="1:9" ht="15.75">
      <c r="A1581" s="305"/>
      <c r="B1581" s="73" t="s">
        <v>142</v>
      </c>
      <c r="C1581" s="299" t="s">
        <v>2393</v>
      </c>
      <c r="D1581" s="300"/>
      <c r="E1581" s="300"/>
      <c r="F1581" s="301"/>
      <c r="G1581" s="165">
        <v>730</v>
      </c>
      <c r="H1581" s="61" t="s">
        <v>56</v>
      </c>
      <c r="I1581" s="158">
        <v>715.4</v>
      </c>
    </row>
    <row r="1582" spans="1:9" ht="15.75">
      <c r="A1582" s="305"/>
      <c r="B1582" s="73" t="s">
        <v>2372</v>
      </c>
      <c r="C1582" s="299" t="s">
        <v>2373</v>
      </c>
      <c r="D1582" s="300"/>
      <c r="E1582" s="300"/>
      <c r="F1582" s="301"/>
      <c r="G1582" s="165">
        <v>250</v>
      </c>
      <c r="H1582" s="61" t="s">
        <v>56</v>
      </c>
      <c r="I1582" s="158">
        <v>245</v>
      </c>
    </row>
    <row r="1583" spans="1:9" ht="15.75">
      <c r="A1583" s="305"/>
      <c r="B1583" s="73" t="s">
        <v>2372</v>
      </c>
      <c r="C1583" s="299" t="s">
        <v>2514</v>
      </c>
      <c r="D1583" s="300"/>
      <c r="E1583" s="300"/>
      <c r="F1583" s="301"/>
      <c r="G1583" s="165" t="s">
        <v>53</v>
      </c>
      <c r="H1583" s="61" t="s">
        <v>56</v>
      </c>
      <c r="I1583" s="158" t="s">
        <v>53</v>
      </c>
    </row>
    <row r="1584" spans="1:9" ht="15.75">
      <c r="A1584" s="305"/>
      <c r="B1584" s="73" t="s">
        <v>2375</v>
      </c>
      <c r="C1584" s="299" t="s">
        <v>2376</v>
      </c>
      <c r="D1584" s="300"/>
      <c r="E1584" s="300"/>
      <c r="F1584" s="301"/>
      <c r="G1584" s="165">
        <v>150</v>
      </c>
      <c r="H1584" s="61" t="s">
        <v>56</v>
      </c>
      <c r="I1584" s="158">
        <v>147</v>
      </c>
    </row>
    <row r="1585" spans="1:9" ht="15.75">
      <c r="A1585" s="305"/>
      <c r="B1585" s="73" t="s">
        <v>2077</v>
      </c>
      <c r="C1585" s="299" t="s">
        <v>2377</v>
      </c>
      <c r="D1585" s="300"/>
      <c r="E1585" s="300"/>
      <c r="F1585" s="301"/>
      <c r="G1585" s="165">
        <v>130</v>
      </c>
      <c r="H1585" s="61" t="s">
        <v>56</v>
      </c>
      <c r="I1585" s="158">
        <v>127.4</v>
      </c>
    </row>
    <row r="1586" spans="1:9" ht="15.75">
      <c r="A1586" s="305"/>
      <c r="B1586" s="73" t="s">
        <v>2378</v>
      </c>
      <c r="C1586" s="299" t="s">
        <v>2379</v>
      </c>
      <c r="D1586" s="300"/>
      <c r="E1586" s="300"/>
      <c r="F1586" s="301"/>
      <c r="G1586" s="165" t="s">
        <v>53</v>
      </c>
      <c r="H1586" s="61" t="s">
        <v>56</v>
      </c>
      <c r="I1586" s="158" t="s">
        <v>53</v>
      </c>
    </row>
    <row r="1587" spans="1:9" ht="15.75">
      <c r="A1587" s="305"/>
      <c r="B1587" s="73" t="s">
        <v>2380</v>
      </c>
      <c r="C1587" s="299" t="s">
        <v>2381</v>
      </c>
      <c r="D1587" s="300"/>
      <c r="E1587" s="300"/>
      <c r="F1587" s="301"/>
      <c r="G1587" s="165">
        <v>250</v>
      </c>
      <c r="H1587" s="61" t="s">
        <v>56</v>
      </c>
      <c r="I1587" s="158">
        <v>245</v>
      </c>
    </row>
    <row r="1588" spans="1:9" ht="15.75">
      <c r="A1588" s="305"/>
      <c r="B1588" s="73">
        <v>945</v>
      </c>
      <c r="C1588" s="299" t="s">
        <v>2515</v>
      </c>
      <c r="D1588" s="300"/>
      <c r="E1588" s="300"/>
      <c r="F1588" s="301"/>
      <c r="G1588" s="165">
        <v>480</v>
      </c>
      <c r="H1588" s="61" t="s">
        <v>56</v>
      </c>
      <c r="I1588" s="158">
        <v>470.4</v>
      </c>
    </row>
    <row r="1589" spans="1:9" ht="15.75">
      <c r="A1589" s="305"/>
      <c r="B1589" s="73" t="s">
        <v>2516</v>
      </c>
      <c r="C1589" s="299" t="s">
        <v>2517</v>
      </c>
      <c r="D1589" s="300"/>
      <c r="E1589" s="300"/>
      <c r="F1589" s="301"/>
      <c r="G1589" s="165">
        <v>1745</v>
      </c>
      <c r="H1589" s="61" t="s">
        <v>56</v>
      </c>
      <c r="I1589" s="158">
        <v>1710.1</v>
      </c>
    </row>
    <row r="1590" spans="1:9" ht="15.75">
      <c r="A1590" s="305"/>
      <c r="B1590" s="73" t="s">
        <v>2384</v>
      </c>
      <c r="C1590" s="299" t="s">
        <v>2385</v>
      </c>
      <c r="D1590" s="300"/>
      <c r="E1590" s="300"/>
      <c r="F1590" s="301"/>
      <c r="G1590" s="165">
        <v>750</v>
      </c>
      <c r="H1590" s="61" t="s">
        <v>56</v>
      </c>
      <c r="I1590" s="158">
        <v>735</v>
      </c>
    </row>
    <row r="1591" spans="1:9" ht="15.75">
      <c r="A1591" s="305"/>
      <c r="B1591" s="73" t="s">
        <v>152</v>
      </c>
      <c r="C1591" s="299" t="s">
        <v>2065</v>
      </c>
      <c r="D1591" s="300"/>
      <c r="E1591" s="300"/>
      <c r="F1591" s="301"/>
      <c r="G1591" s="165">
        <v>230</v>
      </c>
      <c r="H1591" s="61" t="s">
        <v>56</v>
      </c>
      <c r="I1591" s="158">
        <v>225.4</v>
      </c>
    </row>
    <row r="1592" spans="1:9" ht="15.75">
      <c r="A1592" s="305"/>
      <c r="B1592" s="73" t="s">
        <v>325</v>
      </c>
      <c r="C1592" s="299" t="s">
        <v>2411</v>
      </c>
      <c r="D1592" s="300"/>
      <c r="E1592" s="300"/>
      <c r="F1592" s="301"/>
      <c r="G1592" s="165">
        <v>3115</v>
      </c>
      <c r="H1592" s="61" t="s">
        <v>56</v>
      </c>
      <c r="I1592" s="158">
        <v>3052.7</v>
      </c>
    </row>
    <row r="1593" spans="1:9" ht="15.75">
      <c r="A1593" s="305"/>
      <c r="B1593" s="73" t="s">
        <v>2066</v>
      </c>
      <c r="C1593" s="299" t="s">
        <v>2067</v>
      </c>
      <c r="D1593" s="300"/>
      <c r="E1593" s="300"/>
      <c r="F1593" s="301"/>
      <c r="G1593" s="165">
        <v>425</v>
      </c>
      <c r="H1593" s="61" t="s">
        <v>56</v>
      </c>
      <c r="I1593" s="158">
        <v>416.5</v>
      </c>
    </row>
    <row r="1594" spans="1:9" ht="15.75">
      <c r="A1594" s="305"/>
      <c r="B1594" s="73" t="s">
        <v>109</v>
      </c>
      <c r="C1594" s="280" t="s">
        <v>2440</v>
      </c>
      <c r="D1594" s="281"/>
      <c r="E1594" s="281"/>
      <c r="F1594" s="282"/>
      <c r="G1594" s="158">
        <v>340</v>
      </c>
      <c r="H1594" s="61" t="s">
        <v>56</v>
      </c>
      <c r="I1594" s="158">
        <v>333.2</v>
      </c>
    </row>
    <row r="1595" spans="1:9" ht="15.75">
      <c r="A1595" s="305"/>
      <c r="B1595" s="73" t="s">
        <v>781</v>
      </c>
      <c r="C1595" s="280" t="s">
        <v>2441</v>
      </c>
      <c r="D1595" s="281"/>
      <c r="E1595" s="281"/>
      <c r="F1595" s="282"/>
      <c r="G1595" s="74">
        <v>415</v>
      </c>
      <c r="H1595" s="61" t="s">
        <v>56</v>
      </c>
      <c r="I1595" s="158">
        <v>406.7</v>
      </c>
    </row>
    <row r="1596" spans="1:9" ht="15" customHeight="1">
      <c r="A1596" s="305"/>
      <c r="B1596" s="73" t="s">
        <v>601</v>
      </c>
      <c r="C1596" s="280" t="s">
        <v>2442</v>
      </c>
      <c r="D1596" s="281"/>
      <c r="E1596" s="281"/>
      <c r="F1596" s="282"/>
      <c r="G1596" s="74">
        <v>490</v>
      </c>
      <c r="H1596" s="61" t="s">
        <v>56</v>
      </c>
      <c r="I1596" s="158">
        <v>480.2</v>
      </c>
    </row>
    <row r="1597" spans="1:9" ht="15.75">
      <c r="A1597" s="305"/>
      <c r="B1597" s="73" t="s">
        <v>2482</v>
      </c>
      <c r="C1597" s="299" t="s">
        <v>2483</v>
      </c>
      <c r="D1597" s="300"/>
      <c r="E1597" s="300"/>
      <c r="F1597" s="301"/>
      <c r="G1597" s="165">
        <v>295</v>
      </c>
      <c r="H1597" s="61" t="s">
        <v>56</v>
      </c>
      <c r="I1597" s="158">
        <v>289.10000000000002</v>
      </c>
    </row>
    <row r="1598" spans="1:9" ht="15.75">
      <c r="A1598" s="305"/>
      <c r="B1598" s="73" t="s">
        <v>2397</v>
      </c>
      <c r="C1598" s="299" t="s">
        <v>2398</v>
      </c>
      <c r="D1598" s="300"/>
      <c r="E1598" s="300"/>
      <c r="F1598" s="301"/>
      <c r="G1598" s="165">
        <v>315</v>
      </c>
      <c r="H1598" s="61" t="s">
        <v>56</v>
      </c>
      <c r="I1598" s="158">
        <v>308.7</v>
      </c>
    </row>
    <row r="1599" spans="1:9" ht="31.5">
      <c r="A1599" s="305"/>
      <c r="B1599" s="115" t="s">
        <v>160</v>
      </c>
      <c r="C1599" s="299" t="s">
        <v>2518</v>
      </c>
      <c r="D1599" s="300"/>
      <c r="E1599" s="300"/>
      <c r="F1599" s="301"/>
      <c r="G1599" s="84" t="s">
        <v>2041</v>
      </c>
      <c r="H1599" s="61" t="s">
        <v>56</v>
      </c>
      <c r="I1599" s="84" t="s">
        <v>2042</v>
      </c>
    </row>
    <row r="1600" spans="1:9" ht="15.75">
      <c r="A1600" s="305"/>
      <c r="B1600" s="73" t="s">
        <v>2079</v>
      </c>
      <c r="C1600" s="299" t="s">
        <v>2080</v>
      </c>
      <c r="D1600" s="300"/>
      <c r="E1600" s="300"/>
      <c r="F1600" s="301"/>
      <c r="G1600" s="165">
        <v>225</v>
      </c>
      <c r="H1600" s="61" t="s">
        <v>56</v>
      </c>
      <c r="I1600" s="158">
        <v>220.5</v>
      </c>
    </row>
    <row r="1601" spans="1:9" ht="15.75">
      <c r="A1601" s="305"/>
      <c r="B1601" s="73">
        <v>924</v>
      </c>
      <c r="C1601" s="299" t="s">
        <v>2519</v>
      </c>
      <c r="D1601" s="300"/>
      <c r="E1601" s="300"/>
      <c r="F1601" s="301"/>
      <c r="G1601" s="165">
        <v>100</v>
      </c>
      <c r="H1601" s="61" t="s">
        <v>56</v>
      </c>
      <c r="I1601" s="158">
        <v>98</v>
      </c>
    </row>
    <row r="1602" spans="1:9" ht="15.75">
      <c r="A1602" s="305"/>
      <c r="B1602" s="73" t="s">
        <v>1711</v>
      </c>
      <c r="C1602" s="299" t="s">
        <v>2399</v>
      </c>
      <c r="D1602" s="300"/>
      <c r="E1602" s="300"/>
      <c r="F1602" s="301"/>
      <c r="G1602" s="165">
        <v>160</v>
      </c>
      <c r="H1602" s="61" t="s">
        <v>56</v>
      </c>
      <c r="I1602" s="158">
        <v>156.80000000000001</v>
      </c>
    </row>
    <row r="1603" spans="1:9" ht="15.75">
      <c r="A1603" s="305"/>
      <c r="B1603" s="73" t="s">
        <v>1214</v>
      </c>
      <c r="C1603" s="299" t="s">
        <v>2418</v>
      </c>
      <c r="D1603" s="300"/>
      <c r="E1603" s="300"/>
      <c r="F1603" s="301"/>
      <c r="G1603" s="165">
        <v>650</v>
      </c>
      <c r="H1603" s="61" t="s">
        <v>56</v>
      </c>
      <c r="I1603" s="158">
        <v>637</v>
      </c>
    </row>
    <row r="1604" spans="1:9" ht="15.75">
      <c r="A1604" s="305"/>
      <c r="B1604" s="73" t="s">
        <v>2400</v>
      </c>
      <c r="C1604" s="299" t="s">
        <v>2401</v>
      </c>
      <c r="D1604" s="300"/>
      <c r="E1604" s="300"/>
      <c r="F1604" s="301"/>
      <c r="G1604" s="165">
        <v>1495</v>
      </c>
      <c r="H1604" s="61" t="s">
        <v>56</v>
      </c>
      <c r="I1604" s="158">
        <v>1465.1</v>
      </c>
    </row>
    <row r="1605" spans="1:9" ht="15.75">
      <c r="A1605" s="305"/>
      <c r="B1605" s="73" t="s">
        <v>1135</v>
      </c>
      <c r="C1605" s="299" t="s">
        <v>2402</v>
      </c>
      <c r="D1605" s="300"/>
      <c r="E1605" s="300"/>
      <c r="F1605" s="301"/>
      <c r="G1605" s="165">
        <v>995</v>
      </c>
      <c r="H1605" s="61" t="s">
        <v>56</v>
      </c>
      <c r="I1605" s="158">
        <v>975.1</v>
      </c>
    </row>
    <row r="1606" spans="1:9" ht="15.75">
      <c r="A1606" s="305"/>
      <c r="B1606" s="73" t="s">
        <v>1135</v>
      </c>
      <c r="C1606" s="299" t="s">
        <v>2520</v>
      </c>
      <c r="D1606" s="300"/>
      <c r="E1606" s="300"/>
      <c r="F1606" s="301"/>
      <c r="G1606" s="165" t="s">
        <v>53</v>
      </c>
      <c r="H1606" s="61" t="s">
        <v>56</v>
      </c>
      <c r="I1606" s="158" t="s">
        <v>53</v>
      </c>
    </row>
    <row r="1607" spans="1:9" ht="15.75">
      <c r="A1607" s="305"/>
      <c r="B1607" s="73" t="s">
        <v>1135</v>
      </c>
      <c r="C1607" s="299" t="s">
        <v>2521</v>
      </c>
      <c r="D1607" s="300"/>
      <c r="E1607" s="300"/>
      <c r="F1607" s="301"/>
      <c r="G1607" s="165" t="s">
        <v>53</v>
      </c>
      <c r="H1607" s="61" t="s">
        <v>56</v>
      </c>
      <c r="I1607" s="158" t="s">
        <v>53</v>
      </c>
    </row>
    <row r="1608" spans="1:9" ht="15.75">
      <c r="A1608" s="305"/>
      <c r="B1608" s="73" t="s">
        <v>413</v>
      </c>
      <c r="C1608" s="299" t="s">
        <v>2404</v>
      </c>
      <c r="D1608" s="300"/>
      <c r="E1608" s="300"/>
      <c r="F1608" s="301"/>
      <c r="G1608" s="165">
        <v>60</v>
      </c>
      <c r="H1608" s="61" t="s">
        <v>56</v>
      </c>
      <c r="I1608" s="158">
        <v>58.8</v>
      </c>
    </row>
    <row r="1609" spans="1:9" ht="15.75">
      <c r="A1609" s="305"/>
      <c r="B1609" s="73" t="s">
        <v>538</v>
      </c>
      <c r="C1609" s="299" t="s">
        <v>2405</v>
      </c>
      <c r="D1609" s="300"/>
      <c r="E1609" s="300"/>
      <c r="F1609" s="301"/>
      <c r="G1609" s="165">
        <v>185</v>
      </c>
      <c r="H1609" s="61" t="s">
        <v>56</v>
      </c>
      <c r="I1609" s="158">
        <v>181.3</v>
      </c>
    </row>
    <row r="1610" spans="1:9" ht="15.75">
      <c r="A1610" s="305"/>
      <c r="B1610" s="73" t="s">
        <v>538</v>
      </c>
      <c r="C1610" s="299" t="s">
        <v>2406</v>
      </c>
      <c r="D1610" s="300"/>
      <c r="E1610" s="300"/>
      <c r="F1610" s="301"/>
      <c r="G1610" s="165">
        <v>185</v>
      </c>
      <c r="H1610" s="61" t="s">
        <v>56</v>
      </c>
      <c r="I1610" s="158">
        <v>181.3</v>
      </c>
    </row>
    <row r="1611" spans="1:9" ht="15.75">
      <c r="A1611" s="305"/>
      <c r="B1611" s="73" t="s">
        <v>327</v>
      </c>
      <c r="C1611" s="299" t="s">
        <v>2407</v>
      </c>
      <c r="D1611" s="300"/>
      <c r="E1611" s="300"/>
      <c r="F1611" s="301"/>
      <c r="G1611" s="165" t="s">
        <v>53</v>
      </c>
      <c r="H1611" s="61" t="s">
        <v>56</v>
      </c>
      <c r="I1611" s="158" t="s">
        <v>53</v>
      </c>
    </row>
    <row r="1612" spans="1:9" ht="15.75">
      <c r="A1612" s="305"/>
      <c r="B1612" s="73" t="s">
        <v>2085</v>
      </c>
      <c r="C1612" s="299" t="s">
        <v>2408</v>
      </c>
      <c r="D1612" s="300"/>
      <c r="E1612" s="300"/>
      <c r="F1612" s="301"/>
      <c r="G1612" s="118" t="s">
        <v>53</v>
      </c>
      <c r="H1612" s="61" t="s">
        <v>56</v>
      </c>
      <c r="I1612" s="158" t="s">
        <v>53</v>
      </c>
    </row>
    <row r="1613" spans="1:9" ht="15.75">
      <c r="A1613" s="305"/>
      <c r="B1613" s="73" t="s">
        <v>2085</v>
      </c>
      <c r="C1613" s="299" t="s">
        <v>2086</v>
      </c>
      <c r="D1613" s="300"/>
      <c r="E1613" s="300"/>
      <c r="F1613" s="301"/>
      <c r="G1613" s="165">
        <v>210</v>
      </c>
      <c r="H1613" s="61" t="s">
        <v>56</v>
      </c>
      <c r="I1613" s="158">
        <v>205.8</v>
      </c>
    </row>
    <row r="1614" spans="1:9" ht="15.75">
      <c r="A1614" s="305"/>
      <c r="B1614" s="73" t="s">
        <v>2083</v>
      </c>
      <c r="C1614" s="299" t="s">
        <v>2084</v>
      </c>
      <c r="D1614" s="300"/>
      <c r="E1614" s="300"/>
      <c r="F1614" s="301"/>
      <c r="G1614" s="165">
        <v>250</v>
      </c>
      <c r="H1614" s="61" t="s">
        <v>56</v>
      </c>
      <c r="I1614" s="158">
        <v>245</v>
      </c>
    </row>
    <row r="1615" spans="1:9" ht="15.75">
      <c r="A1615" s="305"/>
      <c r="B1615" s="73" t="s">
        <v>2409</v>
      </c>
      <c r="C1615" s="299" t="s">
        <v>2410</v>
      </c>
      <c r="D1615" s="300"/>
      <c r="E1615" s="300"/>
      <c r="F1615" s="301"/>
      <c r="G1615" s="165">
        <v>115</v>
      </c>
      <c r="H1615" s="61" t="s">
        <v>56</v>
      </c>
      <c r="I1615" s="158">
        <v>112.7</v>
      </c>
    </row>
    <row r="1616" spans="1:9" ht="15.75">
      <c r="A1616" s="305"/>
      <c r="B1616" s="73" t="s">
        <v>107</v>
      </c>
      <c r="C1616" s="280" t="s">
        <v>2412</v>
      </c>
      <c r="D1616" s="308"/>
      <c r="E1616" s="308"/>
      <c r="F1616" s="309"/>
      <c r="G1616" s="165">
        <v>305</v>
      </c>
      <c r="H1616" s="61" t="s">
        <v>56</v>
      </c>
      <c r="I1616" s="158">
        <v>298.89999999999998</v>
      </c>
    </row>
    <row r="1617" spans="1:9" ht="15.75">
      <c r="A1617" s="305"/>
      <c r="B1617" s="73" t="s">
        <v>1133</v>
      </c>
      <c r="C1617" s="299" t="s">
        <v>2090</v>
      </c>
      <c r="D1617" s="300"/>
      <c r="E1617" s="300"/>
      <c r="F1617" s="301"/>
      <c r="G1617" s="165">
        <v>215</v>
      </c>
      <c r="H1617" s="61" t="s">
        <v>56</v>
      </c>
      <c r="I1617" s="158">
        <v>210.7</v>
      </c>
    </row>
    <row r="1618" spans="1:9" ht="15.75">
      <c r="A1618" s="305"/>
      <c r="B1618" s="73" t="s">
        <v>1133</v>
      </c>
      <c r="C1618" s="299" t="s">
        <v>2413</v>
      </c>
      <c r="D1618" s="300"/>
      <c r="E1618" s="300"/>
      <c r="F1618" s="301"/>
      <c r="G1618" s="165">
        <v>215</v>
      </c>
      <c r="H1618" s="61" t="s">
        <v>56</v>
      </c>
      <c r="I1618" s="158">
        <v>210.7</v>
      </c>
    </row>
    <row r="1619" spans="1:9" ht="15.75">
      <c r="A1619" s="305"/>
      <c r="B1619" s="73" t="s">
        <v>1133</v>
      </c>
      <c r="C1619" s="299" t="s">
        <v>2414</v>
      </c>
      <c r="D1619" s="300"/>
      <c r="E1619" s="300"/>
      <c r="F1619" s="301"/>
      <c r="G1619" s="165" t="s">
        <v>53</v>
      </c>
      <c r="H1619" s="61" t="s">
        <v>56</v>
      </c>
      <c r="I1619" s="158" t="s">
        <v>53</v>
      </c>
    </row>
    <row r="1620" spans="1:9" ht="15.75">
      <c r="A1620" s="305"/>
      <c r="B1620" s="73" t="s">
        <v>1133</v>
      </c>
      <c r="C1620" s="299" t="s">
        <v>2415</v>
      </c>
      <c r="D1620" s="300"/>
      <c r="E1620" s="300"/>
      <c r="F1620" s="301"/>
      <c r="G1620" s="165" t="s">
        <v>53</v>
      </c>
      <c r="H1620" s="61" t="s">
        <v>56</v>
      </c>
      <c r="I1620" s="158" t="s">
        <v>53</v>
      </c>
    </row>
    <row r="1621" spans="1:9" ht="15.75">
      <c r="A1621" s="305"/>
      <c r="B1621" s="73" t="s">
        <v>2094</v>
      </c>
      <c r="C1621" s="280" t="s">
        <v>2095</v>
      </c>
      <c r="D1621" s="308"/>
      <c r="E1621" s="308"/>
      <c r="F1621" s="309"/>
      <c r="G1621" s="118">
        <v>350</v>
      </c>
      <c r="H1621" s="61" t="s">
        <v>56</v>
      </c>
      <c r="I1621" s="74">
        <v>343</v>
      </c>
    </row>
    <row r="1622" spans="1:9" ht="15.75">
      <c r="A1622" s="305"/>
      <c r="B1622" s="73" t="s">
        <v>2419</v>
      </c>
      <c r="C1622" s="299" t="s">
        <v>2420</v>
      </c>
      <c r="D1622" s="300"/>
      <c r="E1622" s="300"/>
      <c r="F1622" s="301"/>
      <c r="G1622" s="165">
        <v>1055</v>
      </c>
      <c r="H1622" s="61" t="s">
        <v>56</v>
      </c>
      <c r="I1622" s="158">
        <v>1033.9000000000001</v>
      </c>
    </row>
    <row r="1623" spans="1:9" ht="15.75">
      <c r="A1623" s="305"/>
      <c r="B1623" s="73" t="s">
        <v>2421</v>
      </c>
      <c r="C1623" s="299" t="s">
        <v>2422</v>
      </c>
      <c r="D1623" s="300"/>
      <c r="E1623" s="300"/>
      <c r="F1623" s="301"/>
      <c r="G1623" s="165">
        <v>1055</v>
      </c>
      <c r="H1623" s="61" t="s">
        <v>56</v>
      </c>
      <c r="I1623" s="158">
        <v>1033.9000000000001</v>
      </c>
    </row>
    <row r="1624" spans="1:9" ht="15.75">
      <c r="A1624" s="305"/>
      <c r="B1624" s="73" t="s">
        <v>2423</v>
      </c>
      <c r="C1624" s="299" t="s">
        <v>2522</v>
      </c>
      <c r="D1624" s="300"/>
      <c r="E1624" s="300"/>
      <c r="F1624" s="301"/>
      <c r="G1624" s="165">
        <v>1695</v>
      </c>
      <c r="H1624" s="61" t="s">
        <v>56</v>
      </c>
      <c r="I1624" s="158">
        <v>1661.1</v>
      </c>
    </row>
    <row r="1625" spans="1:9" ht="15.75">
      <c r="A1625" s="305"/>
      <c r="B1625" s="73" t="s">
        <v>433</v>
      </c>
      <c r="C1625" s="299" t="s">
        <v>2437</v>
      </c>
      <c r="D1625" s="300"/>
      <c r="E1625" s="300"/>
      <c r="F1625" s="301"/>
      <c r="G1625" s="165">
        <v>390</v>
      </c>
      <c r="H1625" s="61" t="s">
        <v>56</v>
      </c>
      <c r="I1625" s="158">
        <v>382.2</v>
      </c>
    </row>
    <row r="1626" spans="1:9" ht="15.75">
      <c r="A1626" s="305"/>
      <c r="B1626" s="73" t="s">
        <v>2438</v>
      </c>
      <c r="C1626" s="299" t="s">
        <v>2439</v>
      </c>
      <c r="D1626" s="300"/>
      <c r="E1626" s="300"/>
      <c r="F1626" s="301"/>
      <c r="G1626" s="165">
        <v>780</v>
      </c>
      <c r="H1626" s="61" t="s">
        <v>56</v>
      </c>
      <c r="I1626" s="158">
        <v>764.4</v>
      </c>
    </row>
    <row r="1627" spans="1:9" ht="15.75">
      <c r="A1627" s="305"/>
      <c r="B1627" s="73" t="s">
        <v>210</v>
      </c>
      <c r="C1627" s="299" t="s">
        <v>2431</v>
      </c>
      <c r="D1627" s="300"/>
      <c r="E1627" s="300"/>
      <c r="F1627" s="301"/>
      <c r="G1627" s="165">
        <v>600</v>
      </c>
      <c r="H1627" s="61" t="s">
        <v>56</v>
      </c>
      <c r="I1627" s="158">
        <v>588</v>
      </c>
    </row>
    <row r="1628" spans="1:9" ht="15.75">
      <c r="A1628" s="305"/>
      <c r="B1628" s="73" t="s">
        <v>2432</v>
      </c>
      <c r="C1628" s="299" t="s">
        <v>2433</v>
      </c>
      <c r="D1628" s="300"/>
      <c r="E1628" s="300"/>
      <c r="F1628" s="301"/>
      <c r="G1628" s="165">
        <v>1280</v>
      </c>
      <c r="H1628" s="61" t="s">
        <v>56</v>
      </c>
      <c r="I1628" s="158">
        <v>1254.4000000000001</v>
      </c>
    </row>
    <row r="1629" spans="1:9" ht="15.75">
      <c r="A1629" s="305"/>
      <c r="B1629" s="73" t="s">
        <v>688</v>
      </c>
      <c r="C1629" s="299" t="s">
        <v>2434</v>
      </c>
      <c r="D1629" s="300"/>
      <c r="E1629" s="300"/>
      <c r="F1629" s="301"/>
      <c r="G1629" s="165">
        <v>2250</v>
      </c>
      <c r="H1629" s="61" t="s">
        <v>56</v>
      </c>
      <c r="I1629" s="158">
        <v>2205</v>
      </c>
    </row>
    <row r="1630" spans="1:9" ht="15.75">
      <c r="A1630" s="306"/>
      <c r="B1630" s="73" t="s">
        <v>2096</v>
      </c>
      <c r="C1630" s="299" t="s">
        <v>2097</v>
      </c>
      <c r="D1630" s="300"/>
      <c r="E1630" s="300"/>
      <c r="F1630" s="301"/>
      <c r="G1630" s="165">
        <v>395</v>
      </c>
      <c r="H1630" s="61" t="s">
        <v>56</v>
      </c>
      <c r="I1630" s="158">
        <v>387.1</v>
      </c>
    </row>
    <row r="1631" spans="1:9" ht="15.75">
      <c r="A1631" s="306"/>
      <c r="B1631" s="73" t="s">
        <v>2100</v>
      </c>
      <c r="C1631" s="299" t="s">
        <v>2484</v>
      </c>
      <c r="D1631" s="300"/>
      <c r="E1631" s="300"/>
      <c r="F1631" s="301"/>
      <c r="G1631" s="165">
        <v>495</v>
      </c>
      <c r="H1631" s="61" t="s">
        <v>56</v>
      </c>
      <c r="I1631" s="158">
        <v>485.1</v>
      </c>
    </row>
    <row r="1632" spans="1:9" ht="15.75">
      <c r="A1632" s="306"/>
      <c r="B1632" s="73" t="s">
        <v>2098</v>
      </c>
      <c r="C1632" s="299" t="s">
        <v>2099</v>
      </c>
      <c r="D1632" s="300"/>
      <c r="E1632" s="300"/>
      <c r="F1632" s="301"/>
      <c r="G1632" s="165">
        <v>395</v>
      </c>
      <c r="H1632" s="61" t="s">
        <v>56</v>
      </c>
      <c r="I1632" s="158">
        <v>387.1</v>
      </c>
    </row>
    <row r="1633" spans="1:9" ht="15.75">
      <c r="A1633" s="306"/>
      <c r="B1633" s="73" t="s">
        <v>1124</v>
      </c>
      <c r="C1633" s="299" t="s">
        <v>2102</v>
      </c>
      <c r="D1633" s="300"/>
      <c r="E1633" s="300"/>
      <c r="F1633" s="301"/>
      <c r="G1633" s="165">
        <v>495</v>
      </c>
      <c r="H1633" s="61" t="s">
        <v>56</v>
      </c>
      <c r="I1633" s="158">
        <v>485.1</v>
      </c>
    </row>
    <row r="1634" spans="1:9" ht="15.75">
      <c r="A1634" s="306"/>
      <c r="B1634" s="73" t="s">
        <v>1276</v>
      </c>
      <c r="C1634" s="299" t="s">
        <v>2103</v>
      </c>
      <c r="D1634" s="300"/>
      <c r="E1634" s="300"/>
      <c r="F1634" s="301"/>
      <c r="G1634" s="165">
        <v>495</v>
      </c>
      <c r="H1634" s="61" t="s">
        <v>56</v>
      </c>
      <c r="I1634" s="158">
        <v>485.1</v>
      </c>
    </row>
    <row r="1635" spans="1:9" ht="15.75">
      <c r="A1635" s="306"/>
      <c r="B1635" s="73" t="s">
        <v>329</v>
      </c>
      <c r="C1635" s="299" t="s">
        <v>2104</v>
      </c>
      <c r="D1635" s="300"/>
      <c r="E1635" s="300"/>
      <c r="F1635" s="301"/>
      <c r="G1635" s="165">
        <v>995</v>
      </c>
      <c r="H1635" s="61" t="s">
        <v>56</v>
      </c>
      <c r="I1635" s="158">
        <v>975.1</v>
      </c>
    </row>
    <row r="1636" spans="1:9" ht="15.75">
      <c r="A1636" s="306"/>
      <c r="B1636" s="73" t="s">
        <v>1120</v>
      </c>
      <c r="C1636" s="299" t="s">
        <v>2105</v>
      </c>
      <c r="D1636" s="300"/>
      <c r="E1636" s="300"/>
      <c r="F1636" s="301"/>
      <c r="G1636" s="165">
        <v>995</v>
      </c>
      <c r="H1636" s="61" t="s">
        <v>56</v>
      </c>
      <c r="I1636" s="158">
        <v>975.1</v>
      </c>
    </row>
    <row r="1637" spans="1:9" ht="20.25">
      <c r="A1637" s="302" t="s">
        <v>159</v>
      </c>
      <c r="B1637" s="289" t="s">
        <v>128</v>
      </c>
      <c r="C1637" s="281"/>
      <c r="D1637" s="281"/>
      <c r="E1637" s="281"/>
      <c r="F1637" s="282"/>
      <c r="G1637" s="56"/>
      <c r="H1637" s="55"/>
      <c r="I1637" s="56"/>
    </row>
    <row r="1638" spans="1:9" ht="15.75">
      <c r="A1638" s="303"/>
      <c r="B1638" s="73" t="s">
        <v>2108</v>
      </c>
      <c r="C1638" s="280" t="s">
        <v>2109</v>
      </c>
      <c r="D1638" s="281"/>
      <c r="E1638" s="281"/>
      <c r="F1638" s="282"/>
      <c r="G1638" s="74">
        <v>660</v>
      </c>
      <c r="H1638" s="61" t="s">
        <v>56</v>
      </c>
      <c r="I1638" s="158">
        <v>646.79999999999995</v>
      </c>
    </row>
    <row r="1639" spans="1:9" ht="15.75">
      <c r="A1639" s="303"/>
      <c r="B1639" s="73" t="s">
        <v>2110</v>
      </c>
      <c r="C1639" s="280" t="s">
        <v>2111</v>
      </c>
      <c r="D1639" s="281"/>
      <c r="E1639" s="281"/>
      <c r="F1639" s="282"/>
      <c r="G1639" s="74">
        <v>660</v>
      </c>
      <c r="H1639" s="61" t="s">
        <v>56</v>
      </c>
      <c r="I1639" s="158">
        <v>646.79999999999995</v>
      </c>
    </row>
    <row r="1640" spans="1:9" ht="15.75">
      <c r="A1640" s="303"/>
      <c r="B1640" s="73" t="s">
        <v>239</v>
      </c>
      <c r="C1640" s="280" t="s">
        <v>2107</v>
      </c>
      <c r="D1640" s="281"/>
      <c r="E1640" s="281"/>
      <c r="F1640" s="282"/>
      <c r="G1640" s="74">
        <v>400</v>
      </c>
      <c r="H1640" s="61" t="s">
        <v>56</v>
      </c>
      <c r="I1640" s="158">
        <v>392</v>
      </c>
    </row>
    <row r="1641" spans="1:9" ht="15.75">
      <c r="A1641" s="57" t="s">
        <v>5</v>
      </c>
      <c r="B1641" s="57" t="s">
        <v>49</v>
      </c>
      <c r="C1641" s="311" t="s">
        <v>7</v>
      </c>
      <c r="D1641" s="281"/>
      <c r="E1641" s="281"/>
      <c r="F1641" s="282"/>
      <c r="G1641" s="58" t="s">
        <v>8</v>
      </c>
      <c r="H1641" s="57" t="s">
        <v>17</v>
      </c>
      <c r="I1641" s="59" t="s">
        <v>9</v>
      </c>
    </row>
    <row r="1642" spans="1:9" ht="20.25">
      <c r="A1642" s="312" t="s">
        <v>2534</v>
      </c>
      <c r="B1642" s="313"/>
      <c r="C1642" s="313"/>
      <c r="D1642" s="313"/>
      <c r="E1642" s="313"/>
      <c r="F1642" s="313"/>
      <c r="G1642" s="313"/>
      <c r="H1642" s="313"/>
      <c r="I1642" s="120"/>
    </row>
    <row r="1643" spans="1:9" ht="20.25">
      <c r="A1643" s="89"/>
      <c r="B1643" s="289" t="s">
        <v>162</v>
      </c>
      <c r="C1643" s="281"/>
      <c r="D1643" s="281"/>
      <c r="E1643" s="281"/>
      <c r="F1643" s="282"/>
      <c r="G1643" s="80"/>
      <c r="H1643" s="81"/>
      <c r="I1643" s="56"/>
    </row>
    <row r="1644" spans="1:9" ht="15.75">
      <c r="A1644" s="49" t="s">
        <v>69</v>
      </c>
      <c r="B1644" s="73" t="s">
        <v>548</v>
      </c>
      <c r="C1644" s="280" t="s">
        <v>2535</v>
      </c>
      <c r="D1644" s="281"/>
      <c r="E1644" s="281"/>
      <c r="F1644" s="282"/>
      <c r="G1644" s="162">
        <v>3500</v>
      </c>
      <c r="H1644" s="61" t="s">
        <v>56</v>
      </c>
      <c r="I1644" s="158">
        <v>3430</v>
      </c>
    </row>
    <row r="1645" spans="1:9" ht="20.25">
      <c r="A1645" s="310"/>
      <c r="B1645" s="307" t="s">
        <v>204</v>
      </c>
      <c r="C1645" s="281"/>
      <c r="D1645" s="281"/>
      <c r="E1645" s="281"/>
      <c r="F1645" s="282"/>
      <c r="G1645" s="102"/>
      <c r="H1645" s="124"/>
      <c r="I1645" s="104"/>
    </row>
    <row r="1646" spans="1:9" ht="15.75">
      <c r="A1646" s="303"/>
      <c r="B1646" s="105" t="s">
        <v>2031</v>
      </c>
      <c r="C1646" s="299" t="s">
        <v>2536</v>
      </c>
      <c r="D1646" s="300"/>
      <c r="E1646" s="300"/>
      <c r="F1646" s="301"/>
      <c r="G1646" s="165">
        <v>355</v>
      </c>
      <c r="H1646" s="61" t="s">
        <v>56</v>
      </c>
      <c r="I1646" s="191">
        <v>347.9</v>
      </c>
    </row>
    <row r="1647" spans="1:9" ht="15.75">
      <c r="A1647" s="303"/>
      <c r="B1647" s="105">
        <v>1</v>
      </c>
      <c r="C1647" s="299" t="s">
        <v>2033</v>
      </c>
      <c r="D1647" s="300"/>
      <c r="E1647" s="300"/>
      <c r="F1647" s="301"/>
      <c r="G1647" s="165">
        <v>100</v>
      </c>
      <c r="H1647" s="61" t="s">
        <v>56</v>
      </c>
      <c r="I1647" s="190">
        <v>98</v>
      </c>
    </row>
    <row r="1648" spans="1:9" ht="15.75">
      <c r="A1648" s="303"/>
      <c r="B1648" s="105">
        <v>1</v>
      </c>
      <c r="C1648" s="299" t="s">
        <v>2035</v>
      </c>
      <c r="D1648" s="300"/>
      <c r="E1648" s="300"/>
      <c r="F1648" s="301"/>
      <c r="G1648" s="165">
        <v>315</v>
      </c>
      <c r="H1648" s="61" t="s">
        <v>56</v>
      </c>
      <c r="I1648" s="191">
        <v>308.7</v>
      </c>
    </row>
    <row r="1649" spans="1:9" ht="15.75">
      <c r="A1649" s="303"/>
      <c r="B1649" s="105">
        <v>2</v>
      </c>
      <c r="C1649" s="299" t="s">
        <v>2036</v>
      </c>
      <c r="D1649" s="300"/>
      <c r="E1649" s="300"/>
      <c r="F1649" s="301"/>
      <c r="G1649" s="118">
        <v>525</v>
      </c>
      <c r="H1649" s="61" t="s">
        <v>56</v>
      </c>
      <c r="I1649" s="190">
        <v>514.5</v>
      </c>
    </row>
    <row r="1650" spans="1:9" ht="15.75">
      <c r="A1650" s="303"/>
      <c r="B1650" s="105">
        <v>4</v>
      </c>
      <c r="C1650" s="299" t="s">
        <v>2537</v>
      </c>
      <c r="D1650" s="300"/>
      <c r="E1650" s="300"/>
      <c r="F1650" s="301"/>
      <c r="G1650" s="118">
        <v>515</v>
      </c>
      <c r="H1650" s="61" t="s">
        <v>56</v>
      </c>
      <c r="I1650" s="190">
        <v>504.7</v>
      </c>
    </row>
    <row r="1651" spans="1:9" ht="15.75">
      <c r="A1651" s="303"/>
      <c r="B1651" s="105">
        <v>4</v>
      </c>
      <c r="C1651" s="299" t="s">
        <v>2538</v>
      </c>
      <c r="D1651" s="300"/>
      <c r="E1651" s="300"/>
      <c r="F1651" s="301"/>
      <c r="G1651" s="118">
        <v>615</v>
      </c>
      <c r="H1651" s="61" t="s">
        <v>56</v>
      </c>
      <c r="I1651" s="190">
        <v>602.70000000000005</v>
      </c>
    </row>
    <row r="1652" spans="1:9" ht="15.75">
      <c r="A1652" s="303"/>
      <c r="B1652" s="105">
        <v>6</v>
      </c>
      <c r="C1652" s="299" t="s">
        <v>2341</v>
      </c>
      <c r="D1652" s="300"/>
      <c r="E1652" s="300"/>
      <c r="F1652" s="301"/>
      <c r="G1652" s="118" t="s">
        <v>53</v>
      </c>
      <c r="H1652" s="61" t="s">
        <v>56</v>
      </c>
      <c r="I1652" s="190" t="s">
        <v>53</v>
      </c>
    </row>
    <row r="1653" spans="1:9" ht="20.25">
      <c r="A1653" s="304" t="s">
        <v>82</v>
      </c>
      <c r="B1653" s="307" t="s">
        <v>82</v>
      </c>
      <c r="C1653" s="281"/>
      <c r="D1653" s="281"/>
      <c r="E1653" s="281"/>
      <c r="F1653" s="282"/>
      <c r="G1653" s="56"/>
      <c r="H1653" s="55"/>
      <c r="I1653" s="56"/>
    </row>
    <row r="1654" spans="1:9" ht="15.75">
      <c r="A1654" s="305"/>
      <c r="B1654" s="115" t="s">
        <v>247</v>
      </c>
      <c r="C1654" s="299" t="s">
        <v>2539</v>
      </c>
      <c r="D1654" s="300"/>
      <c r="E1654" s="300"/>
      <c r="F1654" s="301"/>
      <c r="G1654" s="165">
        <v>570</v>
      </c>
      <c r="H1654" s="61" t="s">
        <v>56</v>
      </c>
      <c r="I1654" s="165">
        <v>558.6</v>
      </c>
    </row>
    <row r="1655" spans="1:9" ht="15.75">
      <c r="A1655" s="305"/>
      <c r="B1655" s="115" t="s">
        <v>247</v>
      </c>
      <c r="C1655" s="299" t="s">
        <v>2543</v>
      </c>
      <c r="D1655" s="300"/>
      <c r="E1655" s="300"/>
      <c r="F1655" s="301"/>
      <c r="G1655" s="165" t="s">
        <v>53</v>
      </c>
      <c r="H1655" s="61" t="s">
        <v>56</v>
      </c>
      <c r="I1655" s="165" t="s">
        <v>53</v>
      </c>
    </row>
    <row r="1656" spans="1:9" ht="15.75">
      <c r="A1656" s="305"/>
      <c r="B1656" s="115">
        <v>471</v>
      </c>
      <c r="C1656" s="299" t="s">
        <v>2348</v>
      </c>
      <c r="D1656" s="300"/>
      <c r="E1656" s="300"/>
      <c r="F1656" s="301"/>
      <c r="G1656" s="165">
        <v>160</v>
      </c>
      <c r="H1656" s="61" t="s">
        <v>56</v>
      </c>
      <c r="I1656" s="165">
        <v>156.80000000000001</v>
      </c>
    </row>
    <row r="1657" spans="1:9" ht="15.75">
      <c r="A1657" s="305"/>
      <c r="B1657" s="73" t="s">
        <v>2435</v>
      </c>
      <c r="C1657" s="299" t="s">
        <v>2436</v>
      </c>
      <c r="D1657" s="300"/>
      <c r="E1657" s="300"/>
      <c r="F1657" s="301"/>
      <c r="G1657" s="165">
        <v>7000</v>
      </c>
      <c r="H1657" s="61" t="s">
        <v>56</v>
      </c>
      <c r="I1657" s="158">
        <v>6860</v>
      </c>
    </row>
    <row r="1658" spans="1:9" ht="15.75">
      <c r="A1658" s="305"/>
      <c r="B1658" s="73" t="s">
        <v>2058</v>
      </c>
      <c r="C1658" s="299" t="s">
        <v>2059</v>
      </c>
      <c r="D1658" s="300"/>
      <c r="E1658" s="300"/>
      <c r="F1658" s="301"/>
      <c r="G1658" s="165">
        <v>300</v>
      </c>
      <c r="H1658" s="61" t="s">
        <v>56</v>
      </c>
      <c r="I1658" s="158">
        <v>294</v>
      </c>
    </row>
    <row r="1659" spans="1:9" ht="15.75">
      <c r="A1659" s="305"/>
      <c r="B1659" s="115">
        <v>166</v>
      </c>
      <c r="C1659" s="299" t="s">
        <v>2043</v>
      </c>
      <c r="D1659" s="300"/>
      <c r="E1659" s="300"/>
      <c r="F1659" s="301"/>
      <c r="G1659" s="165" t="s">
        <v>53</v>
      </c>
      <c r="H1659" s="61" t="s">
        <v>56</v>
      </c>
      <c r="I1659" s="165" t="s">
        <v>53</v>
      </c>
    </row>
    <row r="1660" spans="1:9" ht="15.75">
      <c r="A1660" s="305"/>
      <c r="B1660" s="115" t="s">
        <v>540</v>
      </c>
      <c r="C1660" s="299" t="s">
        <v>2048</v>
      </c>
      <c r="D1660" s="300"/>
      <c r="E1660" s="300"/>
      <c r="F1660" s="301"/>
      <c r="G1660" s="165">
        <v>250</v>
      </c>
      <c r="H1660" s="61" t="s">
        <v>56</v>
      </c>
      <c r="I1660" s="165">
        <v>245</v>
      </c>
    </row>
    <row r="1661" spans="1:9" ht="15.75">
      <c r="A1661" s="305"/>
      <c r="B1661" s="115" t="s">
        <v>253</v>
      </c>
      <c r="C1661" s="299" t="s">
        <v>2050</v>
      </c>
      <c r="D1661" s="300"/>
      <c r="E1661" s="300"/>
      <c r="F1661" s="301"/>
      <c r="G1661" s="165">
        <v>280</v>
      </c>
      <c r="H1661" s="61" t="s">
        <v>56</v>
      </c>
      <c r="I1661" s="165">
        <v>274.39999999999998</v>
      </c>
    </row>
    <row r="1662" spans="1:9" ht="15.75">
      <c r="A1662" s="305"/>
      <c r="B1662" s="115" t="s">
        <v>2351</v>
      </c>
      <c r="C1662" s="299" t="s">
        <v>2352</v>
      </c>
      <c r="D1662" s="300"/>
      <c r="E1662" s="300"/>
      <c r="F1662" s="301"/>
      <c r="G1662" s="165">
        <v>600</v>
      </c>
      <c r="H1662" s="61" t="s">
        <v>56</v>
      </c>
      <c r="I1662" s="165">
        <v>588</v>
      </c>
    </row>
    <row r="1663" spans="1:9" ht="15.75">
      <c r="A1663" s="305"/>
      <c r="B1663" s="115" t="s">
        <v>409</v>
      </c>
      <c r="C1663" s="299" t="s">
        <v>2350</v>
      </c>
      <c r="D1663" s="300"/>
      <c r="E1663" s="300"/>
      <c r="F1663" s="301"/>
      <c r="G1663" s="165">
        <v>1240</v>
      </c>
      <c r="H1663" s="61" t="s">
        <v>56</v>
      </c>
      <c r="I1663" s="165">
        <v>1215.2</v>
      </c>
    </row>
    <row r="1664" spans="1:9" ht="15.75">
      <c r="A1664" s="305"/>
      <c r="B1664" s="73" t="s">
        <v>461</v>
      </c>
      <c r="C1664" s="299" t="s">
        <v>2353</v>
      </c>
      <c r="D1664" s="300"/>
      <c r="E1664" s="300"/>
      <c r="F1664" s="301"/>
      <c r="G1664" s="165">
        <v>250</v>
      </c>
      <c r="H1664" s="61" t="s">
        <v>56</v>
      </c>
      <c r="I1664" s="158">
        <v>245</v>
      </c>
    </row>
    <row r="1665" spans="1:9" ht="31.5">
      <c r="A1665" s="305"/>
      <c r="B1665" s="115" t="s">
        <v>160</v>
      </c>
      <c r="C1665" s="299" t="s">
        <v>2518</v>
      </c>
      <c r="D1665" s="300"/>
      <c r="E1665" s="300"/>
      <c r="F1665" s="301"/>
      <c r="G1665" s="84" t="s">
        <v>2041</v>
      </c>
      <c r="H1665" s="61" t="s">
        <v>56</v>
      </c>
      <c r="I1665" s="84" t="s">
        <v>2042</v>
      </c>
    </row>
    <row r="1666" spans="1:9" ht="15.75">
      <c r="A1666" s="305"/>
      <c r="B1666" s="73" t="s">
        <v>1829</v>
      </c>
      <c r="C1666" s="299" t="s">
        <v>2052</v>
      </c>
      <c r="D1666" s="300"/>
      <c r="E1666" s="300"/>
      <c r="F1666" s="301"/>
      <c r="G1666" s="165">
        <v>180</v>
      </c>
      <c r="H1666" s="61" t="s">
        <v>56</v>
      </c>
      <c r="I1666" s="158">
        <v>176.4</v>
      </c>
    </row>
    <row r="1667" spans="1:9" ht="15.75">
      <c r="A1667" s="305"/>
      <c r="B1667" s="73">
        <v>473</v>
      </c>
      <c r="C1667" s="299" t="s">
        <v>2051</v>
      </c>
      <c r="D1667" s="300"/>
      <c r="E1667" s="300"/>
      <c r="F1667" s="301"/>
      <c r="G1667" s="165">
        <v>350</v>
      </c>
      <c r="H1667" s="61" t="s">
        <v>56</v>
      </c>
      <c r="I1667" s="158">
        <v>343</v>
      </c>
    </row>
    <row r="1668" spans="1:9" ht="15.75">
      <c r="A1668" s="305"/>
      <c r="B1668" s="73" t="s">
        <v>563</v>
      </c>
      <c r="C1668" s="280" t="s">
        <v>2057</v>
      </c>
      <c r="D1668" s="308"/>
      <c r="E1668" s="308"/>
      <c r="F1668" s="309"/>
      <c r="G1668" s="165">
        <v>125</v>
      </c>
      <c r="H1668" s="61" t="s">
        <v>56</v>
      </c>
      <c r="I1668" s="158">
        <v>122.5</v>
      </c>
    </row>
    <row r="1669" spans="1:9" ht="15.75">
      <c r="A1669" s="305"/>
      <c r="B1669" s="73" t="s">
        <v>2354</v>
      </c>
      <c r="C1669" s="299" t="s">
        <v>2355</v>
      </c>
      <c r="D1669" s="300"/>
      <c r="E1669" s="300"/>
      <c r="F1669" s="301"/>
      <c r="G1669" s="165">
        <v>280</v>
      </c>
      <c r="H1669" s="61" t="s">
        <v>56</v>
      </c>
      <c r="I1669" s="158">
        <v>274.39999999999998</v>
      </c>
    </row>
    <row r="1670" spans="1:9" ht="15.75">
      <c r="A1670" s="305"/>
      <c r="B1670" s="73">
        <v>435</v>
      </c>
      <c r="C1670" s="299" t="s">
        <v>2356</v>
      </c>
      <c r="D1670" s="300"/>
      <c r="E1670" s="300"/>
      <c r="F1670" s="301"/>
      <c r="G1670" s="165">
        <v>505</v>
      </c>
      <c r="H1670" s="61" t="s">
        <v>56</v>
      </c>
      <c r="I1670" s="158">
        <v>494.9</v>
      </c>
    </row>
    <row r="1671" spans="1:9" ht="15.75">
      <c r="A1671" s="305"/>
      <c r="B1671" s="73" t="s">
        <v>2358</v>
      </c>
      <c r="C1671" s="299" t="s">
        <v>2359</v>
      </c>
      <c r="D1671" s="300"/>
      <c r="E1671" s="300"/>
      <c r="F1671" s="301"/>
      <c r="G1671" s="165">
        <v>375</v>
      </c>
      <c r="H1671" s="61" t="s">
        <v>56</v>
      </c>
      <c r="I1671" s="158">
        <v>367.5</v>
      </c>
    </row>
    <row r="1672" spans="1:9" ht="15.75">
      <c r="A1672" s="305"/>
      <c r="B1672" s="73" t="s">
        <v>2358</v>
      </c>
      <c r="C1672" s="299" t="s">
        <v>2360</v>
      </c>
      <c r="D1672" s="300"/>
      <c r="E1672" s="300"/>
      <c r="F1672" s="301"/>
      <c r="G1672" s="165" t="s">
        <v>53</v>
      </c>
      <c r="H1672" s="61" t="s">
        <v>56</v>
      </c>
      <c r="I1672" s="158" t="s">
        <v>53</v>
      </c>
    </row>
    <row r="1673" spans="1:9" ht="15.75">
      <c r="A1673" s="305"/>
      <c r="B1673" s="73" t="s">
        <v>475</v>
      </c>
      <c r="C1673" s="299" t="s">
        <v>2361</v>
      </c>
      <c r="D1673" s="300"/>
      <c r="E1673" s="300"/>
      <c r="F1673" s="301"/>
      <c r="G1673" s="165">
        <v>350</v>
      </c>
      <c r="H1673" s="61" t="s">
        <v>56</v>
      </c>
      <c r="I1673" s="158">
        <v>343</v>
      </c>
    </row>
    <row r="1674" spans="1:9" ht="15.75">
      <c r="A1674" s="305"/>
      <c r="B1674" s="73" t="s">
        <v>2362</v>
      </c>
      <c r="C1674" s="299" t="s">
        <v>2363</v>
      </c>
      <c r="D1674" s="300"/>
      <c r="E1674" s="300"/>
      <c r="F1674" s="301"/>
      <c r="G1674" s="118">
        <v>625</v>
      </c>
      <c r="H1674" s="61" t="s">
        <v>56</v>
      </c>
      <c r="I1674" s="158">
        <v>612.5</v>
      </c>
    </row>
    <row r="1675" spans="1:9" ht="15.75">
      <c r="A1675" s="305"/>
      <c r="B1675" s="73" t="s">
        <v>555</v>
      </c>
      <c r="C1675" s="299" t="s">
        <v>2394</v>
      </c>
      <c r="D1675" s="300"/>
      <c r="E1675" s="300"/>
      <c r="F1675" s="301"/>
      <c r="G1675" s="165">
        <v>4500</v>
      </c>
      <c r="H1675" s="61" t="s">
        <v>56</v>
      </c>
      <c r="I1675" s="158">
        <v>4410</v>
      </c>
    </row>
    <row r="1676" spans="1:9" ht="15.75">
      <c r="A1676" s="305"/>
      <c r="B1676" s="73" t="s">
        <v>408</v>
      </c>
      <c r="C1676" s="299" t="s">
        <v>2367</v>
      </c>
      <c r="D1676" s="300"/>
      <c r="E1676" s="300"/>
      <c r="F1676" s="301"/>
      <c r="G1676" s="165">
        <v>2250</v>
      </c>
      <c r="H1676" s="61" t="s">
        <v>56</v>
      </c>
      <c r="I1676" s="158">
        <v>2205</v>
      </c>
    </row>
    <row r="1677" spans="1:9" ht="15.75">
      <c r="A1677" s="305"/>
      <c r="B1677" s="73" t="s">
        <v>2368</v>
      </c>
      <c r="C1677" s="299" t="s">
        <v>2369</v>
      </c>
      <c r="D1677" s="300"/>
      <c r="E1677" s="300"/>
      <c r="F1677" s="301"/>
      <c r="G1677" s="165">
        <v>2825</v>
      </c>
      <c r="H1677" s="61" t="s">
        <v>56</v>
      </c>
      <c r="I1677" s="158">
        <v>2768.5</v>
      </c>
    </row>
    <row r="1678" spans="1:9" ht="15.75">
      <c r="A1678" s="305"/>
      <c r="B1678" s="73" t="s">
        <v>2372</v>
      </c>
      <c r="C1678" s="299" t="s">
        <v>2373</v>
      </c>
      <c r="D1678" s="300"/>
      <c r="E1678" s="300"/>
      <c r="F1678" s="301"/>
      <c r="G1678" s="165">
        <v>250</v>
      </c>
      <c r="H1678" s="61" t="s">
        <v>56</v>
      </c>
      <c r="I1678" s="158">
        <v>245</v>
      </c>
    </row>
    <row r="1679" spans="1:9" ht="15.75">
      <c r="A1679" s="305"/>
      <c r="B1679" s="115" t="s">
        <v>2540</v>
      </c>
      <c r="C1679" s="299" t="s">
        <v>2541</v>
      </c>
      <c r="D1679" s="300"/>
      <c r="E1679" s="300"/>
      <c r="F1679" s="301"/>
      <c r="G1679" s="165">
        <v>525</v>
      </c>
      <c r="H1679" s="61" t="s">
        <v>56</v>
      </c>
      <c r="I1679" s="191">
        <v>514.5</v>
      </c>
    </row>
    <row r="1680" spans="1:9" ht="15.75">
      <c r="A1680" s="305"/>
      <c r="B1680" s="73" t="s">
        <v>2516</v>
      </c>
      <c r="C1680" s="299" t="s">
        <v>2517</v>
      </c>
      <c r="D1680" s="300"/>
      <c r="E1680" s="300"/>
      <c r="F1680" s="301"/>
      <c r="G1680" s="165">
        <v>1745</v>
      </c>
      <c r="H1680" s="61" t="s">
        <v>56</v>
      </c>
      <c r="I1680" s="158">
        <v>1710.1</v>
      </c>
    </row>
    <row r="1681" spans="1:9" ht="15.75">
      <c r="A1681" s="305"/>
      <c r="B1681" s="73" t="s">
        <v>2384</v>
      </c>
      <c r="C1681" s="299" t="s">
        <v>2385</v>
      </c>
      <c r="D1681" s="300"/>
      <c r="E1681" s="300"/>
      <c r="F1681" s="301"/>
      <c r="G1681" s="165" t="s">
        <v>72</v>
      </c>
      <c r="H1681" s="61" t="s">
        <v>56</v>
      </c>
      <c r="I1681" s="158" t="s">
        <v>72</v>
      </c>
    </row>
    <row r="1682" spans="1:9" ht="15.75">
      <c r="A1682" s="305"/>
      <c r="B1682" s="73">
        <v>535</v>
      </c>
      <c r="C1682" s="299" t="s">
        <v>2542</v>
      </c>
      <c r="D1682" s="300"/>
      <c r="E1682" s="300"/>
      <c r="F1682" s="301"/>
      <c r="G1682" s="165" t="s">
        <v>53</v>
      </c>
      <c r="H1682" s="61" t="s">
        <v>56</v>
      </c>
      <c r="I1682" s="158" t="s">
        <v>53</v>
      </c>
    </row>
    <row r="1683" spans="1:9" ht="15.75">
      <c r="A1683" s="305"/>
      <c r="B1683" s="73" t="s">
        <v>2083</v>
      </c>
      <c r="C1683" s="299" t="s">
        <v>2084</v>
      </c>
      <c r="D1683" s="300"/>
      <c r="E1683" s="300"/>
      <c r="F1683" s="301"/>
      <c r="G1683" s="165">
        <v>250</v>
      </c>
      <c r="H1683" s="61" t="s">
        <v>56</v>
      </c>
      <c r="I1683" s="158">
        <v>245</v>
      </c>
    </row>
    <row r="1684" spans="1:9" ht="15.75">
      <c r="A1684" s="305"/>
      <c r="B1684" s="73" t="s">
        <v>152</v>
      </c>
      <c r="C1684" s="299" t="s">
        <v>2065</v>
      </c>
      <c r="D1684" s="300"/>
      <c r="E1684" s="300"/>
      <c r="F1684" s="301"/>
      <c r="G1684" s="165">
        <v>230</v>
      </c>
      <c r="H1684" s="61" t="s">
        <v>56</v>
      </c>
      <c r="I1684" s="158">
        <v>225.4</v>
      </c>
    </row>
    <row r="1685" spans="1:9" ht="15.75">
      <c r="A1685" s="305"/>
      <c r="B1685" s="73" t="s">
        <v>2066</v>
      </c>
      <c r="C1685" s="299" t="s">
        <v>2067</v>
      </c>
      <c r="D1685" s="300"/>
      <c r="E1685" s="300"/>
      <c r="F1685" s="301"/>
      <c r="G1685" s="165">
        <v>425</v>
      </c>
      <c r="H1685" s="61" t="s">
        <v>56</v>
      </c>
      <c r="I1685" s="158">
        <v>416.5</v>
      </c>
    </row>
    <row r="1686" spans="1:9" ht="15.75">
      <c r="A1686" s="305"/>
      <c r="B1686" s="73" t="s">
        <v>2388</v>
      </c>
      <c r="C1686" s="299" t="s">
        <v>2389</v>
      </c>
      <c r="D1686" s="300"/>
      <c r="E1686" s="300"/>
      <c r="F1686" s="301"/>
      <c r="G1686" s="165">
        <v>560</v>
      </c>
      <c r="H1686" s="61" t="s">
        <v>56</v>
      </c>
      <c r="I1686" s="158">
        <v>548.79999999999995</v>
      </c>
    </row>
    <row r="1687" spans="1:9" ht="15.75">
      <c r="A1687" s="305"/>
      <c r="B1687" s="73" t="s">
        <v>282</v>
      </c>
      <c r="C1687" s="299" t="s">
        <v>2070</v>
      </c>
      <c r="D1687" s="300"/>
      <c r="E1687" s="300"/>
      <c r="F1687" s="301"/>
      <c r="G1687" s="165">
        <v>140</v>
      </c>
      <c r="H1687" s="61" t="s">
        <v>56</v>
      </c>
      <c r="I1687" s="158">
        <v>137.19999999999999</v>
      </c>
    </row>
    <row r="1688" spans="1:9" ht="15.75">
      <c r="A1688" s="305"/>
      <c r="B1688" s="73" t="s">
        <v>2071</v>
      </c>
      <c r="C1688" s="299" t="s">
        <v>2072</v>
      </c>
      <c r="D1688" s="300"/>
      <c r="E1688" s="300"/>
      <c r="F1688" s="301"/>
      <c r="G1688" s="165">
        <v>985</v>
      </c>
      <c r="H1688" s="61" t="s">
        <v>56</v>
      </c>
      <c r="I1688" s="191">
        <v>965.3</v>
      </c>
    </row>
    <row r="1689" spans="1:9" ht="15.75">
      <c r="A1689" s="305"/>
      <c r="B1689" s="73" t="s">
        <v>157</v>
      </c>
      <c r="C1689" s="299" t="s">
        <v>2073</v>
      </c>
      <c r="D1689" s="300"/>
      <c r="E1689" s="300"/>
      <c r="F1689" s="301"/>
      <c r="G1689" s="165">
        <v>455</v>
      </c>
      <c r="H1689" s="61" t="s">
        <v>56</v>
      </c>
      <c r="I1689" s="191">
        <v>445.9</v>
      </c>
    </row>
    <row r="1690" spans="1:9" ht="15.75">
      <c r="A1690" s="305"/>
      <c r="B1690" s="73" t="s">
        <v>657</v>
      </c>
      <c r="C1690" s="280" t="s">
        <v>2074</v>
      </c>
      <c r="D1690" s="308"/>
      <c r="E1690" s="308"/>
      <c r="F1690" s="309"/>
      <c r="G1690" s="118">
        <v>745</v>
      </c>
      <c r="H1690" s="61" t="s">
        <v>1129</v>
      </c>
      <c r="I1690" s="158">
        <v>745</v>
      </c>
    </row>
    <row r="1691" spans="1:9" ht="15.75">
      <c r="A1691" s="305"/>
      <c r="B1691" s="73" t="s">
        <v>2075</v>
      </c>
      <c r="C1691" s="280" t="s">
        <v>2076</v>
      </c>
      <c r="D1691" s="308"/>
      <c r="E1691" s="308"/>
      <c r="F1691" s="309"/>
      <c r="G1691" s="118">
        <v>300</v>
      </c>
      <c r="H1691" s="61" t="s">
        <v>1129</v>
      </c>
      <c r="I1691" s="158">
        <v>294</v>
      </c>
    </row>
    <row r="1692" spans="1:9" ht="15.75">
      <c r="A1692" s="305"/>
      <c r="B1692" s="73">
        <v>874</v>
      </c>
      <c r="C1692" s="299" t="s">
        <v>2392</v>
      </c>
      <c r="D1692" s="300"/>
      <c r="E1692" s="300"/>
      <c r="F1692" s="301"/>
      <c r="G1692" s="165">
        <v>1150</v>
      </c>
      <c r="H1692" s="61" t="s">
        <v>56</v>
      </c>
      <c r="I1692" s="158">
        <v>1127</v>
      </c>
    </row>
    <row r="1693" spans="1:9" ht="15.75">
      <c r="A1693" s="305"/>
      <c r="B1693" s="73" t="s">
        <v>142</v>
      </c>
      <c r="C1693" s="299" t="s">
        <v>2393</v>
      </c>
      <c r="D1693" s="300"/>
      <c r="E1693" s="300"/>
      <c r="F1693" s="301"/>
      <c r="G1693" s="165">
        <v>730</v>
      </c>
      <c r="H1693" s="61" t="s">
        <v>56</v>
      </c>
      <c r="I1693" s="158">
        <v>715.4</v>
      </c>
    </row>
    <row r="1694" spans="1:9" ht="15.75">
      <c r="A1694" s="305"/>
      <c r="B1694" s="73" t="s">
        <v>109</v>
      </c>
      <c r="C1694" s="280" t="s">
        <v>2440</v>
      </c>
      <c r="D1694" s="281"/>
      <c r="E1694" s="281"/>
      <c r="F1694" s="282"/>
      <c r="G1694" s="158">
        <v>340</v>
      </c>
      <c r="H1694" s="61" t="s">
        <v>56</v>
      </c>
      <c r="I1694" s="158">
        <v>333.2</v>
      </c>
    </row>
    <row r="1695" spans="1:9" ht="15.75">
      <c r="A1695" s="305"/>
      <c r="B1695" s="73" t="s">
        <v>781</v>
      </c>
      <c r="C1695" s="280" t="s">
        <v>2441</v>
      </c>
      <c r="D1695" s="281"/>
      <c r="E1695" s="281"/>
      <c r="F1695" s="282"/>
      <c r="G1695" s="74">
        <v>415</v>
      </c>
      <c r="H1695" s="61" t="s">
        <v>56</v>
      </c>
      <c r="I1695" s="158">
        <v>406.7</v>
      </c>
    </row>
    <row r="1696" spans="1:9" ht="15.75">
      <c r="A1696" s="305"/>
      <c r="B1696" s="73" t="s">
        <v>601</v>
      </c>
      <c r="C1696" s="280" t="s">
        <v>2442</v>
      </c>
      <c r="D1696" s="281"/>
      <c r="E1696" s="281"/>
      <c r="F1696" s="282"/>
      <c r="G1696" s="74">
        <v>490</v>
      </c>
      <c r="H1696" s="61" t="s">
        <v>56</v>
      </c>
      <c r="I1696" s="158">
        <v>480.2</v>
      </c>
    </row>
    <row r="1697" spans="1:9" ht="15.75">
      <c r="A1697" s="305"/>
      <c r="B1697" s="73" t="s">
        <v>2079</v>
      </c>
      <c r="C1697" s="299" t="s">
        <v>2080</v>
      </c>
      <c r="D1697" s="300"/>
      <c r="E1697" s="300"/>
      <c r="F1697" s="301"/>
      <c r="G1697" s="165">
        <v>225</v>
      </c>
      <c r="H1697" s="61" t="s">
        <v>56</v>
      </c>
      <c r="I1697" s="158">
        <v>220.5</v>
      </c>
    </row>
    <row r="1698" spans="1:9" ht="15.75">
      <c r="A1698" s="305"/>
      <c r="B1698" s="73">
        <v>924</v>
      </c>
      <c r="C1698" s="299" t="s">
        <v>2519</v>
      </c>
      <c r="D1698" s="300"/>
      <c r="E1698" s="300"/>
      <c r="F1698" s="301"/>
      <c r="G1698" s="165">
        <v>100</v>
      </c>
      <c r="H1698" s="61" t="s">
        <v>56</v>
      </c>
      <c r="I1698" s="158">
        <v>98</v>
      </c>
    </row>
    <row r="1699" spans="1:9" ht="15.75">
      <c r="A1699" s="305"/>
      <c r="B1699" s="73" t="s">
        <v>1711</v>
      </c>
      <c r="C1699" s="299" t="s">
        <v>2399</v>
      </c>
      <c r="D1699" s="300"/>
      <c r="E1699" s="300"/>
      <c r="F1699" s="301"/>
      <c r="G1699" s="165">
        <v>160</v>
      </c>
      <c r="H1699" s="61" t="s">
        <v>56</v>
      </c>
      <c r="I1699" s="158">
        <v>156.80000000000001</v>
      </c>
    </row>
    <row r="1700" spans="1:9" ht="15.75">
      <c r="A1700" s="305"/>
      <c r="B1700" s="73" t="s">
        <v>1214</v>
      </c>
      <c r="C1700" s="299" t="s">
        <v>2418</v>
      </c>
      <c r="D1700" s="300"/>
      <c r="E1700" s="300"/>
      <c r="F1700" s="301"/>
      <c r="G1700" s="165">
        <v>650</v>
      </c>
      <c r="H1700" s="61" t="s">
        <v>56</v>
      </c>
      <c r="I1700" s="158">
        <v>637</v>
      </c>
    </row>
    <row r="1701" spans="1:9" ht="15.75">
      <c r="A1701" s="305"/>
      <c r="B1701" s="73" t="s">
        <v>2400</v>
      </c>
      <c r="C1701" s="299" t="s">
        <v>2401</v>
      </c>
      <c r="D1701" s="300"/>
      <c r="E1701" s="300"/>
      <c r="F1701" s="301"/>
      <c r="G1701" s="165">
        <v>1495</v>
      </c>
      <c r="H1701" s="61" t="s">
        <v>56</v>
      </c>
      <c r="I1701" s="158">
        <v>1465.1</v>
      </c>
    </row>
    <row r="1702" spans="1:9" ht="15.75">
      <c r="A1702" s="305"/>
      <c r="B1702" s="73" t="s">
        <v>1135</v>
      </c>
      <c r="C1702" s="299" t="s">
        <v>2402</v>
      </c>
      <c r="D1702" s="300"/>
      <c r="E1702" s="300"/>
      <c r="F1702" s="301"/>
      <c r="G1702" s="165">
        <v>995</v>
      </c>
      <c r="H1702" s="61" t="s">
        <v>56</v>
      </c>
      <c r="I1702" s="158">
        <v>975.1</v>
      </c>
    </row>
    <row r="1703" spans="1:9" ht="15.75">
      <c r="A1703" s="305"/>
      <c r="B1703" s="73" t="s">
        <v>1135</v>
      </c>
      <c r="C1703" s="299" t="s">
        <v>2520</v>
      </c>
      <c r="D1703" s="300"/>
      <c r="E1703" s="300"/>
      <c r="F1703" s="301"/>
      <c r="G1703" s="165" t="s">
        <v>53</v>
      </c>
      <c r="H1703" s="61" t="s">
        <v>56</v>
      </c>
      <c r="I1703" s="158" t="s">
        <v>53</v>
      </c>
    </row>
    <row r="1704" spans="1:9" ht="15.75">
      <c r="A1704" s="305"/>
      <c r="B1704" s="73" t="s">
        <v>1135</v>
      </c>
      <c r="C1704" s="299" t="s">
        <v>2521</v>
      </c>
      <c r="D1704" s="300"/>
      <c r="E1704" s="300"/>
      <c r="F1704" s="301"/>
      <c r="G1704" s="165" t="s">
        <v>53</v>
      </c>
      <c r="H1704" s="61" t="s">
        <v>56</v>
      </c>
      <c r="I1704" s="158" t="s">
        <v>53</v>
      </c>
    </row>
    <row r="1705" spans="1:9" ht="15.75">
      <c r="A1705" s="305"/>
      <c r="B1705" s="73" t="s">
        <v>413</v>
      </c>
      <c r="C1705" s="299" t="s">
        <v>2404</v>
      </c>
      <c r="D1705" s="300"/>
      <c r="E1705" s="300"/>
      <c r="F1705" s="301"/>
      <c r="G1705" s="165">
        <v>60</v>
      </c>
      <c r="H1705" s="61" t="s">
        <v>56</v>
      </c>
      <c r="I1705" s="158">
        <v>58.8</v>
      </c>
    </row>
    <row r="1706" spans="1:9" ht="15.75">
      <c r="A1706" s="305"/>
      <c r="B1706" s="73" t="s">
        <v>413</v>
      </c>
      <c r="C1706" s="299" t="s">
        <v>2357</v>
      </c>
      <c r="D1706" s="300"/>
      <c r="E1706" s="300"/>
      <c r="F1706" s="301"/>
      <c r="G1706" s="165" t="s">
        <v>53</v>
      </c>
      <c r="H1706" s="61" t="s">
        <v>56</v>
      </c>
      <c r="I1706" s="158" t="s">
        <v>53</v>
      </c>
    </row>
    <row r="1707" spans="1:9" ht="15.75">
      <c r="A1707" s="305"/>
      <c r="B1707" s="73" t="s">
        <v>2409</v>
      </c>
      <c r="C1707" s="299" t="s">
        <v>2410</v>
      </c>
      <c r="D1707" s="300"/>
      <c r="E1707" s="300"/>
      <c r="F1707" s="301"/>
      <c r="G1707" s="165">
        <v>115</v>
      </c>
      <c r="H1707" s="61" t="s">
        <v>56</v>
      </c>
      <c r="I1707" s="158">
        <v>112.7</v>
      </c>
    </row>
    <row r="1708" spans="1:9" ht="15.75">
      <c r="A1708" s="305"/>
      <c r="B1708" s="73" t="s">
        <v>2438</v>
      </c>
      <c r="C1708" s="299" t="s">
        <v>2439</v>
      </c>
      <c r="D1708" s="300"/>
      <c r="E1708" s="300"/>
      <c r="F1708" s="301"/>
      <c r="G1708" s="165">
        <v>780</v>
      </c>
      <c r="H1708" s="61" t="s">
        <v>56</v>
      </c>
      <c r="I1708" s="158">
        <v>764.4</v>
      </c>
    </row>
    <row r="1709" spans="1:9" ht="15.75">
      <c r="A1709" s="305"/>
      <c r="B1709" s="73" t="s">
        <v>107</v>
      </c>
      <c r="C1709" s="280" t="s">
        <v>2412</v>
      </c>
      <c r="D1709" s="308"/>
      <c r="E1709" s="308"/>
      <c r="F1709" s="309"/>
      <c r="G1709" s="165">
        <v>305</v>
      </c>
      <c r="H1709" s="61" t="s">
        <v>56</v>
      </c>
      <c r="I1709" s="158">
        <v>298.89999999999998</v>
      </c>
    </row>
    <row r="1710" spans="1:9" ht="15.75">
      <c r="A1710" s="305"/>
      <c r="B1710" s="73" t="s">
        <v>1133</v>
      </c>
      <c r="C1710" s="299" t="s">
        <v>2090</v>
      </c>
      <c r="D1710" s="300"/>
      <c r="E1710" s="300"/>
      <c r="F1710" s="301"/>
      <c r="G1710" s="165">
        <v>215</v>
      </c>
      <c r="H1710" s="61" t="s">
        <v>56</v>
      </c>
      <c r="I1710" s="158">
        <v>210.7</v>
      </c>
    </row>
    <row r="1711" spans="1:9" ht="15.75">
      <c r="A1711" s="305"/>
      <c r="B1711" s="73" t="s">
        <v>1133</v>
      </c>
      <c r="C1711" s="299" t="s">
        <v>2413</v>
      </c>
      <c r="D1711" s="300"/>
      <c r="E1711" s="300"/>
      <c r="F1711" s="301"/>
      <c r="G1711" s="165">
        <v>215</v>
      </c>
      <c r="H1711" s="61" t="s">
        <v>56</v>
      </c>
      <c r="I1711" s="158">
        <v>210.7</v>
      </c>
    </row>
    <row r="1712" spans="1:9" ht="15.75">
      <c r="A1712" s="305"/>
      <c r="B1712" s="73" t="s">
        <v>1133</v>
      </c>
      <c r="C1712" s="299" t="s">
        <v>2414</v>
      </c>
      <c r="D1712" s="300"/>
      <c r="E1712" s="300"/>
      <c r="F1712" s="301"/>
      <c r="G1712" s="165" t="s">
        <v>53</v>
      </c>
      <c r="H1712" s="61" t="s">
        <v>56</v>
      </c>
      <c r="I1712" s="158" t="s">
        <v>53</v>
      </c>
    </row>
    <row r="1713" spans="1:9" ht="15.75">
      <c r="A1713" s="305"/>
      <c r="B1713" s="73" t="s">
        <v>327</v>
      </c>
      <c r="C1713" s="299" t="s">
        <v>2407</v>
      </c>
      <c r="D1713" s="300"/>
      <c r="E1713" s="300"/>
      <c r="F1713" s="301"/>
      <c r="G1713" s="165" t="s">
        <v>53</v>
      </c>
      <c r="H1713" s="61" t="s">
        <v>56</v>
      </c>
      <c r="I1713" s="158" t="s">
        <v>53</v>
      </c>
    </row>
    <row r="1714" spans="1:9" ht="15.75">
      <c r="A1714" s="305"/>
      <c r="B1714" s="73" t="s">
        <v>2085</v>
      </c>
      <c r="C1714" s="299" t="s">
        <v>2408</v>
      </c>
      <c r="D1714" s="300"/>
      <c r="E1714" s="300"/>
      <c r="F1714" s="301"/>
      <c r="G1714" s="118" t="s">
        <v>53</v>
      </c>
      <c r="H1714" s="61" t="s">
        <v>56</v>
      </c>
      <c r="I1714" s="158" t="s">
        <v>53</v>
      </c>
    </row>
    <row r="1715" spans="1:9" ht="15.75">
      <c r="A1715" s="305"/>
      <c r="B1715" s="73" t="s">
        <v>2094</v>
      </c>
      <c r="C1715" s="280" t="s">
        <v>2095</v>
      </c>
      <c r="D1715" s="308"/>
      <c r="E1715" s="308"/>
      <c r="F1715" s="309"/>
      <c r="G1715" s="118">
        <v>350</v>
      </c>
      <c r="H1715" s="61" t="s">
        <v>56</v>
      </c>
      <c r="I1715" s="74">
        <v>343</v>
      </c>
    </row>
    <row r="1716" spans="1:9" ht="15.75">
      <c r="A1716" s="305"/>
      <c r="B1716" s="73" t="s">
        <v>2419</v>
      </c>
      <c r="C1716" s="299" t="s">
        <v>2420</v>
      </c>
      <c r="D1716" s="300"/>
      <c r="E1716" s="300"/>
      <c r="F1716" s="301"/>
      <c r="G1716" s="165">
        <v>1055</v>
      </c>
      <c r="H1716" s="61" t="s">
        <v>56</v>
      </c>
      <c r="I1716" s="158">
        <v>1033.9000000000001</v>
      </c>
    </row>
    <row r="1717" spans="1:9" ht="15.75">
      <c r="A1717" s="305"/>
      <c r="B1717" s="73" t="s">
        <v>2421</v>
      </c>
      <c r="C1717" s="299" t="s">
        <v>2422</v>
      </c>
      <c r="D1717" s="300"/>
      <c r="E1717" s="300"/>
      <c r="F1717" s="301"/>
      <c r="G1717" s="165">
        <v>1055</v>
      </c>
      <c r="H1717" s="61" t="s">
        <v>56</v>
      </c>
      <c r="I1717" s="158">
        <v>1033.9000000000001</v>
      </c>
    </row>
    <row r="1718" spans="1:9" ht="15.75">
      <c r="A1718" s="305"/>
      <c r="B1718" s="73" t="s">
        <v>2423</v>
      </c>
      <c r="C1718" s="299" t="s">
        <v>2522</v>
      </c>
      <c r="D1718" s="300"/>
      <c r="E1718" s="300"/>
      <c r="F1718" s="301"/>
      <c r="G1718" s="165">
        <v>1695</v>
      </c>
      <c r="H1718" s="61" t="s">
        <v>56</v>
      </c>
      <c r="I1718" s="158">
        <v>1661.1</v>
      </c>
    </row>
    <row r="1719" spans="1:9" ht="15.75">
      <c r="A1719" s="305"/>
      <c r="B1719" s="73" t="s">
        <v>210</v>
      </c>
      <c r="C1719" s="299" t="s">
        <v>2431</v>
      </c>
      <c r="D1719" s="300"/>
      <c r="E1719" s="300"/>
      <c r="F1719" s="301"/>
      <c r="G1719" s="165">
        <v>600</v>
      </c>
      <c r="H1719" s="61" t="s">
        <v>56</v>
      </c>
      <c r="I1719" s="158">
        <v>588</v>
      </c>
    </row>
    <row r="1720" spans="1:9" ht="15.75">
      <c r="A1720" s="305"/>
      <c r="B1720" s="73" t="s">
        <v>2432</v>
      </c>
      <c r="C1720" s="299" t="s">
        <v>2433</v>
      </c>
      <c r="D1720" s="300"/>
      <c r="E1720" s="300"/>
      <c r="F1720" s="301"/>
      <c r="G1720" s="165">
        <v>1280</v>
      </c>
      <c r="H1720" s="61" t="s">
        <v>56</v>
      </c>
      <c r="I1720" s="158">
        <v>1254.4000000000001</v>
      </c>
    </row>
    <row r="1721" spans="1:9" ht="15.75">
      <c r="A1721" s="305"/>
      <c r="B1721" s="73" t="s">
        <v>688</v>
      </c>
      <c r="C1721" s="299" t="s">
        <v>2434</v>
      </c>
      <c r="D1721" s="300"/>
      <c r="E1721" s="300"/>
      <c r="F1721" s="301"/>
      <c r="G1721" s="165">
        <v>2250</v>
      </c>
      <c r="H1721" s="61" t="s">
        <v>56</v>
      </c>
      <c r="I1721" s="158">
        <v>2205</v>
      </c>
    </row>
    <row r="1722" spans="1:9" ht="15.75">
      <c r="A1722" s="305"/>
      <c r="B1722" s="115" t="s">
        <v>2044</v>
      </c>
      <c r="C1722" s="299" t="s">
        <v>2045</v>
      </c>
      <c r="D1722" s="300"/>
      <c r="E1722" s="300"/>
      <c r="F1722" s="301"/>
      <c r="G1722" s="165">
        <v>180</v>
      </c>
      <c r="H1722" s="61" t="s">
        <v>56</v>
      </c>
      <c r="I1722" s="191">
        <v>176.4</v>
      </c>
    </row>
    <row r="1723" spans="1:9" ht="15.75">
      <c r="A1723" s="306"/>
      <c r="B1723" s="73" t="s">
        <v>2096</v>
      </c>
      <c r="C1723" s="299" t="s">
        <v>2097</v>
      </c>
      <c r="D1723" s="300"/>
      <c r="E1723" s="300"/>
      <c r="F1723" s="301"/>
      <c r="G1723" s="165">
        <v>395</v>
      </c>
      <c r="H1723" s="61" t="s">
        <v>56</v>
      </c>
      <c r="I1723" s="158">
        <v>387.1</v>
      </c>
    </row>
    <row r="1724" spans="1:9" ht="15.75">
      <c r="A1724" s="306"/>
      <c r="B1724" s="73" t="s">
        <v>2100</v>
      </c>
      <c r="C1724" s="299" t="s">
        <v>2484</v>
      </c>
      <c r="D1724" s="300"/>
      <c r="E1724" s="300"/>
      <c r="F1724" s="301"/>
      <c r="G1724" s="165">
        <v>495</v>
      </c>
      <c r="H1724" s="61" t="s">
        <v>56</v>
      </c>
      <c r="I1724" s="158">
        <v>485.1</v>
      </c>
    </row>
    <row r="1725" spans="1:9" ht="15.75">
      <c r="A1725" s="306"/>
      <c r="B1725" s="73" t="s">
        <v>2098</v>
      </c>
      <c r="C1725" s="299" t="s">
        <v>2099</v>
      </c>
      <c r="D1725" s="300"/>
      <c r="E1725" s="300"/>
      <c r="F1725" s="301"/>
      <c r="G1725" s="165">
        <v>395</v>
      </c>
      <c r="H1725" s="61" t="s">
        <v>56</v>
      </c>
      <c r="I1725" s="158">
        <v>387.1</v>
      </c>
    </row>
    <row r="1726" spans="1:9" ht="15.75">
      <c r="A1726" s="306"/>
      <c r="B1726" s="73" t="s">
        <v>1124</v>
      </c>
      <c r="C1726" s="299" t="s">
        <v>2102</v>
      </c>
      <c r="D1726" s="300"/>
      <c r="E1726" s="300"/>
      <c r="F1726" s="301"/>
      <c r="G1726" s="165">
        <v>495</v>
      </c>
      <c r="H1726" s="61" t="s">
        <v>56</v>
      </c>
      <c r="I1726" s="158">
        <v>485.1</v>
      </c>
    </row>
    <row r="1727" spans="1:9" ht="15.75">
      <c r="A1727" s="306"/>
      <c r="B1727" s="73" t="s">
        <v>1276</v>
      </c>
      <c r="C1727" s="299" t="s">
        <v>2103</v>
      </c>
      <c r="D1727" s="300"/>
      <c r="E1727" s="300"/>
      <c r="F1727" s="301"/>
      <c r="G1727" s="165">
        <v>495</v>
      </c>
      <c r="H1727" s="61" t="s">
        <v>56</v>
      </c>
      <c r="I1727" s="158">
        <v>485.1</v>
      </c>
    </row>
    <row r="1728" spans="1:9" ht="15.75">
      <c r="A1728" s="306"/>
      <c r="B1728" s="73" t="s">
        <v>329</v>
      </c>
      <c r="C1728" s="299" t="s">
        <v>2104</v>
      </c>
      <c r="D1728" s="300"/>
      <c r="E1728" s="300"/>
      <c r="F1728" s="301"/>
      <c r="G1728" s="165">
        <v>995</v>
      </c>
      <c r="H1728" s="61" t="s">
        <v>56</v>
      </c>
      <c r="I1728" s="158">
        <v>975.1</v>
      </c>
    </row>
    <row r="1729" spans="1:9" ht="15.75">
      <c r="A1729" s="306"/>
      <c r="B1729" s="73" t="s">
        <v>1120</v>
      </c>
      <c r="C1729" s="299" t="s">
        <v>2105</v>
      </c>
      <c r="D1729" s="300"/>
      <c r="E1729" s="300"/>
      <c r="F1729" s="301"/>
      <c r="G1729" s="165">
        <v>995</v>
      </c>
      <c r="H1729" s="61" t="s">
        <v>56</v>
      </c>
      <c r="I1729" s="158">
        <v>975.1</v>
      </c>
    </row>
    <row r="1730" spans="1:9" ht="20.25">
      <c r="A1730" s="302" t="s">
        <v>159</v>
      </c>
      <c r="B1730" s="289" t="s">
        <v>128</v>
      </c>
      <c r="C1730" s="281"/>
      <c r="D1730" s="281"/>
      <c r="E1730" s="281"/>
      <c r="F1730" s="282"/>
      <c r="G1730" s="56"/>
      <c r="H1730" s="55"/>
      <c r="I1730" s="56"/>
    </row>
    <row r="1731" spans="1:9" ht="15.75">
      <c r="A1731" s="303"/>
      <c r="B1731" s="73" t="s">
        <v>2108</v>
      </c>
      <c r="C1731" s="280" t="s">
        <v>2109</v>
      </c>
      <c r="D1731" s="281"/>
      <c r="E1731" s="281"/>
      <c r="F1731" s="282"/>
      <c r="G1731" s="74">
        <v>660</v>
      </c>
      <c r="H1731" s="61" t="s">
        <v>56</v>
      </c>
      <c r="I1731" s="158">
        <v>646.79999999999995</v>
      </c>
    </row>
    <row r="1732" spans="1:9" ht="15.75">
      <c r="A1732" s="303"/>
      <c r="B1732" s="73" t="s">
        <v>2110</v>
      </c>
      <c r="C1732" s="280" t="s">
        <v>2111</v>
      </c>
      <c r="D1732" s="281"/>
      <c r="E1732" s="281"/>
      <c r="F1732" s="282"/>
      <c r="G1732" s="74">
        <v>660</v>
      </c>
      <c r="H1732" s="61" t="s">
        <v>56</v>
      </c>
      <c r="I1732" s="158">
        <v>646.79999999999995</v>
      </c>
    </row>
    <row r="1733" spans="1:9" ht="15.75">
      <c r="A1733" s="303"/>
      <c r="B1733" s="73" t="s">
        <v>239</v>
      </c>
      <c r="C1733" s="280" t="s">
        <v>2107</v>
      </c>
      <c r="D1733" s="281"/>
      <c r="E1733" s="281"/>
      <c r="F1733" s="282"/>
      <c r="G1733" s="74">
        <v>400</v>
      </c>
      <c r="H1733" s="61" t="s">
        <v>56</v>
      </c>
      <c r="I1733" s="158">
        <v>392</v>
      </c>
    </row>
    <row r="1734" spans="1:9" ht="20.25">
      <c r="A1734" s="322" t="s">
        <v>661</v>
      </c>
      <c r="B1734" s="323"/>
      <c r="C1734" s="323"/>
      <c r="D1734" s="323"/>
      <c r="E1734" s="323"/>
      <c r="F1734" s="323"/>
      <c r="G1734" s="323"/>
      <c r="H1734" s="323"/>
      <c r="I1734" s="120"/>
    </row>
    <row r="1735" spans="1:9" ht="20.25">
      <c r="A1735" s="89"/>
      <c r="B1735" s="289" t="s">
        <v>162</v>
      </c>
      <c r="C1735" s="281"/>
      <c r="D1735" s="281"/>
      <c r="E1735" s="281"/>
      <c r="F1735" s="282"/>
      <c r="G1735" s="80"/>
      <c r="H1735" s="81"/>
      <c r="I1735" s="56"/>
    </row>
    <row r="1736" spans="1:9" ht="15.75">
      <c r="A1736" s="330" t="s">
        <v>69</v>
      </c>
      <c r="B1736" s="73">
        <v>998</v>
      </c>
      <c r="C1736" s="280" t="s">
        <v>662</v>
      </c>
      <c r="D1736" s="281"/>
      <c r="E1736" s="281"/>
      <c r="F1736" s="282"/>
      <c r="G1736" s="101" t="s">
        <v>72</v>
      </c>
      <c r="H1736" s="61" t="s">
        <v>56</v>
      </c>
      <c r="I1736" s="62" t="s">
        <v>72</v>
      </c>
    </row>
    <row r="1737" spans="1:9" ht="47.25">
      <c r="A1737" s="319"/>
      <c r="B1737" s="133" t="s">
        <v>663</v>
      </c>
      <c r="C1737" s="280" t="s">
        <v>1655</v>
      </c>
      <c r="D1737" s="281"/>
      <c r="E1737" s="281"/>
      <c r="F1737" s="282"/>
      <c r="G1737" s="101" t="s">
        <v>1653</v>
      </c>
      <c r="H1737" s="61" t="s">
        <v>56</v>
      </c>
      <c r="I1737" s="84" t="s">
        <v>1654</v>
      </c>
    </row>
    <row r="1738" spans="1:9" ht="15.75">
      <c r="A1738" s="48" t="s">
        <v>536</v>
      </c>
      <c r="B1738" s="98" t="s">
        <v>343</v>
      </c>
      <c r="C1738" s="280" t="s">
        <v>664</v>
      </c>
      <c r="D1738" s="281"/>
      <c r="E1738" s="281"/>
      <c r="F1738" s="282"/>
      <c r="G1738" s="63" t="s">
        <v>72</v>
      </c>
      <c r="H1738" s="61" t="s">
        <v>56</v>
      </c>
      <c r="I1738" s="62" t="s">
        <v>72</v>
      </c>
    </row>
    <row r="1739" spans="1:9" ht="15.75">
      <c r="A1739" s="335" t="s">
        <v>165</v>
      </c>
      <c r="B1739" s="73" t="s">
        <v>665</v>
      </c>
      <c r="C1739" s="280" t="s">
        <v>666</v>
      </c>
      <c r="D1739" s="281"/>
      <c r="E1739" s="281"/>
      <c r="F1739" s="282"/>
      <c r="G1739" s="63" t="s">
        <v>72</v>
      </c>
      <c r="H1739" s="61" t="s">
        <v>56</v>
      </c>
      <c r="I1739" s="62" t="s">
        <v>72</v>
      </c>
    </row>
    <row r="1740" spans="1:9" ht="31.5">
      <c r="A1740" s="319"/>
      <c r="B1740" s="73" t="s">
        <v>100</v>
      </c>
      <c r="C1740" s="280" t="s">
        <v>667</v>
      </c>
      <c r="D1740" s="281"/>
      <c r="E1740" s="281"/>
      <c r="F1740" s="282"/>
      <c r="G1740" s="101" t="s">
        <v>1656</v>
      </c>
      <c r="H1740" s="61" t="s">
        <v>56</v>
      </c>
      <c r="I1740" s="84" t="s">
        <v>668</v>
      </c>
    </row>
    <row r="1741" spans="1:9" ht="47.25">
      <c r="A1741" s="319"/>
      <c r="B1741" s="73" t="s">
        <v>669</v>
      </c>
      <c r="C1741" s="280" t="s">
        <v>670</v>
      </c>
      <c r="D1741" s="281"/>
      <c r="E1741" s="281"/>
      <c r="F1741" s="282"/>
      <c r="G1741" s="101" t="s">
        <v>1657</v>
      </c>
      <c r="H1741" s="61" t="s">
        <v>56</v>
      </c>
      <c r="I1741" s="84" t="s">
        <v>671</v>
      </c>
    </row>
    <row r="1742" spans="1:9" ht="15.75">
      <c r="A1742" s="134" t="s">
        <v>182</v>
      </c>
      <c r="B1742" s="73">
        <v>425</v>
      </c>
      <c r="C1742" s="280" t="s">
        <v>672</v>
      </c>
      <c r="D1742" s="281"/>
      <c r="E1742" s="281"/>
      <c r="F1742" s="282"/>
      <c r="G1742" s="63" t="s">
        <v>53</v>
      </c>
      <c r="H1742" s="61" t="s">
        <v>56</v>
      </c>
      <c r="I1742" s="62" t="s">
        <v>53</v>
      </c>
    </row>
    <row r="1743" spans="1:9" ht="20.25">
      <c r="A1743" s="121"/>
      <c r="B1743" s="289" t="s">
        <v>140</v>
      </c>
      <c r="C1743" s="281"/>
      <c r="D1743" s="281"/>
      <c r="E1743" s="281"/>
      <c r="F1743" s="282"/>
      <c r="G1743" s="56"/>
      <c r="H1743" s="55"/>
      <c r="I1743" s="56"/>
    </row>
    <row r="1744" spans="1:9" ht="15.75">
      <c r="A1744" s="122"/>
      <c r="B1744" s="119" t="s">
        <v>673</v>
      </c>
      <c r="C1744" s="280" t="s">
        <v>674</v>
      </c>
      <c r="D1744" s="281"/>
      <c r="E1744" s="281"/>
      <c r="F1744" s="282"/>
      <c r="G1744" s="158">
        <v>940</v>
      </c>
      <c r="H1744" s="61" t="s">
        <v>56</v>
      </c>
      <c r="I1744" s="158">
        <v>921.2</v>
      </c>
    </row>
    <row r="1745" spans="1:9" ht="31.5">
      <c r="A1745" s="123"/>
      <c r="B1745" s="52" t="s">
        <v>88</v>
      </c>
      <c r="C1745" s="280" t="s">
        <v>675</v>
      </c>
      <c r="D1745" s="281"/>
      <c r="E1745" s="281"/>
      <c r="F1745" s="282"/>
      <c r="G1745" s="84" t="s">
        <v>1660</v>
      </c>
      <c r="H1745" s="61" t="s">
        <v>56</v>
      </c>
      <c r="I1745" s="84" t="s">
        <v>676</v>
      </c>
    </row>
    <row r="1746" spans="1:9" ht="15.75">
      <c r="A1746" s="122"/>
      <c r="B1746" s="119" t="s">
        <v>510</v>
      </c>
      <c r="C1746" s="280" t="s">
        <v>677</v>
      </c>
      <c r="D1746" s="281"/>
      <c r="E1746" s="281"/>
      <c r="F1746" s="282"/>
      <c r="G1746" s="74">
        <v>300</v>
      </c>
      <c r="H1746" s="61" t="s">
        <v>56</v>
      </c>
      <c r="I1746" s="158">
        <v>294</v>
      </c>
    </row>
    <row r="1747" spans="1:9" ht="15.75">
      <c r="A1747" s="122"/>
      <c r="B1747" s="119" t="s">
        <v>678</v>
      </c>
      <c r="C1747" s="280" t="s">
        <v>679</v>
      </c>
      <c r="D1747" s="281"/>
      <c r="E1747" s="281"/>
      <c r="F1747" s="282"/>
      <c r="G1747" s="158">
        <v>295</v>
      </c>
      <c r="H1747" s="61" t="s">
        <v>56</v>
      </c>
      <c r="I1747" s="158">
        <v>289.10000000000002</v>
      </c>
    </row>
    <row r="1748" spans="1:9" ht="31.5">
      <c r="A1748" s="123"/>
      <c r="B1748" s="52">
        <v>644</v>
      </c>
      <c r="C1748" s="280" t="s">
        <v>680</v>
      </c>
      <c r="D1748" s="281"/>
      <c r="E1748" s="281"/>
      <c r="F1748" s="282"/>
      <c r="G1748" s="84" t="s">
        <v>1658</v>
      </c>
      <c r="H1748" s="61" t="s">
        <v>56</v>
      </c>
      <c r="I1748" s="84" t="s">
        <v>681</v>
      </c>
    </row>
    <row r="1749" spans="1:9" ht="31.5">
      <c r="A1749" s="123"/>
      <c r="B1749" s="52">
        <v>647</v>
      </c>
      <c r="C1749" s="280" t="s">
        <v>682</v>
      </c>
      <c r="D1749" s="281"/>
      <c r="E1749" s="281"/>
      <c r="F1749" s="282"/>
      <c r="G1749" s="84" t="s">
        <v>1659</v>
      </c>
      <c r="H1749" s="61" t="s">
        <v>56</v>
      </c>
      <c r="I1749" s="84" t="s">
        <v>683</v>
      </c>
    </row>
    <row r="1750" spans="1:9" ht="20.25">
      <c r="A1750" s="121"/>
      <c r="B1750" s="307" t="s">
        <v>204</v>
      </c>
      <c r="C1750" s="281"/>
      <c r="D1750" s="281"/>
      <c r="E1750" s="281"/>
      <c r="F1750" s="282"/>
      <c r="G1750" s="102"/>
      <c r="H1750" s="124"/>
      <c r="I1750" s="125"/>
    </row>
    <row r="1751" spans="1:9" ht="15.75">
      <c r="A1751" s="336"/>
      <c r="B1751" s="126" t="s">
        <v>684</v>
      </c>
      <c r="C1751" s="280" t="s">
        <v>685</v>
      </c>
      <c r="D1751" s="281"/>
      <c r="E1751" s="281"/>
      <c r="F1751" s="282"/>
      <c r="G1751" s="118">
        <v>115</v>
      </c>
      <c r="H1751" s="127" t="s">
        <v>56</v>
      </c>
      <c r="I1751" s="186">
        <v>112.7</v>
      </c>
    </row>
    <row r="1752" spans="1:9" ht="15.75">
      <c r="A1752" s="303"/>
      <c r="B1752" s="126" t="s">
        <v>528</v>
      </c>
      <c r="C1752" s="280" t="s">
        <v>686</v>
      </c>
      <c r="D1752" s="281"/>
      <c r="E1752" s="281"/>
      <c r="F1752" s="282"/>
      <c r="G1752" s="165">
        <v>115</v>
      </c>
      <c r="H1752" s="127" t="s">
        <v>56</v>
      </c>
      <c r="I1752" s="187">
        <v>112.7</v>
      </c>
    </row>
    <row r="1753" spans="1:9" ht="15.75">
      <c r="A1753" s="303"/>
      <c r="B1753" s="126" t="s">
        <v>688</v>
      </c>
      <c r="C1753" s="280" t="s">
        <v>1661</v>
      </c>
      <c r="D1753" s="281"/>
      <c r="E1753" s="281"/>
      <c r="F1753" s="282"/>
      <c r="G1753" s="165">
        <v>-250</v>
      </c>
      <c r="H1753" s="127" t="s">
        <v>56</v>
      </c>
      <c r="I1753" s="186">
        <v>-245</v>
      </c>
    </row>
    <row r="1754" spans="1:9" ht="15.75">
      <c r="A1754" s="303"/>
      <c r="B1754" s="126" t="s">
        <v>530</v>
      </c>
      <c r="C1754" s="280" t="s">
        <v>689</v>
      </c>
      <c r="D1754" s="281"/>
      <c r="E1754" s="281"/>
      <c r="F1754" s="282"/>
      <c r="G1754" s="165">
        <v>-160</v>
      </c>
      <c r="H1754" s="127" t="s">
        <v>56</v>
      </c>
      <c r="I1754" s="186">
        <v>-156.80000000000001</v>
      </c>
    </row>
    <row r="1755" spans="1:9" ht="15.75">
      <c r="A1755" s="303"/>
      <c r="B1755" s="126" t="s">
        <v>690</v>
      </c>
      <c r="C1755" s="280" t="s">
        <v>1662</v>
      </c>
      <c r="D1755" s="281"/>
      <c r="E1755" s="281"/>
      <c r="F1755" s="282"/>
      <c r="G1755" s="165">
        <v>45</v>
      </c>
      <c r="H1755" s="127" t="s">
        <v>56</v>
      </c>
      <c r="I1755" s="187">
        <v>44.1</v>
      </c>
    </row>
    <row r="1756" spans="1:9" ht="15.75">
      <c r="A1756" s="303"/>
      <c r="B1756" s="126" t="s">
        <v>692</v>
      </c>
      <c r="C1756" s="280" t="s">
        <v>693</v>
      </c>
      <c r="D1756" s="281"/>
      <c r="E1756" s="281"/>
      <c r="F1756" s="282"/>
      <c r="G1756" s="165">
        <v>990</v>
      </c>
      <c r="H1756" s="127" t="s">
        <v>56</v>
      </c>
      <c r="I1756" s="187">
        <v>970.2</v>
      </c>
    </row>
    <row r="1757" spans="1:9" ht="15.75">
      <c r="A1757" s="303"/>
      <c r="B1757" s="126" t="s">
        <v>213</v>
      </c>
      <c r="C1757" s="280" t="s">
        <v>694</v>
      </c>
      <c r="D1757" s="281"/>
      <c r="E1757" s="281"/>
      <c r="F1757" s="282"/>
      <c r="G1757" s="165">
        <v>1385</v>
      </c>
      <c r="H1757" s="127" t="s">
        <v>56</v>
      </c>
      <c r="I1757" s="186">
        <v>1357.3</v>
      </c>
    </row>
    <row r="1758" spans="1:9" ht="15.75">
      <c r="A1758" s="303"/>
      <c r="B1758" s="126">
        <v>218</v>
      </c>
      <c r="C1758" s="280" t="s">
        <v>695</v>
      </c>
      <c r="D1758" s="281"/>
      <c r="E1758" s="281"/>
      <c r="F1758" s="282"/>
      <c r="G1758" s="165">
        <v>1315</v>
      </c>
      <c r="H1758" s="127" t="s">
        <v>56</v>
      </c>
      <c r="I1758" s="186">
        <v>1288.7</v>
      </c>
    </row>
    <row r="1759" spans="1:9" ht="15.75">
      <c r="A1759" s="303"/>
      <c r="B1759" s="126">
        <v>218</v>
      </c>
      <c r="C1759" s="280" t="s">
        <v>696</v>
      </c>
      <c r="D1759" s="281"/>
      <c r="E1759" s="281"/>
      <c r="F1759" s="282"/>
      <c r="G1759" s="118">
        <v>-70</v>
      </c>
      <c r="H1759" s="127" t="s">
        <v>56</v>
      </c>
      <c r="I1759" s="187">
        <v>-68</v>
      </c>
    </row>
    <row r="1760" spans="1:9" ht="15.75">
      <c r="A1760" s="303"/>
      <c r="B1760" s="126">
        <v>219</v>
      </c>
      <c r="C1760" s="280" t="s">
        <v>697</v>
      </c>
      <c r="D1760" s="281"/>
      <c r="E1760" s="281"/>
      <c r="F1760" s="282"/>
      <c r="G1760" s="84" t="s">
        <v>53</v>
      </c>
      <c r="H1760" s="127" t="s">
        <v>56</v>
      </c>
      <c r="I1760" s="129" t="s">
        <v>53</v>
      </c>
    </row>
    <row r="1761" spans="1:9" ht="20.25">
      <c r="A1761" s="304" t="s">
        <v>82</v>
      </c>
      <c r="B1761" s="307" t="s">
        <v>82</v>
      </c>
      <c r="C1761" s="281"/>
      <c r="D1761" s="281"/>
      <c r="E1761" s="281"/>
      <c r="F1761" s="282"/>
      <c r="G1761" s="56"/>
      <c r="H1761" s="81"/>
      <c r="I1761" s="135"/>
    </row>
    <row r="1762" spans="1:9" ht="47.25">
      <c r="A1762" s="306"/>
      <c r="B1762" s="115" t="s">
        <v>654</v>
      </c>
      <c r="C1762" s="280" t="s">
        <v>698</v>
      </c>
      <c r="D1762" s="281"/>
      <c r="E1762" s="281"/>
      <c r="F1762" s="282"/>
      <c r="G1762" s="84" t="s">
        <v>1663</v>
      </c>
      <c r="H1762" s="61" t="s">
        <v>56</v>
      </c>
      <c r="I1762" s="84" t="s">
        <v>699</v>
      </c>
    </row>
    <row r="1763" spans="1:9" ht="47.25">
      <c r="A1763" s="306"/>
      <c r="B1763" s="115" t="s">
        <v>700</v>
      </c>
      <c r="C1763" s="280" t="s">
        <v>1665</v>
      </c>
      <c r="D1763" s="281"/>
      <c r="E1763" s="281"/>
      <c r="F1763" s="282"/>
      <c r="G1763" s="84" t="s">
        <v>1664</v>
      </c>
      <c r="H1763" s="61" t="s">
        <v>56</v>
      </c>
      <c r="I1763" s="84" t="s">
        <v>701</v>
      </c>
    </row>
    <row r="1764" spans="1:9" ht="31.5">
      <c r="A1764" s="306"/>
      <c r="B1764" s="115" t="s">
        <v>624</v>
      </c>
      <c r="C1764" s="280" t="s">
        <v>702</v>
      </c>
      <c r="D1764" s="281"/>
      <c r="E1764" s="281"/>
      <c r="F1764" s="282"/>
      <c r="G1764" s="84" t="s">
        <v>703</v>
      </c>
      <c r="H1764" s="61" t="s">
        <v>56</v>
      </c>
      <c r="I1764" s="84" t="s">
        <v>704</v>
      </c>
    </row>
    <row r="1765" spans="1:9" ht="31.5">
      <c r="A1765" s="306"/>
      <c r="B1765" s="115" t="s">
        <v>705</v>
      </c>
      <c r="C1765" s="280" t="s">
        <v>1667</v>
      </c>
      <c r="D1765" s="281"/>
      <c r="E1765" s="281"/>
      <c r="F1765" s="282"/>
      <c r="G1765" s="84" t="s">
        <v>1666</v>
      </c>
      <c r="H1765" s="61" t="s">
        <v>56</v>
      </c>
      <c r="I1765" s="84" t="s">
        <v>706</v>
      </c>
    </row>
    <row r="1766" spans="1:9" ht="47.25">
      <c r="A1766" s="306"/>
      <c r="B1766" s="115" t="s">
        <v>707</v>
      </c>
      <c r="C1766" s="280" t="s">
        <v>1669</v>
      </c>
      <c r="D1766" s="281"/>
      <c r="E1766" s="281"/>
      <c r="F1766" s="282"/>
      <c r="G1766" s="84" t="s">
        <v>1668</v>
      </c>
      <c r="H1766" s="61" t="s">
        <v>56</v>
      </c>
      <c r="I1766" s="84" t="s">
        <v>708</v>
      </c>
    </row>
    <row r="1767" spans="1:9" ht="15.75">
      <c r="A1767" s="306"/>
      <c r="B1767" s="115" t="s">
        <v>540</v>
      </c>
      <c r="C1767" s="280" t="s">
        <v>97</v>
      </c>
      <c r="D1767" s="281"/>
      <c r="E1767" s="281"/>
      <c r="F1767" s="282"/>
      <c r="G1767" s="165">
        <v>75</v>
      </c>
      <c r="H1767" s="61" t="s">
        <v>56</v>
      </c>
      <c r="I1767" s="165">
        <v>73.5</v>
      </c>
    </row>
    <row r="1768" spans="1:9" ht="15.75">
      <c r="A1768" s="306"/>
      <c r="B1768" s="115">
        <v>153</v>
      </c>
      <c r="C1768" s="280" t="s">
        <v>98</v>
      </c>
      <c r="D1768" s="281"/>
      <c r="E1768" s="281"/>
      <c r="F1768" s="282"/>
      <c r="G1768" s="84" t="s">
        <v>53</v>
      </c>
      <c r="H1768" s="61" t="s">
        <v>56</v>
      </c>
      <c r="I1768" s="84" t="s">
        <v>53</v>
      </c>
    </row>
    <row r="1769" spans="1:9" ht="15.75">
      <c r="A1769" s="306"/>
      <c r="B1769" s="115">
        <v>541</v>
      </c>
      <c r="C1769" s="280" t="s">
        <v>709</v>
      </c>
      <c r="D1769" s="281"/>
      <c r="E1769" s="281"/>
      <c r="F1769" s="282"/>
      <c r="G1769" s="84" t="s">
        <v>301</v>
      </c>
      <c r="H1769" s="61" t="s">
        <v>56</v>
      </c>
      <c r="I1769" s="84" t="s">
        <v>72</v>
      </c>
    </row>
    <row r="1770" spans="1:9" ht="15.75">
      <c r="A1770" s="306"/>
      <c r="B1770" s="115">
        <v>543</v>
      </c>
      <c r="C1770" s="280" t="s">
        <v>710</v>
      </c>
      <c r="D1770" s="281"/>
      <c r="E1770" s="281"/>
      <c r="F1770" s="282"/>
      <c r="G1770" s="165">
        <v>65</v>
      </c>
      <c r="H1770" s="61" t="s">
        <v>56</v>
      </c>
      <c r="I1770" s="165">
        <v>63.7</v>
      </c>
    </row>
    <row r="1771" spans="1:9" ht="15.75">
      <c r="A1771" s="306"/>
      <c r="B1771" s="73">
        <v>544</v>
      </c>
      <c r="C1771" s="280" t="s">
        <v>1670</v>
      </c>
      <c r="D1771" s="281"/>
      <c r="E1771" s="281"/>
      <c r="F1771" s="282"/>
      <c r="G1771" s="165">
        <v>220</v>
      </c>
      <c r="H1771" s="61" t="s">
        <v>56</v>
      </c>
      <c r="I1771" s="158">
        <v>215.6</v>
      </c>
    </row>
    <row r="1772" spans="1:9" ht="15.75">
      <c r="A1772" s="306"/>
      <c r="B1772" s="73" t="s">
        <v>711</v>
      </c>
      <c r="C1772" s="280" t="s">
        <v>712</v>
      </c>
      <c r="D1772" s="281"/>
      <c r="E1772" s="281"/>
      <c r="F1772" s="282"/>
      <c r="G1772" s="165">
        <v>310</v>
      </c>
      <c r="H1772" s="61" t="s">
        <v>56</v>
      </c>
      <c r="I1772" s="158">
        <v>303.8</v>
      </c>
    </row>
    <row r="1773" spans="1:9" ht="15.75">
      <c r="A1773" s="306"/>
      <c r="B1773" s="73" t="s">
        <v>713</v>
      </c>
      <c r="C1773" s="280" t="s">
        <v>714</v>
      </c>
      <c r="D1773" s="281"/>
      <c r="E1773" s="281"/>
      <c r="F1773" s="282"/>
      <c r="G1773" s="165">
        <v>295</v>
      </c>
      <c r="H1773" s="61" t="s">
        <v>56</v>
      </c>
      <c r="I1773" s="158">
        <v>289.10000000000002</v>
      </c>
    </row>
    <row r="1774" spans="1:9" ht="31.5">
      <c r="A1774" s="306"/>
      <c r="B1774" s="73" t="s">
        <v>541</v>
      </c>
      <c r="C1774" s="280" t="s">
        <v>715</v>
      </c>
      <c r="D1774" s="281"/>
      <c r="E1774" s="281"/>
      <c r="F1774" s="282"/>
      <c r="G1774" s="84" t="s">
        <v>1671</v>
      </c>
      <c r="H1774" s="61" t="s">
        <v>56</v>
      </c>
      <c r="I1774" s="84" t="s">
        <v>716</v>
      </c>
    </row>
    <row r="1775" spans="1:9" ht="15.75">
      <c r="A1775" s="306"/>
      <c r="B1775" s="73" t="s">
        <v>639</v>
      </c>
      <c r="C1775" s="280" t="s">
        <v>1672</v>
      </c>
      <c r="D1775" s="281"/>
      <c r="E1775" s="281"/>
      <c r="F1775" s="282"/>
      <c r="G1775" s="165">
        <v>250</v>
      </c>
      <c r="H1775" s="61" t="s">
        <v>56</v>
      </c>
      <c r="I1775" s="158">
        <v>245</v>
      </c>
    </row>
    <row r="1776" spans="1:9" ht="15.75">
      <c r="A1776" s="306"/>
      <c r="B1776" s="73" t="s">
        <v>656</v>
      </c>
      <c r="C1776" s="280" t="s">
        <v>1673</v>
      </c>
      <c r="D1776" s="281"/>
      <c r="E1776" s="281"/>
      <c r="F1776" s="282"/>
      <c r="G1776" s="165">
        <v>425</v>
      </c>
      <c r="H1776" s="61" t="s">
        <v>56</v>
      </c>
      <c r="I1776" s="158">
        <v>416.5</v>
      </c>
    </row>
    <row r="1777" spans="1:9" ht="15.75">
      <c r="A1777" s="306"/>
      <c r="B1777" s="73" t="s">
        <v>719</v>
      </c>
      <c r="C1777" s="280" t="s">
        <v>1674</v>
      </c>
      <c r="D1777" s="281"/>
      <c r="E1777" s="281"/>
      <c r="F1777" s="282"/>
      <c r="G1777" s="165">
        <v>625</v>
      </c>
      <c r="H1777" s="61" t="s">
        <v>56</v>
      </c>
      <c r="I1777" s="158">
        <v>612.5</v>
      </c>
    </row>
    <row r="1778" spans="1:9" ht="15.75">
      <c r="A1778" s="306"/>
      <c r="B1778" s="73" t="s">
        <v>639</v>
      </c>
      <c r="C1778" s="280" t="s">
        <v>1675</v>
      </c>
      <c r="D1778" s="281"/>
      <c r="E1778" s="281"/>
      <c r="F1778" s="282"/>
      <c r="G1778" s="165">
        <v>375</v>
      </c>
      <c r="H1778" s="61" t="s">
        <v>56</v>
      </c>
      <c r="I1778" s="158">
        <v>367.5</v>
      </c>
    </row>
    <row r="1779" spans="1:9" ht="15.75">
      <c r="A1779" s="306"/>
      <c r="B1779" s="73" t="s">
        <v>656</v>
      </c>
      <c r="C1779" s="280" t="s">
        <v>1676</v>
      </c>
      <c r="D1779" s="281"/>
      <c r="E1779" s="281"/>
      <c r="F1779" s="282"/>
      <c r="G1779" s="165">
        <v>650</v>
      </c>
      <c r="H1779" s="61" t="s">
        <v>56</v>
      </c>
      <c r="I1779" s="158">
        <v>637</v>
      </c>
    </row>
    <row r="1780" spans="1:9" ht="15.75">
      <c r="A1780" s="306"/>
      <c r="B1780" s="73" t="s">
        <v>719</v>
      </c>
      <c r="C1780" s="280" t="s">
        <v>1677</v>
      </c>
      <c r="D1780" s="281"/>
      <c r="E1780" s="281"/>
      <c r="F1780" s="282"/>
      <c r="G1780" s="165">
        <v>1125</v>
      </c>
      <c r="H1780" s="61" t="s">
        <v>56</v>
      </c>
      <c r="I1780" s="158">
        <v>1102.5</v>
      </c>
    </row>
    <row r="1781" spans="1:9" ht="15.75">
      <c r="A1781" s="306"/>
      <c r="B1781" s="73" t="s">
        <v>720</v>
      </c>
      <c r="C1781" s="280" t="s">
        <v>721</v>
      </c>
      <c r="D1781" s="281"/>
      <c r="E1781" s="281"/>
      <c r="F1781" s="282"/>
      <c r="G1781" s="165">
        <v>860</v>
      </c>
      <c r="H1781" s="61" t="s">
        <v>56</v>
      </c>
      <c r="I1781" s="158">
        <v>842.8</v>
      </c>
    </row>
    <row r="1782" spans="1:9" ht="15.75">
      <c r="A1782" s="306"/>
      <c r="B1782" s="73" t="s">
        <v>997</v>
      </c>
      <c r="C1782" s="280" t="s">
        <v>1678</v>
      </c>
      <c r="D1782" s="281"/>
      <c r="E1782" s="281"/>
      <c r="F1782" s="282"/>
      <c r="G1782" s="165">
        <v>125</v>
      </c>
      <c r="H1782" s="61" t="s">
        <v>56</v>
      </c>
      <c r="I1782" s="158">
        <v>122.5</v>
      </c>
    </row>
    <row r="1783" spans="1:9" ht="15.75">
      <c r="A1783" s="306"/>
      <c r="B1783" s="73" t="s">
        <v>997</v>
      </c>
      <c r="C1783" s="280" t="s">
        <v>1679</v>
      </c>
      <c r="D1783" s="281"/>
      <c r="E1783" s="281"/>
      <c r="F1783" s="282"/>
      <c r="G1783" s="165">
        <v>225</v>
      </c>
      <c r="H1783" s="61" t="s">
        <v>56</v>
      </c>
      <c r="I1783" s="158">
        <v>220.5</v>
      </c>
    </row>
    <row r="1784" spans="1:9" ht="15.75">
      <c r="A1784" s="306"/>
      <c r="B1784" s="73" t="s">
        <v>997</v>
      </c>
      <c r="C1784" s="280" t="s">
        <v>1680</v>
      </c>
      <c r="D1784" s="281"/>
      <c r="E1784" s="281"/>
      <c r="F1784" s="282"/>
      <c r="G1784" s="165">
        <v>500</v>
      </c>
      <c r="H1784" s="61" t="s">
        <v>56</v>
      </c>
      <c r="I1784" s="158">
        <v>490</v>
      </c>
    </row>
    <row r="1785" spans="1:9" ht="15.75">
      <c r="A1785" s="306"/>
      <c r="B1785" s="73" t="s">
        <v>997</v>
      </c>
      <c r="C1785" s="280" t="s">
        <v>1681</v>
      </c>
      <c r="D1785" s="281"/>
      <c r="E1785" s="281"/>
      <c r="F1785" s="282"/>
      <c r="G1785" s="84" t="s">
        <v>209</v>
      </c>
      <c r="H1785" s="61" t="s">
        <v>56</v>
      </c>
      <c r="I1785" s="62" t="s">
        <v>209</v>
      </c>
    </row>
    <row r="1786" spans="1:9" ht="15.75">
      <c r="A1786" s="306"/>
      <c r="B1786" s="73" t="s">
        <v>997</v>
      </c>
      <c r="C1786" s="280" t="s">
        <v>1682</v>
      </c>
      <c r="D1786" s="281"/>
      <c r="E1786" s="281"/>
      <c r="F1786" s="282"/>
      <c r="G1786" s="84" t="s">
        <v>209</v>
      </c>
      <c r="H1786" s="61" t="s">
        <v>56</v>
      </c>
      <c r="I1786" s="62" t="s">
        <v>209</v>
      </c>
    </row>
    <row r="1787" spans="1:9" ht="15.75">
      <c r="A1787" s="306"/>
      <c r="B1787" s="73" t="s">
        <v>997</v>
      </c>
      <c r="C1787" s="280" t="s">
        <v>1683</v>
      </c>
      <c r="D1787" s="281"/>
      <c r="E1787" s="281"/>
      <c r="F1787" s="282"/>
      <c r="G1787" s="84" t="s">
        <v>209</v>
      </c>
      <c r="H1787" s="61" t="s">
        <v>56</v>
      </c>
      <c r="I1787" s="62" t="s">
        <v>209</v>
      </c>
    </row>
    <row r="1788" spans="1:9" ht="15.75">
      <c r="A1788" s="306"/>
      <c r="B1788" s="73" t="s">
        <v>722</v>
      </c>
      <c r="C1788" s="280" t="s">
        <v>723</v>
      </c>
      <c r="D1788" s="281"/>
      <c r="E1788" s="281"/>
      <c r="F1788" s="282"/>
      <c r="G1788" s="165">
        <v>100</v>
      </c>
      <c r="H1788" s="61" t="s">
        <v>56</v>
      </c>
      <c r="I1788" s="158">
        <v>98</v>
      </c>
    </row>
    <row r="1789" spans="1:9" ht="15.75">
      <c r="A1789" s="306"/>
      <c r="B1789" s="73" t="s">
        <v>653</v>
      </c>
      <c r="C1789" s="280" t="s">
        <v>724</v>
      </c>
      <c r="D1789" s="281"/>
      <c r="E1789" s="281"/>
      <c r="F1789" s="282"/>
      <c r="G1789" s="165">
        <v>285</v>
      </c>
      <c r="H1789" s="61" t="s">
        <v>56</v>
      </c>
      <c r="I1789" s="158">
        <v>279.3</v>
      </c>
    </row>
    <row r="1790" spans="1:9" ht="15.75">
      <c r="A1790" s="306"/>
      <c r="B1790" s="73" t="s">
        <v>620</v>
      </c>
      <c r="C1790" s="280" t="s">
        <v>725</v>
      </c>
      <c r="D1790" s="281"/>
      <c r="E1790" s="281"/>
      <c r="F1790" s="282"/>
      <c r="G1790" s="84" t="s">
        <v>301</v>
      </c>
      <c r="H1790" s="61" t="s">
        <v>56</v>
      </c>
      <c r="I1790" s="62" t="s">
        <v>72</v>
      </c>
    </row>
    <row r="1791" spans="1:9" ht="15.75">
      <c r="A1791" s="306"/>
      <c r="B1791" s="73" t="s">
        <v>726</v>
      </c>
      <c r="C1791" s="280" t="s">
        <v>727</v>
      </c>
      <c r="D1791" s="281"/>
      <c r="E1791" s="281"/>
      <c r="F1791" s="282"/>
      <c r="G1791" s="165">
        <v>35</v>
      </c>
      <c r="H1791" s="61" t="s">
        <v>56</v>
      </c>
      <c r="I1791" s="158">
        <v>34.299999999999997</v>
      </c>
    </row>
    <row r="1792" spans="1:9" ht="47.25">
      <c r="A1792" s="306"/>
      <c r="B1792" s="73" t="s">
        <v>728</v>
      </c>
      <c r="C1792" s="280" t="s">
        <v>729</v>
      </c>
      <c r="D1792" s="281"/>
      <c r="E1792" s="281"/>
      <c r="F1792" s="282"/>
      <c r="G1792" s="84" t="s">
        <v>1684</v>
      </c>
      <c r="H1792" s="61" t="s">
        <v>56</v>
      </c>
      <c r="I1792" s="84" t="s">
        <v>730</v>
      </c>
    </row>
    <row r="1793" spans="1:9" ht="15.75">
      <c r="A1793" s="306"/>
      <c r="B1793" s="73" t="s">
        <v>732</v>
      </c>
      <c r="C1793" s="280" t="s">
        <v>733</v>
      </c>
      <c r="D1793" s="281"/>
      <c r="E1793" s="281"/>
      <c r="F1793" s="282"/>
      <c r="G1793" s="165">
        <v>75</v>
      </c>
      <c r="H1793" s="61" t="s">
        <v>56</v>
      </c>
      <c r="I1793" s="158">
        <v>73.5</v>
      </c>
    </row>
    <row r="1794" spans="1:9" ht="47.25">
      <c r="A1794" s="306"/>
      <c r="B1794" s="73" t="s">
        <v>628</v>
      </c>
      <c r="C1794" s="280" t="s">
        <v>734</v>
      </c>
      <c r="D1794" s="281"/>
      <c r="E1794" s="281"/>
      <c r="F1794" s="282"/>
      <c r="G1794" s="84" t="s">
        <v>1685</v>
      </c>
      <c r="H1794" s="61" t="s">
        <v>56</v>
      </c>
      <c r="I1794" s="84" t="s">
        <v>735</v>
      </c>
    </row>
    <row r="1795" spans="1:9" ht="15.75">
      <c r="A1795" s="306"/>
      <c r="B1795" s="73" t="s">
        <v>687</v>
      </c>
      <c r="C1795" s="280" t="s">
        <v>1686</v>
      </c>
      <c r="D1795" s="281"/>
      <c r="E1795" s="281"/>
      <c r="F1795" s="282"/>
      <c r="G1795" s="165">
        <v>295</v>
      </c>
      <c r="H1795" s="61" t="s">
        <v>56</v>
      </c>
      <c r="I1795" s="158">
        <v>289.10000000000002</v>
      </c>
    </row>
    <row r="1796" spans="1:9" ht="31.5">
      <c r="A1796" s="306"/>
      <c r="B1796" s="73" t="s">
        <v>538</v>
      </c>
      <c r="C1796" s="280" t="s">
        <v>736</v>
      </c>
      <c r="D1796" s="281"/>
      <c r="E1796" s="281"/>
      <c r="F1796" s="282"/>
      <c r="G1796" s="84" t="s">
        <v>1687</v>
      </c>
      <c r="H1796" s="61" t="s">
        <v>56</v>
      </c>
      <c r="I1796" s="84" t="s">
        <v>737</v>
      </c>
    </row>
    <row r="1797" spans="1:9" ht="15.75">
      <c r="A1797" s="306"/>
      <c r="B1797" s="73" t="s">
        <v>738</v>
      </c>
      <c r="C1797" s="280" t="s">
        <v>739</v>
      </c>
      <c r="D1797" s="281"/>
      <c r="E1797" s="281"/>
      <c r="F1797" s="282"/>
      <c r="G1797" s="165">
        <v>1595</v>
      </c>
      <c r="H1797" s="61" t="s">
        <v>56</v>
      </c>
      <c r="I1797" s="158">
        <v>1563.1</v>
      </c>
    </row>
    <row r="1798" spans="1:9" ht="31.5">
      <c r="A1798" s="306"/>
      <c r="B1798" s="73" t="s">
        <v>740</v>
      </c>
      <c r="C1798" s="280" t="s">
        <v>741</v>
      </c>
      <c r="D1798" s="281"/>
      <c r="E1798" s="281"/>
      <c r="F1798" s="282"/>
      <c r="G1798" s="84" t="s">
        <v>1688</v>
      </c>
      <c r="H1798" s="61" t="s">
        <v>56</v>
      </c>
      <c r="I1798" s="84" t="s">
        <v>1689</v>
      </c>
    </row>
    <row r="1799" spans="1:9" ht="31.5">
      <c r="A1799" s="306"/>
      <c r="B1799" s="73" t="s">
        <v>742</v>
      </c>
      <c r="C1799" s="280" t="s">
        <v>743</v>
      </c>
      <c r="D1799" s="281"/>
      <c r="E1799" s="281"/>
      <c r="F1799" s="282"/>
      <c r="G1799" s="84" t="s">
        <v>1690</v>
      </c>
      <c r="H1799" s="61" t="s">
        <v>56</v>
      </c>
      <c r="I1799" s="84" t="s">
        <v>1691</v>
      </c>
    </row>
    <row r="1800" spans="1:9" ht="15.75">
      <c r="A1800" s="306"/>
      <c r="B1800" s="73" t="s">
        <v>744</v>
      </c>
      <c r="C1800" s="280" t="s">
        <v>745</v>
      </c>
      <c r="D1800" s="281"/>
      <c r="E1800" s="281"/>
      <c r="F1800" s="282"/>
      <c r="G1800" s="165">
        <v>485</v>
      </c>
      <c r="H1800" s="61" t="s">
        <v>56</v>
      </c>
      <c r="I1800" s="158">
        <v>473.5</v>
      </c>
    </row>
    <row r="1801" spans="1:9" ht="15.75">
      <c r="A1801" s="306"/>
      <c r="B1801" s="73" t="s">
        <v>746</v>
      </c>
      <c r="C1801" s="280" t="s">
        <v>747</v>
      </c>
      <c r="D1801" s="281"/>
      <c r="E1801" s="281"/>
      <c r="F1801" s="282"/>
      <c r="G1801" s="84" t="s">
        <v>53</v>
      </c>
      <c r="H1801" s="61" t="s">
        <v>56</v>
      </c>
      <c r="I1801" s="62" t="s">
        <v>53</v>
      </c>
    </row>
    <row r="1802" spans="1:9" ht="15.75">
      <c r="A1802" s="306"/>
      <c r="B1802" s="73" t="s">
        <v>748</v>
      </c>
      <c r="C1802" s="280" t="s">
        <v>1692</v>
      </c>
      <c r="D1802" s="281"/>
      <c r="E1802" s="281"/>
      <c r="F1802" s="282"/>
      <c r="G1802" s="165">
        <v>255</v>
      </c>
      <c r="H1802" s="61" t="s">
        <v>56</v>
      </c>
      <c r="I1802" s="158">
        <v>249.9</v>
      </c>
    </row>
    <row r="1803" spans="1:9" ht="15.75">
      <c r="A1803" s="306"/>
      <c r="B1803" s="73" t="s">
        <v>749</v>
      </c>
      <c r="C1803" s="280" t="s">
        <v>750</v>
      </c>
      <c r="D1803" s="281"/>
      <c r="E1803" s="281"/>
      <c r="F1803" s="282"/>
      <c r="G1803" s="165">
        <v>30</v>
      </c>
      <c r="H1803" s="61" t="s">
        <v>56</v>
      </c>
      <c r="I1803" s="158">
        <v>29.4</v>
      </c>
    </row>
    <row r="1804" spans="1:9" ht="31.5">
      <c r="A1804" s="306"/>
      <c r="B1804" s="73">
        <v>655</v>
      </c>
      <c r="C1804" s="280" t="s">
        <v>751</v>
      </c>
      <c r="D1804" s="281"/>
      <c r="E1804" s="281"/>
      <c r="F1804" s="282"/>
      <c r="G1804" s="84" t="s">
        <v>752</v>
      </c>
      <c r="H1804" s="61" t="s">
        <v>56</v>
      </c>
      <c r="I1804" s="84" t="s">
        <v>753</v>
      </c>
    </row>
    <row r="1805" spans="1:9" ht="31.5">
      <c r="A1805" s="306"/>
      <c r="B1805" s="73" t="s">
        <v>754</v>
      </c>
      <c r="C1805" s="280" t="s">
        <v>755</v>
      </c>
      <c r="D1805" s="281"/>
      <c r="E1805" s="281"/>
      <c r="F1805" s="282"/>
      <c r="G1805" s="84" t="s">
        <v>1693</v>
      </c>
      <c r="H1805" s="61" t="s">
        <v>56</v>
      </c>
      <c r="I1805" s="84" t="s">
        <v>756</v>
      </c>
    </row>
    <row r="1806" spans="1:9" ht="31.5">
      <c r="A1806" s="306"/>
      <c r="B1806" s="73" t="s">
        <v>757</v>
      </c>
      <c r="C1806" s="280" t="s">
        <v>758</v>
      </c>
      <c r="D1806" s="281"/>
      <c r="E1806" s="281"/>
      <c r="F1806" s="282"/>
      <c r="G1806" s="84" t="s">
        <v>1694</v>
      </c>
      <c r="H1806" s="61" t="s">
        <v>56</v>
      </c>
      <c r="I1806" s="84" t="s">
        <v>731</v>
      </c>
    </row>
    <row r="1807" spans="1:9" ht="15.75">
      <c r="A1807" s="306"/>
      <c r="B1807" s="73" t="s">
        <v>759</v>
      </c>
      <c r="C1807" s="280" t="s">
        <v>760</v>
      </c>
      <c r="D1807" s="281"/>
      <c r="E1807" s="281"/>
      <c r="F1807" s="282"/>
      <c r="G1807" s="165">
        <v>60</v>
      </c>
      <c r="H1807" s="61" t="s">
        <v>56</v>
      </c>
      <c r="I1807" s="158">
        <v>58.8</v>
      </c>
    </row>
    <row r="1808" spans="1:9" ht="15.75">
      <c r="A1808" s="306"/>
      <c r="B1808" s="73" t="s">
        <v>326</v>
      </c>
      <c r="C1808" s="280" t="s">
        <v>761</v>
      </c>
      <c r="D1808" s="281"/>
      <c r="E1808" s="281"/>
      <c r="F1808" s="282"/>
      <c r="G1808" s="165">
        <v>125</v>
      </c>
      <c r="H1808" s="61" t="s">
        <v>56</v>
      </c>
      <c r="I1808" s="158">
        <v>122.5</v>
      </c>
    </row>
    <row r="1809" spans="1:9" ht="15.75">
      <c r="A1809" s="306"/>
      <c r="B1809" s="73" t="s">
        <v>413</v>
      </c>
      <c r="C1809" s="280" t="s">
        <v>762</v>
      </c>
      <c r="D1809" s="281"/>
      <c r="E1809" s="281"/>
      <c r="F1809" s="282"/>
      <c r="G1809" s="165">
        <v>190</v>
      </c>
      <c r="H1809" s="61" t="s">
        <v>56</v>
      </c>
      <c r="I1809" s="158">
        <v>186.2</v>
      </c>
    </row>
    <row r="1810" spans="1:9" ht="15.75">
      <c r="A1810" s="306"/>
      <c r="B1810" s="73" t="s">
        <v>101</v>
      </c>
      <c r="C1810" s="280" t="s">
        <v>763</v>
      </c>
      <c r="D1810" s="281"/>
      <c r="E1810" s="281"/>
      <c r="F1810" s="282"/>
      <c r="G1810" s="165">
        <v>495</v>
      </c>
      <c r="H1810" s="61" t="s">
        <v>56</v>
      </c>
      <c r="I1810" s="158">
        <v>485.1</v>
      </c>
    </row>
    <row r="1811" spans="1:9" ht="15.75">
      <c r="A1811" s="306"/>
      <c r="B1811" s="73" t="s">
        <v>764</v>
      </c>
      <c r="C1811" s="280" t="s">
        <v>1695</v>
      </c>
      <c r="D1811" s="281"/>
      <c r="E1811" s="281"/>
      <c r="F1811" s="282"/>
      <c r="G1811" s="165">
        <v>195</v>
      </c>
      <c r="H1811" s="61" t="s">
        <v>56</v>
      </c>
      <c r="I1811" s="158">
        <v>191.1</v>
      </c>
    </row>
    <row r="1812" spans="1:9" ht="15.75">
      <c r="A1812" s="306"/>
      <c r="B1812" s="73" t="s">
        <v>291</v>
      </c>
      <c r="C1812" s="280" t="s">
        <v>766</v>
      </c>
      <c r="D1812" s="281"/>
      <c r="E1812" s="281"/>
      <c r="F1812" s="282"/>
      <c r="G1812" s="165">
        <v>300</v>
      </c>
      <c r="H1812" s="61" t="s">
        <v>56</v>
      </c>
      <c r="I1812" s="158">
        <v>294</v>
      </c>
    </row>
    <row r="1813" spans="1:9" ht="15.75">
      <c r="A1813" s="306"/>
      <c r="B1813" s="73" t="s">
        <v>288</v>
      </c>
      <c r="C1813" s="280" t="s">
        <v>767</v>
      </c>
      <c r="D1813" s="281"/>
      <c r="E1813" s="281"/>
      <c r="F1813" s="282"/>
      <c r="G1813" s="165">
        <v>300</v>
      </c>
      <c r="H1813" s="61" t="s">
        <v>56</v>
      </c>
      <c r="I1813" s="158">
        <v>294</v>
      </c>
    </row>
    <row r="1814" spans="1:9" ht="15.75">
      <c r="A1814" s="306"/>
      <c r="B1814" s="73" t="s">
        <v>768</v>
      </c>
      <c r="C1814" s="280" t="s">
        <v>769</v>
      </c>
      <c r="D1814" s="281"/>
      <c r="E1814" s="281"/>
      <c r="F1814" s="282"/>
      <c r="G1814" s="118">
        <v>655</v>
      </c>
      <c r="H1814" s="61" t="s">
        <v>56</v>
      </c>
      <c r="I1814" s="158">
        <v>641.9</v>
      </c>
    </row>
    <row r="1815" spans="1:9" ht="31.5">
      <c r="A1815" s="306"/>
      <c r="B1815" s="73" t="s">
        <v>87</v>
      </c>
      <c r="C1815" s="280" t="s">
        <v>770</v>
      </c>
      <c r="D1815" s="281"/>
      <c r="E1815" s="281"/>
      <c r="F1815" s="282"/>
      <c r="G1815" s="84" t="s">
        <v>1696</v>
      </c>
      <c r="H1815" s="61" t="s">
        <v>56</v>
      </c>
      <c r="I1815" s="84" t="s">
        <v>771</v>
      </c>
    </row>
    <row r="1816" spans="1:9" ht="31.5">
      <c r="A1816" s="306"/>
      <c r="B1816" s="73" t="s">
        <v>265</v>
      </c>
      <c r="C1816" s="280" t="s">
        <v>772</v>
      </c>
      <c r="D1816" s="281"/>
      <c r="E1816" s="281"/>
      <c r="F1816" s="282"/>
      <c r="G1816" s="84" t="s">
        <v>1697</v>
      </c>
      <c r="H1816" s="61" t="s">
        <v>56</v>
      </c>
      <c r="I1816" s="84" t="s">
        <v>1698</v>
      </c>
    </row>
    <row r="1817" spans="1:9" ht="47.25">
      <c r="A1817" s="306"/>
      <c r="B1817" s="73" t="s">
        <v>116</v>
      </c>
      <c r="C1817" s="280" t="s">
        <v>773</v>
      </c>
      <c r="D1817" s="281"/>
      <c r="E1817" s="281"/>
      <c r="F1817" s="282"/>
      <c r="G1817" s="84" t="s">
        <v>1699</v>
      </c>
      <c r="H1817" s="61" t="s">
        <v>56</v>
      </c>
      <c r="I1817" s="84" t="s">
        <v>1700</v>
      </c>
    </row>
    <row r="1818" spans="1:9" ht="15.75">
      <c r="A1818" s="306"/>
      <c r="B1818" s="73" t="s">
        <v>333</v>
      </c>
      <c r="C1818" s="280" t="s">
        <v>1701</v>
      </c>
      <c r="D1818" s="281"/>
      <c r="E1818" s="281"/>
      <c r="F1818" s="282"/>
      <c r="G1818" s="165">
        <v>250</v>
      </c>
      <c r="H1818" s="61" t="s">
        <v>56</v>
      </c>
      <c r="I1818" s="158">
        <v>245</v>
      </c>
    </row>
    <row r="1819" spans="1:9" ht="15.75">
      <c r="A1819" s="306"/>
      <c r="B1819" s="73" t="s">
        <v>776</v>
      </c>
      <c r="C1819" s="280" t="s">
        <v>1702</v>
      </c>
      <c r="D1819" s="281"/>
      <c r="E1819" s="281"/>
      <c r="F1819" s="282"/>
      <c r="G1819" s="165">
        <v>25</v>
      </c>
      <c r="H1819" s="61" t="s">
        <v>56</v>
      </c>
      <c r="I1819" s="158">
        <v>24.5</v>
      </c>
    </row>
    <row r="1820" spans="1:9" ht="15.75">
      <c r="A1820" s="306"/>
      <c r="B1820" s="73" t="s">
        <v>774</v>
      </c>
      <c r="C1820" s="280" t="s">
        <v>775</v>
      </c>
      <c r="D1820" s="281"/>
      <c r="E1820" s="281"/>
      <c r="F1820" s="282"/>
      <c r="G1820" s="165">
        <v>1135</v>
      </c>
      <c r="H1820" s="61" t="s">
        <v>56</v>
      </c>
      <c r="I1820" s="158">
        <v>1112.3</v>
      </c>
    </row>
    <row r="1821" spans="1:9" ht="15.75">
      <c r="A1821" s="306"/>
      <c r="B1821" s="73" t="s">
        <v>777</v>
      </c>
      <c r="C1821" s="280" t="s">
        <v>778</v>
      </c>
      <c r="D1821" s="281"/>
      <c r="E1821" s="281"/>
      <c r="F1821" s="282"/>
      <c r="G1821" s="165">
        <v>75</v>
      </c>
      <c r="H1821" s="61" t="s">
        <v>56</v>
      </c>
      <c r="I1821" s="158">
        <v>73.5</v>
      </c>
    </row>
    <row r="1822" spans="1:9" ht="15.75">
      <c r="A1822" s="306"/>
      <c r="B1822" s="73" t="s">
        <v>555</v>
      </c>
      <c r="C1822" s="280" t="s">
        <v>779</v>
      </c>
      <c r="D1822" s="281"/>
      <c r="E1822" s="281"/>
      <c r="F1822" s="282"/>
      <c r="G1822" s="165">
        <v>25</v>
      </c>
      <c r="H1822" s="61" t="s">
        <v>56</v>
      </c>
      <c r="I1822" s="158">
        <v>24.5</v>
      </c>
    </row>
    <row r="1823" spans="1:9" ht="15.75">
      <c r="A1823" s="306"/>
      <c r="B1823" s="73" t="s">
        <v>336</v>
      </c>
      <c r="C1823" s="280" t="s">
        <v>780</v>
      </c>
      <c r="D1823" s="281"/>
      <c r="E1823" s="281"/>
      <c r="F1823" s="282"/>
      <c r="G1823" s="165">
        <v>75</v>
      </c>
      <c r="H1823" s="61" t="s">
        <v>56</v>
      </c>
      <c r="I1823" s="158">
        <v>73.5</v>
      </c>
    </row>
    <row r="1824" spans="1:9" ht="15.75">
      <c r="A1824" s="306"/>
      <c r="B1824" s="73" t="s">
        <v>781</v>
      </c>
      <c r="C1824" s="280" t="s">
        <v>782</v>
      </c>
      <c r="D1824" s="281"/>
      <c r="E1824" s="281"/>
      <c r="F1824" s="282"/>
      <c r="G1824" s="165">
        <v>4665</v>
      </c>
      <c r="H1824" s="61" t="s">
        <v>56</v>
      </c>
      <c r="I1824" s="62">
        <v>4571.7</v>
      </c>
    </row>
    <row r="1825" spans="1:9" ht="15.75">
      <c r="A1825" s="306"/>
      <c r="B1825" s="73" t="s">
        <v>783</v>
      </c>
      <c r="C1825" s="280" t="s">
        <v>784</v>
      </c>
      <c r="D1825" s="281"/>
      <c r="E1825" s="281"/>
      <c r="F1825" s="282"/>
      <c r="G1825" s="165">
        <v>345</v>
      </c>
      <c r="H1825" s="61" t="s">
        <v>56</v>
      </c>
      <c r="I1825" s="62">
        <v>338.09999999999997</v>
      </c>
    </row>
    <row r="1826" spans="1:9" ht="15.75">
      <c r="A1826" s="306"/>
      <c r="B1826" s="73" t="s">
        <v>290</v>
      </c>
      <c r="C1826" s="280" t="s">
        <v>785</v>
      </c>
      <c r="D1826" s="281"/>
      <c r="E1826" s="281"/>
      <c r="F1826" s="282"/>
      <c r="G1826" s="165">
        <v>300</v>
      </c>
      <c r="H1826" s="61" t="s">
        <v>56</v>
      </c>
      <c r="I1826" s="158">
        <v>294</v>
      </c>
    </row>
    <row r="1827" spans="1:9" ht="15.75">
      <c r="A1827" s="306"/>
      <c r="B1827" s="73" t="s">
        <v>787</v>
      </c>
      <c r="C1827" s="280" t="s">
        <v>788</v>
      </c>
      <c r="D1827" s="281"/>
      <c r="E1827" s="281"/>
      <c r="F1827" s="282"/>
      <c r="G1827" s="118">
        <v>800</v>
      </c>
      <c r="H1827" s="61" t="s">
        <v>56</v>
      </c>
      <c r="I1827" s="74">
        <v>784</v>
      </c>
    </row>
    <row r="1828" spans="1:9" ht="15.75">
      <c r="A1828" s="306"/>
      <c r="B1828" s="73" t="s">
        <v>789</v>
      </c>
      <c r="C1828" s="280" t="s">
        <v>790</v>
      </c>
      <c r="D1828" s="281"/>
      <c r="E1828" s="281"/>
      <c r="F1828" s="282"/>
      <c r="G1828" s="118">
        <v>1015</v>
      </c>
      <c r="H1828" s="61" t="s">
        <v>56</v>
      </c>
      <c r="I1828" s="158">
        <v>994.7</v>
      </c>
    </row>
    <row r="1829" spans="1:9" ht="15.75">
      <c r="A1829" s="306"/>
      <c r="B1829" s="73" t="s">
        <v>787</v>
      </c>
      <c r="C1829" s="280" t="s">
        <v>791</v>
      </c>
      <c r="D1829" s="281"/>
      <c r="E1829" s="281"/>
      <c r="F1829" s="282"/>
      <c r="G1829" s="74">
        <v>905</v>
      </c>
      <c r="H1829" s="61" t="s">
        <v>56</v>
      </c>
      <c r="I1829" s="158">
        <v>886.9</v>
      </c>
    </row>
    <row r="1830" spans="1:9" ht="15.75">
      <c r="A1830" s="306"/>
      <c r="B1830" s="73" t="s">
        <v>789</v>
      </c>
      <c r="C1830" s="280" t="s">
        <v>792</v>
      </c>
      <c r="D1830" s="281"/>
      <c r="E1830" s="281"/>
      <c r="F1830" s="282"/>
      <c r="G1830" s="74">
        <v>1095</v>
      </c>
      <c r="H1830" s="61" t="s">
        <v>56</v>
      </c>
      <c r="I1830" s="158">
        <v>1073.0999999999999</v>
      </c>
    </row>
    <row r="1831" spans="1:9" ht="15.75">
      <c r="A1831" s="306"/>
      <c r="B1831" s="73" t="s">
        <v>787</v>
      </c>
      <c r="C1831" s="280" t="s">
        <v>793</v>
      </c>
      <c r="D1831" s="281"/>
      <c r="E1831" s="281"/>
      <c r="F1831" s="282"/>
      <c r="G1831" s="118">
        <v>1015</v>
      </c>
      <c r="H1831" s="61" t="s">
        <v>56</v>
      </c>
      <c r="I1831" s="158">
        <v>994.7</v>
      </c>
    </row>
    <row r="1832" spans="1:9" ht="15.75">
      <c r="A1832" s="306"/>
      <c r="B1832" s="73" t="s">
        <v>789</v>
      </c>
      <c r="C1832" s="280" t="s">
        <v>794</v>
      </c>
      <c r="D1832" s="281"/>
      <c r="E1832" s="281"/>
      <c r="F1832" s="282"/>
      <c r="G1832" s="118">
        <v>1255</v>
      </c>
      <c r="H1832" s="61" t="s">
        <v>56</v>
      </c>
      <c r="I1832" s="158">
        <v>1233.5</v>
      </c>
    </row>
    <row r="1833" spans="1:9" ht="15.75">
      <c r="A1833" s="306"/>
      <c r="B1833" s="73" t="s">
        <v>797</v>
      </c>
      <c r="C1833" s="280" t="s">
        <v>798</v>
      </c>
      <c r="D1833" s="281"/>
      <c r="E1833" s="281"/>
      <c r="F1833" s="282"/>
      <c r="G1833" s="118">
        <v>385</v>
      </c>
      <c r="H1833" s="61" t="s">
        <v>56</v>
      </c>
      <c r="I1833" s="158">
        <v>377.3</v>
      </c>
    </row>
    <row r="1834" spans="1:9" ht="15.75">
      <c r="A1834" s="306"/>
      <c r="B1834" s="73" t="s">
        <v>362</v>
      </c>
      <c r="C1834" s="280" t="s">
        <v>800</v>
      </c>
      <c r="D1834" s="281"/>
      <c r="E1834" s="281"/>
      <c r="F1834" s="282"/>
      <c r="G1834" s="165">
        <v>750</v>
      </c>
      <c r="H1834" s="61" t="s">
        <v>56</v>
      </c>
      <c r="I1834" s="158">
        <v>735</v>
      </c>
    </row>
    <row r="1835" spans="1:9" ht="15.75">
      <c r="A1835" s="306"/>
      <c r="B1835" s="73" t="s">
        <v>801</v>
      </c>
      <c r="C1835" s="280" t="s">
        <v>802</v>
      </c>
      <c r="D1835" s="281"/>
      <c r="E1835" s="281"/>
      <c r="F1835" s="282"/>
      <c r="G1835" s="165">
        <v>300</v>
      </c>
      <c r="H1835" s="61" t="s">
        <v>56</v>
      </c>
      <c r="I1835" s="158">
        <v>294</v>
      </c>
    </row>
    <row r="1836" spans="1:9" ht="15.75">
      <c r="A1836" s="306"/>
      <c r="B1836" s="119" t="s">
        <v>803</v>
      </c>
      <c r="C1836" s="280" t="s">
        <v>804</v>
      </c>
      <c r="D1836" s="281"/>
      <c r="E1836" s="281"/>
      <c r="F1836" s="282"/>
      <c r="G1836" s="158">
        <v>1050</v>
      </c>
      <c r="H1836" s="61" t="s">
        <v>56</v>
      </c>
      <c r="I1836" s="62">
        <v>1029</v>
      </c>
    </row>
    <row r="1837" spans="1:9" ht="15.75">
      <c r="A1837" s="306"/>
      <c r="B1837" s="119" t="s">
        <v>805</v>
      </c>
      <c r="C1837" s="280" t="s">
        <v>806</v>
      </c>
      <c r="D1837" s="281"/>
      <c r="E1837" s="281"/>
      <c r="F1837" s="282"/>
      <c r="G1837" s="158">
        <v>1050</v>
      </c>
      <c r="H1837" s="61" t="s">
        <v>56</v>
      </c>
      <c r="I1837" s="62">
        <v>1029</v>
      </c>
    </row>
    <row r="1838" spans="1:9" ht="15.75">
      <c r="A1838" s="306"/>
      <c r="B1838" s="119" t="s">
        <v>807</v>
      </c>
      <c r="C1838" s="280" t="s">
        <v>808</v>
      </c>
      <c r="D1838" s="281"/>
      <c r="E1838" s="281"/>
      <c r="F1838" s="282"/>
      <c r="G1838" s="158">
        <v>120</v>
      </c>
      <c r="H1838" s="61" t="s">
        <v>56</v>
      </c>
      <c r="I1838" s="158">
        <v>117.6</v>
      </c>
    </row>
    <row r="1839" spans="1:9" ht="15.75">
      <c r="A1839" s="306"/>
      <c r="B1839" s="119" t="s">
        <v>809</v>
      </c>
      <c r="C1839" s="280" t="s">
        <v>810</v>
      </c>
      <c r="D1839" s="281"/>
      <c r="E1839" s="281"/>
      <c r="F1839" s="282"/>
      <c r="G1839" s="74">
        <v>455</v>
      </c>
      <c r="H1839" s="61" t="s">
        <v>56</v>
      </c>
      <c r="I1839" s="62">
        <v>445.9</v>
      </c>
    </row>
    <row r="1840" spans="1:9" ht="63">
      <c r="A1840" s="306"/>
      <c r="B1840" s="119" t="s">
        <v>811</v>
      </c>
      <c r="C1840" s="280" t="s">
        <v>812</v>
      </c>
      <c r="D1840" s="281"/>
      <c r="E1840" s="281"/>
      <c r="F1840" s="282"/>
      <c r="G1840" s="84" t="s">
        <v>1703</v>
      </c>
      <c r="H1840" s="61" t="s">
        <v>56</v>
      </c>
      <c r="I1840" s="84" t="s">
        <v>1704</v>
      </c>
    </row>
    <row r="1841" spans="1:9" ht="15.75">
      <c r="A1841" s="306"/>
      <c r="B1841" s="73" t="s">
        <v>795</v>
      </c>
      <c r="C1841" s="280" t="s">
        <v>796</v>
      </c>
      <c r="D1841" s="281"/>
      <c r="E1841" s="281"/>
      <c r="F1841" s="282"/>
      <c r="G1841" s="62" t="s">
        <v>209</v>
      </c>
      <c r="H1841" s="61" t="s">
        <v>56</v>
      </c>
      <c r="I1841" s="62" t="s">
        <v>209</v>
      </c>
    </row>
    <row r="1842" spans="1:9" ht="15.75">
      <c r="A1842" s="306"/>
      <c r="B1842" s="73" t="s">
        <v>404</v>
      </c>
      <c r="C1842" s="280" t="s">
        <v>1705</v>
      </c>
      <c r="D1842" s="281"/>
      <c r="E1842" s="281"/>
      <c r="F1842" s="282"/>
      <c r="G1842" s="62" t="s">
        <v>209</v>
      </c>
      <c r="H1842" s="61" t="s">
        <v>56</v>
      </c>
      <c r="I1842" s="62" t="s">
        <v>209</v>
      </c>
    </row>
    <row r="1843" spans="1:9" ht="15.75">
      <c r="A1843" s="306"/>
      <c r="B1843" s="73" t="s">
        <v>337</v>
      </c>
      <c r="C1843" s="280" t="s">
        <v>1706</v>
      </c>
      <c r="D1843" s="281"/>
      <c r="E1843" s="281"/>
      <c r="F1843" s="282"/>
      <c r="G1843" s="158">
        <v>3540</v>
      </c>
      <c r="H1843" s="61" t="s">
        <v>56</v>
      </c>
      <c r="I1843" s="158">
        <v>3469.2</v>
      </c>
    </row>
    <row r="1844" spans="1:9" ht="15.75">
      <c r="A1844" s="306"/>
      <c r="B1844" s="73" t="s">
        <v>1707</v>
      </c>
      <c r="C1844" s="280" t="s">
        <v>1708</v>
      </c>
      <c r="D1844" s="281"/>
      <c r="E1844" s="281"/>
      <c r="F1844" s="282"/>
      <c r="G1844" s="158">
        <v>4660</v>
      </c>
      <c r="H1844" s="61" t="s">
        <v>56</v>
      </c>
      <c r="I1844" s="158">
        <v>4566.8</v>
      </c>
    </row>
    <row r="1845" spans="1:9" ht="15.75">
      <c r="A1845" s="306"/>
      <c r="B1845" s="73" t="s">
        <v>1707</v>
      </c>
      <c r="C1845" s="280" t="s">
        <v>1709</v>
      </c>
      <c r="D1845" s="281"/>
      <c r="E1845" s="281"/>
      <c r="F1845" s="282"/>
      <c r="G1845" s="158">
        <v>4770</v>
      </c>
      <c r="H1845" s="61" t="s">
        <v>56</v>
      </c>
      <c r="I1845" s="158">
        <v>4674.6000000000004</v>
      </c>
    </row>
    <row r="1846" spans="1:9" ht="15.75">
      <c r="A1846" s="306"/>
      <c r="B1846" s="73" t="s">
        <v>1707</v>
      </c>
      <c r="C1846" s="280" t="s">
        <v>1710</v>
      </c>
      <c r="D1846" s="281"/>
      <c r="E1846" s="281"/>
      <c r="F1846" s="282"/>
      <c r="G1846" s="158">
        <v>5125</v>
      </c>
      <c r="H1846" s="61" t="s">
        <v>56</v>
      </c>
      <c r="I1846" s="158">
        <v>5022.5</v>
      </c>
    </row>
    <row r="1847" spans="1:9" ht="15.75">
      <c r="A1847" s="306"/>
      <c r="B1847" s="119" t="s">
        <v>1711</v>
      </c>
      <c r="C1847" s="280" t="s">
        <v>1712</v>
      </c>
      <c r="D1847" s="281"/>
      <c r="E1847" s="281"/>
      <c r="F1847" s="282"/>
      <c r="G1847" s="158">
        <v>4740</v>
      </c>
      <c r="H1847" s="61" t="s">
        <v>56</v>
      </c>
      <c r="I1847" s="158">
        <v>4645.2</v>
      </c>
    </row>
    <row r="1848" spans="1:9" ht="15.75">
      <c r="A1848" s="306"/>
      <c r="B1848" s="119" t="s">
        <v>1711</v>
      </c>
      <c r="C1848" s="280" t="s">
        <v>1713</v>
      </c>
      <c r="D1848" s="281"/>
      <c r="E1848" s="281"/>
      <c r="F1848" s="282"/>
      <c r="G1848" s="158">
        <v>4845</v>
      </c>
      <c r="H1848" s="61" t="s">
        <v>56</v>
      </c>
      <c r="I1848" s="158">
        <v>4748.1000000000004</v>
      </c>
    </row>
    <row r="1849" spans="1:9" ht="15.75">
      <c r="A1849" s="306"/>
      <c r="B1849" s="119" t="s">
        <v>1711</v>
      </c>
      <c r="C1849" s="280" t="s">
        <v>1714</v>
      </c>
      <c r="D1849" s="281"/>
      <c r="E1849" s="281"/>
      <c r="F1849" s="282"/>
      <c r="G1849" s="158">
        <v>5185</v>
      </c>
      <c r="H1849" s="61" t="s">
        <v>56</v>
      </c>
      <c r="I1849" s="158">
        <v>5081.3</v>
      </c>
    </row>
    <row r="1850" spans="1:9" ht="15.75">
      <c r="A1850" s="306"/>
      <c r="B1850" s="119" t="s">
        <v>1216</v>
      </c>
      <c r="C1850" s="280" t="s">
        <v>1715</v>
      </c>
      <c r="D1850" s="281"/>
      <c r="E1850" s="281"/>
      <c r="F1850" s="282"/>
      <c r="G1850" s="158">
        <v>3090</v>
      </c>
      <c r="H1850" s="61" t="s">
        <v>56</v>
      </c>
      <c r="I1850" s="158">
        <v>3028.2</v>
      </c>
    </row>
    <row r="1851" spans="1:9" ht="15.75">
      <c r="A1851" s="306"/>
      <c r="B1851" s="119" t="s">
        <v>1216</v>
      </c>
      <c r="C1851" s="280" t="s">
        <v>1716</v>
      </c>
      <c r="D1851" s="281"/>
      <c r="E1851" s="281"/>
      <c r="F1851" s="282"/>
      <c r="G1851" s="158">
        <v>3200</v>
      </c>
      <c r="H1851" s="61" t="s">
        <v>56</v>
      </c>
      <c r="I1851" s="158">
        <v>3136</v>
      </c>
    </row>
    <row r="1852" spans="1:9" ht="15.75">
      <c r="A1852" s="306"/>
      <c r="B1852" s="119" t="s">
        <v>1216</v>
      </c>
      <c r="C1852" s="280" t="s">
        <v>1717</v>
      </c>
      <c r="D1852" s="281"/>
      <c r="E1852" s="281"/>
      <c r="F1852" s="282"/>
      <c r="G1852" s="158">
        <v>3525</v>
      </c>
      <c r="H1852" s="61" t="s">
        <v>56</v>
      </c>
      <c r="I1852" s="158">
        <v>3454.5</v>
      </c>
    </row>
    <row r="1853" spans="1:9" ht="15.75">
      <c r="A1853" s="306"/>
      <c r="B1853" s="119" t="s">
        <v>1718</v>
      </c>
      <c r="C1853" s="280" t="s">
        <v>1719</v>
      </c>
      <c r="D1853" s="281"/>
      <c r="E1853" s="281"/>
      <c r="F1853" s="282"/>
      <c r="G1853" s="158">
        <v>1950</v>
      </c>
      <c r="H1853" s="61" t="s">
        <v>56</v>
      </c>
      <c r="I1853" s="158">
        <v>1911</v>
      </c>
    </row>
    <row r="1854" spans="1:9" ht="15.75">
      <c r="A1854" s="306"/>
      <c r="B1854" s="119" t="s">
        <v>1718</v>
      </c>
      <c r="C1854" s="280" t="s">
        <v>1720</v>
      </c>
      <c r="D1854" s="281"/>
      <c r="E1854" s="281"/>
      <c r="F1854" s="282"/>
      <c r="G1854" s="158">
        <v>2360</v>
      </c>
      <c r="H1854" s="61" t="s">
        <v>56</v>
      </c>
      <c r="I1854" s="158">
        <v>2312.8000000000002</v>
      </c>
    </row>
    <row r="1855" spans="1:9" ht="15.75">
      <c r="A1855" s="306"/>
      <c r="B1855" s="119" t="s">
        <v>1718</v>
      </c>
      <c r="C1855" s="280" t="s">
        <v>1721</v>
      </c>
      <c r="D1855" s="281"/>
      <c r="E1855" s="281"/>
      <c r="F1855" s="282"/>
      <c r="G1855" s="158">
        <v>2460</v>
      </c>
      <c r="H1855" s="61" t="s">
        <v>56</v>
      </c>
      <c r="I1855" s="158">
        <v>2410.8000000000002</v>
      </c>
    </row>
    <row r="1856" spans="1:9" ht="15.75">
      <c r="A1856" s="306"/>
      <c r="B1856" s="119" t="s">
        <v>1718</v>
      </c>
      <c r="C1856" s="280" t="s">
        <v>1722</v>
      </c>
      <c r="D1856" s="281"/>
      <c r="E1856" s="281"/>
      <c r="F1856" s="282"/>
      <c r="G1856" s="158">
        <v>2460</v>
      </c>
      <c r="H1856" s="61" t="s">
        <v>56</v>
      </c>
      <c r="I1856" s="158">
        <v>2410.8000000000002</v>
      </c>
    </row>
    <row r="1857" spans="1:9" ht="15.75">
      <c r="A1857" s="306"/>
      <c r="B1857" s="119" t="s">
        <v>1718</v>
      </c>
      <c r="C1857" s="280" t="s">
        <v>1723</v>
      </c>
      <c r="D1857" s="281"/>
      <c r="E1857" s="281"/>
      <c r="F1857" s="282"/>
      <c r="G1857" s="158">
        <v>2700</v>
      </c>
      <c r="H1857" s="61" t="s">
        <v>56</v>
      </c>
      <c r="I1857" s="158">
        <v>2646</v>
      </c>
    </row>
    <row r="1858" spans="1:9" ht="15.75">
      <c r="A1858" s="306"/>
      <c r="B1858" s="119" t="s">
        <v>1523</v>
      </c>
      <c r="C1858" s="280" t="s">
        <v>1724</v>
      </c>
      <c r="D1858" s="281"/>
      <c r="E1858" s="281"/>
      <c r="F1858" s="282"/>
      <c r="G1858" s="158">
        <v>175</v>
      </c>
      <c r="H1858" s="61" t="s">
        <v>56</v>
      </c>
      <c r="I1858" s="158">
        <v>171.5</v>
      </c>
    </row>
    <row r="1859" spans="1:9" ht="15.75">
      <c r="A1859" s="306"/>
      <c r="B1859" s="119" t="s">
        <v>391</v>
      </c>
      <c r="C1859" s="280" t="s">
        <v>1725</v>
      </c>
      <c r="D1859" s="281"/>
      <c r="E1859" s="281"/>
      <c r="F1859" s="282"/>
      <c r="G1859" s="158">
        <v>95</v>
      </c>
      <c r="H1859" s="61" t="s">
        <v>56</v>
      </c>
      <c r="I1859" s="158">
        <v>93.1</v>
      </c>
    </row>
    <row r="1860" spans="1:9" ht="15.75">
      <c r="A1860" s="306"/>
      <c r="B1860" s="119" t="s">
        <v>1726</v>
      </c>
      <c r="C1860" s="280" t="s">
        <v>1727</v>
      </c>
      <c r="D1860" s="281"/>
      <c r="E1860" s="281"/>
      <c r="F1860" s="282"/>
      <c r="G1860" s="158">
        <v>300</v>
      </c>
      <c r="H1860" s="61" t="s">
        <v>56</v>
      </c>
      <c r="I1860" s="158">
        <v>294</v>
      </c>
    </row>
    <row r="1861" spans="1:9" ht="15.75">
      <c r="A1861" s="306"/>
      <c r="B1861" s="119" t="s">
        <v>1201</v>
      </c>
      <c r="C1861" s="280" t="s">
        <v>1728</v>
      </c>
      <c r="D1861" s="281"/>
      <c r="E1861" s="281"/>
      <c r="F1861" s="282"/>
      <c r="G1861" s="158">
        <v>250</v>
      </c>
      <c r="H1861" s="61" t="s">
        <v>56</v>
      </c>
      <c r="I1861" s="158">
        <v>245</v>
      </c>
    </row>
    <row r="1862" spans="1:9" ht="15.75">
      <c r="A1862" s="306"/>
      <c r="B1862" s="119" t="s">
        <v>1729</v>
      </c>
      <c r="C1862" s="280" t="s">
        <v>1730</v>
      </c>
      <c r="D1862" s="281"/>
      <c r="E1862" s="281"/>
      <c r="F1862" s="282"/>
      <c r="G1862" s="158">
        <v>1100</v>
      </c>
      <c r="H1862" s="61" t="s">
        <v>56</v>
      </c>
      <c r="I1862" s="158">
        <v>1078</v>
      </c>
    </row>
    <row r="1863" spans="1:9" ht="15.75">
      <c r="A1863" s="306"/>
      <c r="B1863" s="119" t="s">
        <v>1731</v>
      </c>
      <c r="C1863" s="280" t="s">
        <v>1732</v>
      </c>
      <c r="D1863" s="281"/>
      <c r="E1863" s="281"/>
      <c r="F1863" s="282"/>
      <c r="G1863" s="158">
        <v>200</v>
      </c>
      <c r="H1863" s="61" t="s">
        <v>56</v>
      </c>
      <c r="I1863" s="158">
        <v>196</v>
      </c>
    </row>
    <row r="1864" spans="1:9" ht="15.75">
      <c r="A1864" s="306"/>
      <c r="B1864" s="119" t="s">
        <v>815</v>
      </c>
      <c r="C1864" s="280" t="s">
        <v>1733</v>
      </c>
      <c r="D1864" s="281"/>
      <c r="E1864" s="281"/>
      <c r="F1864" s="282"/>
      <c r="G1864" s="158">
        <v>200</v>
      </c>
      <c r="H1864" s="61" t="s">
        <v>56</v>
      </c>
      <c r="I1864" s="158">
        <v>196</v>
      </c>
    </row>
    <row r="1865" spans="1:9" ht="15.75">
      <c r="A1865" s="306"/>
      <c r="B1865" s="119" t="s">
        <v>1734</v>
      </c>
      <c r="C1865" s="280" t="s">
        <v>1735</v>
      </c>
      <c r="D1865" s="281"/>
      <c r="E1865" s="281"/>
      <c r="F1865" s="282"/>
      <c r="G1865" s="158">
        <v>-25</v>
      </c>
      <c r="H1865" s="61" t="s">
        <v>56</v>
      </c>
      <c r="I1865" s="158">
        <v>-24.5</v>
      </c>
    </row>
    <row r="1866" spans="1:9" ht="15.75">
      <c r="A1866" s="306"/>
      <c r="B1866" s="119" t="s">
        <v>86</v>
      </c>
      <c r="C1866" s="280" t="s">
        <v>1736</v>
      </c>
      <c r="D1866" s="281"/>
      <c r="E1866" s="281"/>
      <c r="F1866" s="282"/>
      <c r="G1866" s="158">
        <v>535</v>
      </c>
      <c r="H1866" s="61" t="s">
        <v>56</v>
      </c>
      <c r="I1866" s="158">
        <v>524.29999999999995</v>
      </c>
    </row>
    <row r="1867" spans="1:9" ht="15.75">
      <c r="A1867" s="306"/>
      <c r="B1867" s="119" t="s">
        <v>411</v>
      </c>
      <c r="C1867" s="280" t="s">
        <v>1737</v>
      </c>
      <c r="D1867" s="281"/>
      <c r="E1867" s="281"/>
      <c r="F1867" s="282"/>
      <c r="G1867" s="158">
        <v>450</v>
      </c>
      <c r="H1867" s="61" t="s">
        <v>56</v>
      </c>
      <c r="I1867" s="158">
        <v>441</v>
      </c>
    </row>
    <row r="1868" spans="1:9" ht="15.75">
      <c r="A1868" s="306"/>
      <c r="B1868" s="119" t="s">
        <v>83</v>
      </c>
      <c r="C1868" s="280" t="s">
        <v>1738</v>
      </c>
      <c r="D1868" s="281"/>
      <c r="E1868" s="281"/>
      <c r="F1868" s="282"/>
      <c r="G1868" s="158">
        <v>745</v>
      </c>
      <c r="H1868" s="61" t="s">
        <v>1129</v>
      </c>
      <c r="I1868" s="158">
        <v>745</v>
      </c>
    </row>
    <row r="1869" spans="1:9" ht="20.25">
      <c r="A1869" s="329"/>
      <c r="B1869" s="289" t="s">
        <v>299</v>
      </c>
      <c r="C1869" s="281"/>
      <c r="D1869" s="281"/>
      <c r="E1869" s="281"/>
      <c r="F1869" s="282"/>
      <c r="G1869" s="56"/>
      <c r="H1869" s="55"/>
      <c r="I1869" s="56"/>
    </row>
    <row r="1870" spans="1:9" ht="15.75">
      <c r="A1870" s="303"/>
      <c r="B1870" s="73" t="s">
        <v>816</v>
      </c>
      <c r="C1870" s="280" t="s">
        <v>817</v>
      </c>
      <c r="D1870" s="281"/>
      <c r="E1870" s="281"/>
      <c r="F1870" s="282"/>
      <c r="G1870" s="158">
        <v>40</v>
      </c>
      <c r="H1870" s="61" t="s">
        <v>56</v>
      </c>
      <c r="I1870" s="158">
        <v>39.200000000000003</v>
      </c>
    </row>
    <row r="1871" spans="1:9" ht="20.25">
      <c r="A1871" s="334" t="s">
        <v>159</v>
      </c>
      <c r="B1871" s="289" t="s">
        <v>128</v>
      </c>
      <c r="C1871" s="281"/>
      <c r="D1871" s="281"/>
      <c r="E1871" s="281"/>
      <c r="F1871" s="282"/>
      <c r="G1871" s="56"/>
      <c r="H1871" s="55"/>
      <c r="I1871" s="56"/>
    </row>
    <row r="1872" spans="1:9" ht="15.75">
      <c r="A1872" s="303"/>
      <c r="B1872" s="73" t="s">
        <v>818</v>
      </c>
      <c r="C1872" s="280" t="s">
        <v>819</v>
      </c>
      <c r="D1872" s="281"/>
      <c r="E1872" s="281"/>
      <c r="F1872" s="282"/>
      <c r="G1872" s="158">
        <v>80</v>
      </c>
      <c r="H1872" s="61" t="s">
        <v>56</v>
      </c>
      <c r="I1872" s="158">
        <v>78.400000000000006</v>
      </c>
    </row>
    <row r="1873" spans="1:9" ht="15.75">
      <c r="A1873" s="303"/>
      <c r="B1873" s="73" t="s">
        <v>820</v>
      </c>
      <c r="C1873" s="280" t="s">
        <v>821</v>
      </c>
      <c r="D1873" s="281"/>
      <c r="E1873" s="281"/>
      <c r="F1873" s="282"/>
      <c r="G1873" s="158">
        <v>80</v>
      </c>
      <c r="H1873" s="61" t="s">
        <v>56</v>
      </c>
      <c r="I1873" s="158">
        <v>78.400000000000006</v>
      </c>
    </row>
    <row r="1874" spans="1:9" ht="15.75">
      <c r="A1874" s="303"/>
      <c r="B1874" s="73">
        <v>942</v>
      </c>
      <c r="C1874" s="280" t="s">
        <v>822</v>
      </c>
      <c r="D1874" s="281"/>
      <c r="E1874" s="281"/>
      <c r="F1874" s="282"/>
      <c r="G1874" s="158">
        <v>45</v>
      </c>
      <c r="H1874" s="61" t="s">
        <v>56</v>
      </c>
      <c r="I1874" s="158">
        <v>44.1</v>
      </c>
    </row>
    <row r="1875" spans="1:9" ht="15.75">
      <c r="A1875" s="303"/>
      <c r="B1875" s="73" t="s">
        <v>357</v>
      </c>
      <c r="C1875" s="280" t="s">
        <v>823</v>
      </c>
      <c r="D1875" s="281"/>
      <c r="E1875" s="281"/>
      <c r="F1875" s="282"/>
      <c r="G1875" s="62" t="s">
        <v>53</v>
      </c>
      <c r="H1875" s="61" t="s">
        <v>56</v>
      </c>
      <c r="I1875" s="62" t="s">
        <v>53</v>
      </c>
    </row>
    <row r="1876" spans="1:9" ht="15.75">
      <c r="A1876" s="303"/>
      <c r="B1876" s="73" t="s">
        <v>152</v>
      </c>
      <c r="C1876" s="280" t="s">
        <v>824</v>
      </c>
      <c r="D1876" s="281"/>
      <c r="E1876" s="281"/>
      <c r="F1876" s="282"/>
      <c r="G1876" s="158">
        <v>45</v>
      </c>
      <c r="H1876" s="61" t="s">
        <v>56</v>
      </c>
      <c r="I1876" s="158">
        <v>44.1</v>
      </c>
    </row>
    <row r="1877" spans="1:9" ht="15.75">
      <c r="A1877" s="303"/>
      <c r="B1877" s="73" t="s">
        <v>328</v>
      </c>
      <c r="C1877" s="280" t="s">
        <v>825</v>
      </c>
      <c r="D1877" s="281"/>
      <c r="E1877" s="281"/>
      <c r="F1877" s="282"/>
      <c r="G1877" s="158">
        <v>425</v>
      </c>
      <c r="H1877" s="61" t="s">
        <v>56</v>
      </c>
      <c r="I1877" s="158">
        <v>416.5</v>
      </c>
    </row>
    <row r="1878" spans="1:9" ht="15.75">
      <c r="A1878" s="303"/>
      <c r="B1878" s="73" t="s">
        <v>826</v>
      </c>
      <c r="C1878" s="280" t="s">
        <v>827</v>
      </c>
      <c r="D1878" s="281"/>
      <c r="E1878" s="281"/>
      <c r="F1878" s="282"/>
      <c r="G1878" s="158">
        <v>575</v>
      </c>
      <c r="H1878" s="61" t="s">
        <v>56</v>
      </c>
      <c r="I1878" s="62">
        <v>563.5</v>
      </c>
    </row>
    <row r="1879" spans="1:9" ht="15.75">
      <c r="A1879" s="303"/>
      <c r="B1879" s="73" t="s">
        <v>608</v>
      </c>
      <c r="C1879" s="280" t="s">
        <v>828</v>
      </c>
      <c r="D1879" s="281"/>
      <c r="E1879" s="281"/>
      <c r="F1879" s="282"/>
      <c r="G1879" s="158">
        <v>200</v>
      </c>
      <c r="H1879" s="61" t="s">
        <v>56</v>
      </c>
      <c r="I1879" s="62">
        <v>196</v>
      </c>
    </row>
    <row r="1880" spans="1:9" ht="15.75">
      <c r="A1880" s="303"/>
      <c r="B1880" s="73" t="s">
        <v>829</v>
      </c>
      <c r="C1880" s="280" t="s">
        <v>830</v>
      </c>
      <c r="D1880" s="281"/>
      <c r="E1880" s="281"/>
      <c r="F1880" s="282"/>
      <c r="G1880" s="158">
        <v>200</v>
      </c>
      <c r="H1880" s="61" t="s">
        <v>56</v>
      </c>
      <c r="I1880" s="62">
        <v>196</v>
      </c>
    </row>
    <row r="1881" spans="1:9" ht="15.75">
      <c r="A1881" s="303"/>
      <c r="B1881" s="73" t="s">
        <v>831</v>
      </c>
      <c r="C1881" s="280" t="s">
        <v>832</v>
      </c>
      <c r="D1881" s="281"/>
      <c r="E1881" s="281"/>
      <c r="F1881" s="282"/>
      <c r="G1881" s="158">
        <v>265</v>
      </c>
      <c r="H1881" s="61" t="s">
        <v>56</v>
      </c>
      <c r="I1881" s="62">
        <v>259.7</v>
      </c>
    </row>
    <row r="1882" spans="1:9" ht="15.75">
      <c r="A1882" s="303"/>
      <c r="B1882" s="73" t="s">
        <v>833</v>
      </c>
      <c r="C1882" s="280" t="s">
        <v>834</v>
      </c>
      <c r="D1882" s="281"/>
      <c r="E1882" s="281"/>
      <c r="F1882" s="282"/>
      <c r="G1882" s="158">
        <v>35</v>
      </c>
      <c r="H1882" s="61" t="s">
        <v>56</v>
      </c>
      <c r="I1882" s="62">
        <v>34.299999999999997</v>
      </c>
    </row>
    <row r="1883" spans="1:9" ht="15.75">
      <c r="A1883" s="303"/>
      <c r="B1883" s="73" t="s">
        <v>483</v>
      </c>
      <c r="C1883" s="280" t="s">
        <v>1739</v>
      </c>
      <c r="D1883" s="281"/>
      <c r="E1883" s="281"/>
      <c r="F1883" s="282"/>
      <c r="G1883" s="158">
        <v>75</v>
      </c>
      <c r="H1883" s="61" t="s">
        <v>56</v>
      </c>
      <c r="I1883" s="158">
        <v>73.5</v>
      </c>
    </row>
    <row r="1884" spans="1:9" ht="15.75">
      <c r="A1884" s="327"/>
      <c r="B1884" s="73" t="s">
        <v>483</v>
      </c>
      <c r="C1884" s="280" t="s">
        <v>1740</v>
      </c>
      <c r="D1884" s="281"/>
      <c r="E1884" s="281"/>
      <c r="F1884" s="282"/>
      <c r="G1884" s="62" t="s">
        <v>53</v>
      </c>
      <c r="H1884" s="61" t="s">
        <v>56</v>
      </c>
      <c r="I1884" s="62" t="s">
        <v>53</v>
      </c>
    </row>
    <row r="1885" spans="1:9" ht="15.75">
      <c r="A1885" s="136"/>
      <c r="B1885" s="137"/>
      <c r="C1885" s="76"/>
      <c r="D1885" s="76"/>
      <c r="E1885" s="76"/>
      <c r="F1885" s="76"/>
      <c r="G1885" s="77"/>
      <c r="H1885" s="78"/>
      <c r="I1885" s="77"/>
    </row>
    <row r="1886" spans="1:9" ht="15.75">
      <c r="A1886" s="136"/>
      <c r="B1886" s="137"/>
      <c r="C1886" s="76"/>
      <c r="D1886" s="76"/>
      <c r="E1886" s="76"/>
      <c r="F1886" s="76"/>
      <c r="G1886" s="77"/>
      <c r="H1886" s="78"/>
      <c r="I1886" s="77"/>
    </row>
    <row r="1887" spans="1:9" ht="20.25">
      <c r="A1887" s="320" t="s">
        <v>20</v>
      </c>
      <c r="B1887" s="307"/>
      <c r="C1887" s="307"/>
      <c r="D1887" s="307"/>
      <c r="E1887" s="307"/>
      <c r="F1887" s="321"/>
      <c r="G1887" s="54"/>
      <c r="H1887" s="55"/>
      <c r="I1887" s="56"/>
    </row>
    <row r="1888" spans="1:9" ht="15.75">
      <c r="A1888" s="57" t="s">
        <v>5</v>
      </c>
      <c r="B1888" s="57" t="s">
        <v>49</v>
      </c>
      <c r="C1888" s="311" t="s">
        <v>7</v>
      </c>
      <c r="D1888" s="281"/>
      <c r="E1888" s="281"/>
      <c r="F1888" s="282"/>
      <c r="G1888" s="58" t="s">
        <v>8</v>
      </c>
      <c r="H1888" s="57" t="s">
        <v>17</v>
      </c>
      <c r="I1888" s="59" t="s">
        <v>9</v>
      </c>
    </row>
    <row r="1889" spans="1:9" ht="20.25">
      <c r="A1889" s="312" t="s">
        <v>835</v>
      </c>
      <c r="B1889" s="313"/>
      <c r="C1889" s="313"/>
      <c r="D1889" s="313"/>
      <c r="E1889" s="313"/>
      <c r="F1889" s="313"/>
      <c r="G1889" s="313"/>
      <c r="H1889" s="313"/>
      <c r="I1889" s="120"/>
    </row>
    <row r="1890" spans="1:9" ht="20.25">
      <c r="A1890" s="89"/>
      <c r="B1890" s="289" t="s">
        <v>162</v>
      </c>
      <c r="C1890" s="281"/>
      <c r="D1890" s="281"/>
      <c r="E1890" s="281"/>
      <c r="F1890" s="282"/>
      <c r="G1890" s="80"/>
      <c r="H1890" s="81"/>
      <c r="I1890" s="56"/>
    </row>
    <row r="1891" spans="1:9" ht="15.75">
      <c r="A1891" s="330" t="s">
        <v>69</v>
      </c>
      <c r="B1891" s="73">
        <v>998</v>
      </c>
      <c r="C1891" s="280" t="s">
        <v>662</v>
      </c>
      <c r="D1891" s="281"/>
      <c r="E1891" s="281"/>
      <c r="F1891" s="282"/>
      <c r="G1891" s="101" t="s">
        <v>72</v>
      </c>
      <c r="H1891" s="61" t="s">
        <v>56</v>
      </c>
      <c r="I1891" s="62" t="s">
        <v>72</v>
      </c>
    </row>
    <row r="1892" spans="1:9" ht="15.75">
      <c r="A1892" s="330"/>
      <c r="B1892" s="73" t="s">
        <v>663</v>
      </c>
      <c r="C1892" s="280" t="s">
        <v>1803</v>
      </c>
      <c r="D1892" s="281"/>
      <c r="E1892" s="281"/>
      <c r="F1892" s="282"/>
      <c r="G1892" s="162">
        <v>2800</v>
      </c>
      <c r="H1892" s="61" t="s">
        <v>56</v>
      </c>
      <c r="I1892" s="74">
        <v>2744</v>
      </c>
    </row>
    <row r="1893" spans="1:9" ht="15.75">
      <c r="A1893" s="319"/>
      <c r="B1893" s="73" t="s">
        <v>663</v>
      </c>
      <c r="C1893" s="280" t="s">
        <v>1804</v>
      </c>
      <c r="D1893" s="281"/>
      <c r="E1893" s="281"/>
      <c r="F1893" s="282"/>
      <c r="G1893" s="162" t="s">
        <v>72</v>
      </c>
      <c r="H1893" s="61" t="s">
        <v>56</v>
      </c>
      <c r="I1893" s="74" t="s">
        <v>72</v>
      </c>
    </row>
    <row r="1894" spans="1:9" ht="15.75">
      <c r="A1894" s="140" t="s">
        <v>536</v>
      </c>
      <c r="B1894" s="141" t="s">
        <v>343</v>
      </c>
      <c r="C1894" s="314" t="s">
        <v>664</v>
      </c>
      <c r="D1894" s="315"/>
      <c r="E1894" s="315"/>
      <c r="F1894" s="316"/>
      <c r="G1894" s="142" t="s">
        <v>72</v>
      </c>
      <c r="H1894" s="143" t="s">
        <v>56</v>
      </c>
      <c r="I1894" s="62" t="s">
        <v>72</v>
      </c>
    </row>
    <row r="1895" spans="1:9" ht="15.75">
      <c r="A1895" s="330" t="s">
        <v>165</v>
      </c>
      <c r="B1895" s="98" t="s">
        <v>665</v>
      </c>
      <c r="C1895" s="326" t="s">
        <v>836</v>
      </c>
      <c r="D1895" s="327"/>
      <c r="E1895" s="327"/>
      <c r="F1895" s="328"/>
      <c r="G1895" s="116" t="s">
        <v>72</v>
      </c>
      <c r="H1895" s="112" t="s">
        <v>56</v>
      </c>
      <c r="I1895" s="62" t="s">
        <v>72</v>
      </c>
    </row>
    <row r="1896" spans="1:9" ht="15.75">
      <c r="A1896" s="319"/>
      <c r="B1896" s="73" t="s">
        <v>100</v>
      </c>
      <c r="C1896" s="280" t="s">
        <v>837</v>
      </c>
      <c r="D1896" s="281"/>
      <c r="E1896" s="281"/>
      <c r="F1896" s="282"/>
      <c r="G1896" s="101" t="s">
        <v>72</v>
      </c>
      <c r="H1896" s="61" t="s">
        <v>56</v>
      </c>
      <c r="I1896" s="62" t="s">
        <v>72</v>
      </c>
    </row>
    <row r="1897" spans="1:9" ht="15.75">
      <c r="A1897" s="319"/>
      <c r="B1897" s="73" t="s">
        <v>669</v>
      </c>
      <c r="C1897" s="280" t="s">
        <v>1805</v>
      </c>
      <c r="D1897" s="281"/>
      <c r="E1897" s="281"/>
      <c r="F1897" s="282"/>
      <c r="G1897" s="188">
        <v>325</v>
      </c>
      <c r="H1897" s="61" t="s">
        <v>56</v>
      </c>
      <c r="I1897" s="158">
        <v>318.5</v>
      </c>
    </row>
    <row r="1898" spans="1:9" ht="15.75">
      <c r="A1898" s="319"/>
      <c r="B1898" s="73" t="s">
        <v>669</v>
      </c>
      <c r="C1898" s="280" t="s">
        <v>1806</v>
      </c>
      <c r="D1898" s="281"/>
      <c r="E1898" s="281"/>
      <c r="F1898" s="282"/>
      <c r="G1898" s="188" t="s">
        <v>209</v>
      </c>
      <c r="H1898" s="61" t="s">
        <v>56</v>
      </c>
      <c r="I1898" s="158" t="s">
        <v>1807</v>
      </c>
    </row>
    <row r="1899" spans="1:9" ht="15.75">
      <c r="A1899" s="144" t="s">
        <v>182</v>
      </c>
      <c r="B1899" s="145">
        <v>425</v>
      </c>
      <c r="C1899" s="331" t="s">
        <v>672</v>
      </c>
      <c r="D1899" s="332"/>
      <c r="E1899" s="332"/>
      <c r="F1899" s="333"/>
      <c r="G1899" s="146" t="s">
        <v>53</v>
      </c>
      <c r="H1899" s="147" t="s">
        <v>56</v>
      </c>
      <c r="I1899" s="148" t="s">
        <v>53</v>
      </c>
    </row>
    <row r="1900" spans="1:9" ht="20.25">
      <c r="A1900" s="121"/>
      <c r="B1900" s="289" t="s">
        <v>140</v>
      </c>
      <c r="C1900" s="281"/>
      <c r="D1900" s="281"/>
      <c r="E1900" s="281"/>
      <c r="F1900" s="282"/>
      <c r="G1900" s="56"/>
      <c r="H1900" s="55"/>
      <c r="I1900" s="56"/>
    </row>
    <row r="1901" spans="1:9" ht="31.5">
      <c r="A1901" s="123"/>
      <c r="B1901" s="52" t="s">
        <v>88</v>
      </c>
      <c r="C1901" s="280" t="s">
        <v>675</v>
      </c>
      <c r="D1901" s="281"/>
      <c r="E1901" s="281"/>
      <c r="F1901" s="282"/>
      <c r="G1901" s="84" t="s">
        <v>1808</v>
      </c>
      <c r="H1901" s="61" t="s">
        <v>56</v>
      </c>
      <c r="I1901" s="84" t="s">
        <v>838</v>
      </c>
    </row>
    <row r="1902" spans="1:9" ht="31.5">
      <c r="A1902" s="122"/>
      <c r="B1902" s="119" t="s">
        <v>510</v>
      </c>
      <c r="C1902" s="280" t="s">
        <v>839</v>
      </c>
      <c r="D1902" s="281"/>
      <c r="E1902" s="281"/>
      <c r="F1902" s="282"/>
      <c r="G1902" s="84" t="s">
        <v>1809</v>
      </c>
      <c r="H1902" s="61" t="s">
        <v>56</v>
      </c>
      <c r="I1902" s="84" t="s">
        <v>840</v>
      </c>
    </row>
    <row r="1903" spans="1:9" ht="20.25">
      <c r="A1903" s="121"/>
      <c r="B1903" s="307" t="s">
        <v>204</v>
      </c>
      <c r="C1903" s="281"/>
      <c r="D1903" s="281"/>
      <c r="E1903" s="281"/>
      <c r="F1903" s="282"/>
      <c r="G1903" s="102"/>
      <c r="H1903" s="124"/>
      <c r="I1903" s="125"/>
    </row>
    <row r="1904" spans="1:9" ht="15.75">
      <c r="A1904" s="336"/>
      <c r="B1904" s="105" t="s">
        <v>684</v>
      </c>
      <c r="C1904" s="280" t="s">
        <v>841</v>
      </c>
      <c r="D1904" s="281"/>
      <c r="E1904" s="281"/>
      <c r="F1904" s="282"/>
      <c r="G1904" s="165">
        <v>115</v>
      </c>
      <c r="H1904" s="127" t="s">
        <v>56</v>
      </c>
      <c r="I1904" s="186">
        <v>112.7</v>
      </c>
    </row>
    <row r="1905" spans="1:9" ht="15.75">
      <c r="A1905" s="303"/>
      <c r="B1905" s="105" t="s">
        <v>528</v>
      </c>
      <c r="C1905" s="280" t="s">
        <v>841</v>
      </c>
      <c r="D1905" s="281"/>
      <c r="E1905" s="281"/>
      <c r="F1905" s="282"/>
      <c r="G1905" s="118">
        <v>115</v>
      </c>
      <c r="H1905" s="127" t="s">
        <v>56</v>
      </c>
      <c r="I1905" s="186">
        <v>112.7</v>
      </c>
    </row>
    <row r="1906" spans="1:9" ht="15.75">
      <c r="A1906" s="303"/>
      <c r="B1906" s="105" t="s">
        <v>688</v>
      </c>
      <c r="C1906" s="280" t="s">
        <v>842</v>
      </c>
      <c r="D1906" s="281"/>
      <c r="E1906" s="281"/>
      <c r="F1906" s="282"/>
      <c r="G1906" s="118">
        <v>-250</v>
      </c>
      <c r="H1906" s="127" t="s">
        <v>56</v>
      </c>
      <c r="I1906" s="189">
        <v>-245</v>
      </c>
    </row>
    <row r="1907" spans="1:9" ht="15.75">
      <c r="A1907" s="303"/>
      <c r="B1907" s="105" t="s">
        <v>530</v>
      </c>
      <c r="C1907" s="280" t="s">
        <v>843</v>
      </c>
      <c r="D1907" s="281"/>
      <c r="E1907" s="281"/>
      <c r="F1907" s="282"/>
      <c r="G1907" s="118">
        <v>-160</v>
      </c>
      <c r="H1907" s="127" t="s">
        <v>56</v>
      </c>
      <c r="I1907" s="186">
        <v>-156.80000000000001</v>
      </c>
    </row>
    <row r="1908" spans="1:9" ht="15.75">
      <c r="A1908" s="303"/>
      <c r="B1908" s="105" t="s">
        <v>690</v>
      </c>
      <c r="C1908" s="280" t="s">
        <v>844</v>
      </c>
      <c r="D1908" s="281"/>
      <c r="E1908" s="281"/>
      <c r="F1908" s="282"/>
      <c r="G1908" s="165">
        <v>45</v>
      </c>
      <c r="H1908" s="127" t="s">
        <v>56</v>
      </c>
      <c r="I1908" s="186">
        <v>44.1</v>
      </c>
    </row>
    <row r="1909" spans="1:9" ht="15.75">
      <c r="A1909" s="303"/>
      <c r="B1909" s="105" t="s">
        <v>692</v>
      </c>
      <c r="C1909" s="280" t="s">
        <v>845</v>
      </c>
      <c r="D1909" s="281"/>
      <c r="E1909" s="281"/>
      <c r="F1909" s="282"/>
      <c r="G1909" s="165">
        <v>990</v>
      </c>
      <c r="H1909" s="127" t="s">
        <v>56</v>
      </c>
      <c r="I1909" s="128">
        <v>970.19999999999993</v>
      </c>
    </row>
    <row r="1910" spans="1:9" ht="15.75">
      <c r="A1910" s="303"/>
      <c r="B1910" s="105" t="s">
        <v>692</v>
      </c>
      <c r="C1910" s="280" t="s">
        <v>846</v>
      </c>
      <c r="D1910" s="281"/>
      <c r="E1910" s="281"/>
      <c r="F1910" s="282"/>
      <c r="G1910" s="165">
        <v>875</v>
      </c>
      <c r="H1910" s="127" t="s">
        <v>56</v>
      </c>
      <c r="I1910" s="128">
        <v>857.5</v>
      </c>
    </row>
    <row r="1911" spans="1:9" ht="15.75">
      <c r="A1911" s="303"/>
      <c r="B1911" s="105" t="s">
        <v>213</v>
      </c>
      <c r="C1911" s="280" t="s">
        <v>847</v>
      </c>
      <c r="D1911" s="281"/>
      <c r="E1911" s="281"/>
      <c r="F1911" s="282"/>
      <c r="G1911" s="165">
        <v>1385</v>
      </c>
      <c r="H1911" s="127" t="s">
        <v>56</v>
      </c>
      <c r="I1911" s="128">
        <v>1357.3</v>
      </c>
    </row>
    <row r="1912" spans="1:9" ht="15.75">
      <c r="A1912" s="303"/>
      <c r="B1912" s="105">
        <v>218</v>
      </c>
      <c r="C1912" s="280" t="s">
        <v>848</v>
      </c>
      <c r="D1912" s="281"/>
      <c r="E1912" s="281"/>
      <c r="F1912" s="282"/>
      <c r="G1912" s="165">
        <v>1315</v>
      </c>
      <c r="H1912" s="127" t="s">
        <v>56</v>
      </c>
      <c r="I1912" s="128">
        <v>1288.7</v>
      </c>
    </row>
    <row r="1913" spans="1:9" ht="15.75">
      <c r="A1913" s="303"/>
      <c r="B1913" s="105">
        <v>218</v>
      </c>
      <c r="C1913" s="280" t="s">
        <v>849</v>
      </c>
      <c r="D1913" s="281"/>
      <c r="E1913" s="281"/>
      <c r="F1913" s="282"/>
      <c r="G1913" s="118">
        <v>-70</v>
      </c>
      <c r="H1913" s="127" t="s">
        <v>56</v>
      </c>
      <c r="I1913" s="186">
        <v>-68.599999999999994</v>
      </c>
    </row>
    <row r="1914" spans="1:9" ht="20.25">
      <c r="A1914" s="304" t="s">
        <v>82</v>
      </c>
      <c r="B1914" s="307" t="s">
        <v>82</v>
      </c>
      <c r="C1914" s="281"/>
      <c r="D1914" s="281"/>
      <c r="E1914" s="281"/>
      <c r="F1914" s="282"/>
      <c r="G1914" s="56"/>
      <c r="H1914" s="55"/>
      <c r="I1914" s="130"/>
    </row>
    <row r="1915" spans="1:9" ht="15.75">
      <c r="A1915" s="306"/>
      <c r="B1915" s="115" t="s">
        <v>404</v>
      </c>
      <c r="C1915" s="280" t="s">
        <v>850</v>
      </c>
      <c r="D1915" s="281"/>
      <c r="E1915" s="281"/>
      <c r="F1915" s="282"/>
      <c r="G1915" s="118">
        <v>50</v>
      </c>
      <c r="H1915" s="61" t="s">
        <v>56</v>
      </c>
      <c r="I1915" s="84">
        <v>49</v>
      </c>
    </row>
    <row r="1916" spans="1:9" ht="15.75">
      <c r="A1916" s="306"/>
      <c r="B1916" s="115" t="s">
        <v>119</v>
      </c>
      <c r="C1916" s="280" t="s">
        <v>1810</v>
      </c>
      <c r="D1916" s="281"/>
      <c r="E1916" s="281"/>
      <c r="F1916" s="282"/>
      <c r="G1916" s="165">
        <v>1025</v>
      </c>
      <c r="H1916" s="61" t="s">
        <v>56</v>
      </c>
      <c r="I1916" s="165">
        <v>1004.5</v>
      </c>
    </row>
    <row r="1917" spans="1:9" ht="31.5">
      <c r="A1917" s="306"/>
      <c r="B1917" s="115" t="s">
        <v>126</v>
      </c>
      <c r="C1917" s="280" t="s">
        <v>1812</v>
      </c>
      <c r="D1917" s="281"/>
      <c r="E1917" s="281"/>
      <c r="F1917" s="282"/>
      <c r="G1917" s="84" t="s">
        <v>1811</v>
      </c>
      <c r="H1917" s="61" t="s">
        <v>56</v>
      </c>
      <c r="I1917" s="84" t="s">
        <v>851</v>
      </c>
    </row>
    <row r="1918" spans="1:9" ht="63">
      <c r="A1918" s="306"/>
      <c r="B1918" s="115" t="s">
        <v>338</v>
      </c>
      <c r="C1918" s="280" t="s">
        <v>852</v>
      </c>
      <c r="D1918" s="281"/>
      <c r="E1918" s="281"/>
      <c r="F1918" s="282"/>
      <c r="G1918" s="84" t="s">
        <v>1813</v>
      </c>
      <c r="H1918" s="61" t="s">
        <v>56</v>
      </c>
      <c r="I1918" s="84" t="s">
        <v>853</v>
      </c>
    </row>
    <row r="1919" spans="1:9" ht="15.75">
      <c r="A1919" s="306"/>
      <c r="B1919" s="115" t="s">
        <v>96</v>
      </c>
      <c r="C1919" s="280" t="s">
        <v>97</v>
      </c>
      <c r="D1919" s="281"/>
      <c r="E1919" s="281"/>
      <c r="F1919" s="282"/>
      <c r="G1919" s="118">
        <v>75</v>
      </c>
      <c r="H1919" s="61" t="s">
        <v>56</v>
      </c>
      <c r="I1919" s="84">
        <v>73.5</v>
      </c>
    </row>
    <row r="1920" spans="1:9" ht="15.75">
      <c r="A1920" s="306"/>
      <c r="B1920" s="115" t="s">
        <v>239</v>
      </c>
      <c r="C1920" s="280" t="s">
        <v>854</v>
      </c>
      <c r="D1920" s="281"/>
      <c r="E1920" s="281"/>
      <c r="F1920" s="282"/>
      <c r="G1920" s="84" t="s">
        <v>473</v>
      </c>
      <c r="H1920" s="61" t="s">
        <v>56</v>
      </c>
      <c r="I1920" s="128" t="s">
        <v>53</v>
      </c>
    </row>
    <row r="1921" spans="1:9" ht="15.75">
      <c r="A1921" s="306"/>
      <c r="B1921" s="115">
        <v>153</v>
      </c>
      <c r="C1921" s="280" t="s">
        <v>98</v>
      </c>
      <c r="D1921" s="281"/>
      <c r="E1921" s="281"/>
      <c r="F1921" s="282"/>
      <c r="G1921" s="84" t="s">
        <v>473</v>
      </c>
      <c r="H1921" s="61" t="s">
        <v>56</v>
      </c>
      <c r="I1921" s="128" t="s">
        <v>53</v>
      </c>
    </row>
    <row r="1922" spans="1:9" ht="15.75">
      <c r="A1922" s="306"/>
      <c r="B1922" s="115">
        <v>541</v>
      </c>
      <c r="C1922" s="280" t="s">
        <v>1814</v>
      </c>
      <c r="D1922" s="281"/>
      <c r="E1922" s="281"/>
      <c r="F1922" s="282"/>
      <c r="G1922" s="165">
        <v>290</v>
      </c>
      <c r="H1922" s="61" t="s">
        <v>56</v>
      </c>
      <c r="I1922" s="84">
        <v>284.2</v>
      </c>
    </row>
    <row r="1923" spans="1:9" ht="31.5">
      <c r="A1923" s="306"/>
      <c r="B1923" s="115" t="s">
        <v>235</v>
      </c>
      <c r="C1923" s="280" t="s">
        <v>855</v>
      </c>
      <c r="D1923" s="281"/>
      <c r="E1923" s="281"/>
      <c r="F1923" s="282"/>
      <c r="G1923" s="84" t="s">
        <v>1815</v>
      </c>
      <c r="H1923" s="61" t="s">
        <v>56</v>
      </c>
      <c r="I1923" s="84" t="s">
        <v>856</v>
      </c>
    </row>
    <row r="1924" spans="1:9" ht="15.75">
      <c r="A1924" s="306"/>
      <c r="B1924" s="115" t="s">
        <v>498</v>
      </c>
      <c r="C1924" s="280" t="s">
        <v>857</v>
      </c>
      <c r="D1924" s="281"/>
      <c r="E1924" s="281"/>
      <c r="F1924" s="282"/>
      <c r="G1924" s="165">
        <v>30</v>
      </c>
      <c r="H1924" s="61" t="s">
        <v>56</v>
      </c>
      <c r="I1924" s="84">
        <v>29.4</v>
      </c>
    </row>
    <row r="1925" spans="1:9" ht="15.75">
      <c r="A1925" s="306"/>
      <c r="B1925" s="73">
        <v>655</v>
      </c>
      <c r="C1925" s="280" t="s">
        <v>858</v>
      </c>
      <c r="D1925" s="281"/>
      <c r="E1925" s="281"/>
      <c r="F1925" s="282"/>
      <c r="G1925" s="165">
        <v>285</v>
      </c>
      <c r="H1925" s="61" t="s">
        <v>56</v>
      </c>
      <c r="I1925" s="62">
        <v>279.3</v>
      </c>
    </row>
    <row r="1926" spans="1:9" ht="31.5">
      <c r="A1926" s="306"/>
      <c r="B1926" s="115" t="s">
        <v>445</v>
      </c>
      <c r="C1926" s="280" t="s">
        <v>859</v>
      </c>
      <c r="D1926" s="281"/>
      <c r="E1926" s="281"/>
      <c r="F1926" s="282"/>
      <c r="G1926" s="84" t="s">
        <v>1816</v>
      </c>
      <c r="H1926" s="61" t="s">
        <v>56</v>
      </c>
      <c r="I1926" s="84" t="s">
        <v>860</v>
      </c>
    </row>
    <row r="1927" spans="1:9" ht="15.75">
      <c r="A1927" s="306"/>
      <c r="B1927" s="73" t="s">
        <v>673</v>
      </c>
      <c r="C1927" s="280" t="s">
        <v>861</v>
      </c>
      <c r="D1927" s="281"/>
      <c r="E1927" s="281"/>
      <c r="F1927" s="282"/>
      <c r="G1927" s="165">
        <v>940</v>
      </c>
      <c r="H1927" s="61" t="s">
        <v>56</v>
      </c>
      <c r="I1927" s="62">
        <v>921.19999999999993</v>
      </c>
    </row>
    <row r="1928" spans="1:9" ht="15.75">
      <c r="A1928" s="306"/>
      <c r="B1928" s="73" t="s">
        <v>863</v>
      </c>
      <c r="C1928" s="280" t="s">
        <v>1817</v>
      </c>
      <c r="D1928" s="281"/>
      <c r="E1928" s="281"/>
      <c r="F1928" s="282"/>
      <c r="G1928" s="165">
        <v>315</v>
      </c>
      <c r="H1928" s="61" t="s">
        <v>56</v>
      </c>
      <c r="I1928" s="158">
        <v>308.7</v>
      </c>
    </row>
    <row r="1929" spans="1:9" ht="47.25">
      <c r="A1929" s="306"/>
      <c r="B1929" s="73" t="s">
        <v>864</v>
      </c>
      <c r="C1929" s="280" t="s">
        <v>865</v>
      </c>
      <c r="D1929" s="281"/>
      <c r="E1929" s="281"/>
      <c r="F1929" s="282"/>
      <c r="G1929" s="84" t="s">
        <v>1818</v>
      </c>
      <c r="H1929" s="61" t="s">
        <v>56</v>
      </c>
      <c r="I1929" s="84" t="s">
        <v>866</v>
      </c>
    </row>
    <row r="1930" spans="1:9" ht="15.75">
      <c r="A1930" s="306"/>
      <c r="B1930" s="73" t="s">
        <v>387</v>
      </c>
      <c r="C1930" s="280" t="s">
        <v>1692</v>
      </c>
      <c r="D1930" s="281"/>
      <c r="E1930" s="281"/>
      <c r="F1930" s="282"/>
      <c r="G1930" s="84" t="s">
        <v>72</v>
      </c>
      <c r="H1930" s="61" t="s">
        <v>56</v>
      </c>
      <c r="I1930" s="62" t="s">
        <v>72</v>
      </c>
    </row>
    <row r="1931" spans="1:9" ht="15.75">
      <c r="A1931" s="306"/>
      <c r="B1931" s="73" t="s">
        <v>868</v>
      </c>
      <c r="C1931" s="280" t="s">
        <v>869</v>
      </c>
      <c r="D1931" s="281"/>
      <c r="E1931" s="281"/>
      <c r="F1931" s="282"/>
      <c r="G1931" s="165">
        <v>730</v>
      </c>
      <c r="H1931" s="61" t="s">
        <v>56</v>
      </c>
      <c r="I1931" s="62">
        <v>715.4</v>
      </c>
    </row>
    <row r="1932" spans="1:9" ht="15.75">
      <c r="A1932" s="306"/>
      <c r="B1932" s="73">
        <v>543</v>
      </c>
      <c r="C1932" s="280" t="s">
        <v>870</v>
      </c>
      <c r="D1932" s="281"/>
      <c r="E1932" s="281"/>
      <c r="F1932" s="282"/>
      <c r="G1932" s="165">
        <v>295</v>
      </c>
      <c r="H1932" s="61" t="s">
        <v>56</v>
      </c>
      <c r="I1932" s="62">
        <v>289.10000000000002</v>
      </c>
    </row>
    <row r="1933" spans="1:9" ht="15.75">
      <c r="A1933" s="306"/>
      <c r="B1933" s="73" t="s">
        <v>291</v>
      </c>
      <c r="C1933" s="280" t="s">
        <v>766</v>
      </c>
      <c r="D1933" s="281"/>
      <c r="E1933" s="281"/>
      <c r="F1933" s="282"/>
      <c r="G1933" s="165">
        <v>300</v>
      </c>
      <c r="H1933" s="61" t="s">
        <v>56</v>
      </c>
      <c r="I1933" s="158">
        <v>294</v>
      </c>
    </row>
    <row r="1934" spans="1:9" ht="15.75">
      <c r="A1934" s="306"/>
      <c r="B1934" s="73">
        <v>544</v>
      </c>
      <c r="C1934" s="280" t="s">
        <v>1819</v>
      </c>
      <c r="D1934" s="281"/>
      <c r="E1934" s="281"/>
      <c r="F1934" s="282"/>
      <c r="G1934" s="165">
        <v>400</v>
      </c>
      <c r="H1934" s="61" t="s">
        <v>56</v>
      </c>
      <c r="I1934" s="158">
        <v>392</v>
      </c>
    </row>
    <row r="1935" spans="1:9" ht="31.5">
      <c r="A1935" s="306"/>
      <c r="B1935" s="73" t="s">
        <v>327</v>
      </c>
      <c r="C1935" s="280" t="s">
        <v>871</v>
      </c>
      <c r="D1935" s="281"/>
      <c r="E1935" s="281"/>
      <c r="F1935" s="282"/>
      <c r="G1935" s="84" t="s">
        <v>1671</v>
      </c>
      <c r="H1935" s="61" t="s">
        <v>56</v>
      </c>
      <c r="I1935" s="84" t="s">
        <v>716</v>
      </c>
    </row>
    <row r="1936" spans="1:9" ht="15.75">
      <c r="A1936" s="306"/>
      <c r="B1936" s="73" t="s">
        <v>242</v>
      </c>
      <c r="C1936" s="280" t="s">
        <v>872</v>
      </c>
      <c r="D1936" s="281"/>
      <c r="E1936" s="281"/>
      <c r="F1936" s="282"/>
      <c r="G1936" s="84" t="s">
        <v>301</v>
      </c>
      <c r="H1936" s="61" t="s">
        <v>56</v>
      </c>
      <c r="I1936" s="62" t="s">
        <v>72</v>
      </c>
    </row>
    <row r="1937" spans="1:9" ht="15.75">
      <c r="A1937" s="306"/>
      <c r="B1937" s="73" t="s">
        <v>266</v>
      </c>
      <c r="C1937" s="280" t="s">
        <v>873</v>
      </c>
      <c r="D1937" s="281"/>
      <c r="E1937" s="281"/>
      <c r="F1937" s="282"/>
      <c r="G1937" s="118">
        <v>100</v>
      </c>
      <c r="H1937" s="61" t="s">
        <v>56</v>
      </c>
      <c r="I1937" s="62">
        <v>98</v>
      </c>
    </row>
    <row r="1938" spans="1:9" ht="15.75">
      <c r="A1938" s="306"/>
      <c r="B1938" s="73" t="s">
        <v>334</v>
      </c>
      <c r="C1938" s="280" t="s">
        <v>874</v>
      </c>
      <c r="D1938" s="281"/>
      <c r="E1938" s="281"/>
      <c r="F1938" s="282"/>
      <c r="G1938" s="84" t="s">
        <v>301</v>
      </c>
      <c r="H1938" s="61" t="s">
        <v>56</v>
      </c>
      <c r="I1938" s="62" t="s">
        <v>72</v>
      </c>
    </row>
    <row r="1939" spans="1:9" ht="15.75">
      <c r="A1939" s="306"/>
      <c r="B1939" s="73" t="s">
        <v>875</v>
      </c>
      <c r="C1939" s="280" t="s">
        <v>727</v>
      </c>
      <c r="D1939" s="281"/>
      <c r="E1939" s="281"/>
      <c r="F1939" s="282"/>
      <c r="G1939" s="165">
        <v>35</v>
      </c>
      <c r="H1939" s="61" t="s">
        <v>56</v>
      </c>
      <c r="I1939" s="62">
        <v>34.299999999999997</v>
      </c>
    </row>
    <row r="1940" spans="1:9" ht="15.75">
      <c r="A1940" s="306"/>
      <c r="B1940" s="73" t="s">
        <v>813</v>
      </c>
      <c r="C1940" s="280" t="s">
        <v>876</v>
      </c>
      <c r="D1940" s="281"/>
      <c r="E1940" s="281"/>
      <c r="F1940" s="282"/>
      <c r="G1940" s="165">
        <v>75</v>
      </c>
      <c r="H1940" s="61" t="s">
        <v>56</v>
      </c>
      <c r="I1940" s="62">
        <v>73.5</v>
      </c>
    </row>
    <row r="1941" spans="1:9" ht="15.75">
      <c r="A1941" s="306"/>
      <c r="B1941" s="73" t="s">
        <v>877</v>
      </c>
      <c r="C1941" s="280" t="s">
        <v>878</v>
      </c>
      <c r="D1941" s="281"/>
      <c r="E1941" s="281"/>
      <c r="F1941" s="282"/>
      <c r="G1941" s="118">
        <v>4150</v>
      </c>
      <c r="H1941" s="61" t="s">
        <v>56</v>
      </c>
      <c r="I1941" s="62">
        <v>4067</v>
      </c>
    </row>
    <row r="1942" spans="1:9" ht="31.5">
      <c r="A1942" s="306"/>
      <c r="B1942" s="73" t="s">
        <v>270</v>
      </c>
      <c r="C1942" s="280" t="s">
        <v>879</v>
      </c>
      <c r="D1942" s="281"/>
      <c r="E1942" s="281"/>
      <c r="F1942" s="282"/>
      <c r="G1942" s="84" t="s">
        <v>1820</v>
      </c>
      <c r="H1942" s="61" t="s">
        <v>56</v>
      </c>
      <c r="I1942" s="84" t="s">
        <v>880</v>
      </c>
    </row>
    <row r="1943" spans="1:9" ht="31.5">
      <c r="A1943" s="306"/>
      <c r="B1943" s="73" t="s">
        <v>754</v>
      </c>
      <c r="C1943" s="280" t="s">
        <v>1821</v>
      </c>
      <c r="D1943" s="281"/>
      <c r="E1943" s="281"/>
      <c r="F1943" s="282"/>
      <c r="G1943" s="84" t="s">
        <v>1693</v>
      </c>
      <c r="H1943" s="61" t="s">
        <v>56</v>
      </c>
      <c r="I1943" s="84" t="s">
        <v>881</v>
      </c>
    </row>
    <row r="1944" spans="1:9" ht="15.75">
      <c r="A1944" s="306"/>
      <c r="B1944" s="73" t="s">
        <v>757</v>
      </c>
      <c r="C1944" s="280" t="s">
        <v>882</v>
      </c>
      <c r="D1944" s="281"/>
      <c r="E1944" s="281"/>
      <c r="F1944" s="282"/>
      <c r="G1944" s="84" t="s">
        <v>301</v>
      </c>
      <c r="H1944" s="61" t="s">
        <v>56</v>
      </c>
      <c r="I1944" s="62" t="s">
        <v>72</v>
      </c>
    </row>
    <row r="1945" spans="1:9" ht="15.75">
      <c r="A1945" s="306"/>
      <c r="B1945" s="73" t="s">
        <v>759</v>
      </c>
      <c r="C1945" s="280" t="s">
        <v>883</v>
      </c>
      <c r="D1945" s="281"/>
      <c r="E1945" s="281"/>
      <c r="F1945" s="282"/>
      <c r="G1945" s="165">
        <v>60</v>
      </c>
      <c r="H1945" s="61" t="s">
        <v>56</v>
      </c>
      <c r="I1945" s="62">
        <v>58.8</v>
      </c>
    </row>
    <row r="1946" spans="1:9" ht="15.75">
      <c r="A1946" s="306"/>
      <c r="B1946" s="73" t="s">
        <v>326</v>
      </c>
      <c r="C1946" s="280" t="s">
        <v>884</v>
      </c>
      <c r="D1946" s="281"/>
      <c r="E1946" s="281"/>
      <c r="F1946" s="282"/>
      <c r="G1946" s="165">
        <v>125</v>
      </c>
      <c r="H1946" s="61" t="s">
        <v>56</v>
      </c>
      <c r="I1946" s="158">
        <v>122.5</v>
      </c>
    </row>
    <row r="1947" spans="1:9" ht="15.75">
      <c r="A1947" s="306"/>
      <c r="B1947" s="73" t="s">
        <v>678</v>
      </c>
      <c r="C1947" s="280" t="s">
        <v>1822</v>
      </c>
      <c r="D1947" s="281"/>
      <c r="E1947" s="281"/>
      <c r="F1947" s="282"/>
      <c r="G1947" s="165">
        <v>295</v>
      </c>
      <c r="H1947" s="61" t="s">
        <v>56</v>
      </c>
      <c r="I1947" s="62">
        <v>289.10000000000002</v>
      </c>
    </row>
    <row r="1948" spans="1:9" ht="31.5">
      <c r="A1948" s="306"/>
      <c r="B1948" s="73" t="s">
        <v>504</v>
      </c>
      <c r="C1948" s="280" t="s">
        <v>885</v>
      </c>
      <c r="D1948" s="281"/>
      <c r="E1948" s="281"/>
      <c r="F1948" s="282"/>
      <c r="G1948" s="84" t="s">
        <v>1823</v>
      </c>
      <c r="H1948" s="61" t="s">
        <v>56</v>
      </c>
      <c r="I1948" s="84" t="s">
        <v>416</v>
      </c>
    </row>
    <row r="1949" spans="1:9" ht="15.75">
      <c r="A1949" s="306"/>
      <c r="B1949" s="73" t="s">
        <v>413</v>
      </c>
      <c r="C1949" s="280" t="s">
        <v>886</v>
      </c>
      <c r="D1949" s="281"/>
      <c r="E1949" s="281"/>
      <c r="F1949" s="282"/>
      <c r="G1949" s="165">
        <v>190</v>
      </c>
      <c r="H1949" s="61" t="s">
        <v>56</v>
      </c>
      <c r="I1949" s="158">
        <v>186.2</v>
      </c>
    </row>
    <row r="1950" spans="1:9" ht="15.75">
      <c r="A1950" s="306"/>
      <c r="B1950" s="73" t="s">
        <v>101</v>
      </c>
      <c r="C1950" s="280" t="s">
        <v>887</v>
      </c>
      <c r="D1950" s="281"/>
      <c r="E1950" s="281"/>
      <c r="F1950" s="282"/>
      <c r="G1950" s="165">
        <v>495</v>
      </c>
      <c r="H1950" s="61" t="s">
        <v>56</v>
      </c>
      <c r="I1950" s="62">
        <v>485.09999999999997</v>
      </c>
    </row>
    <row r="1951" spans="1:9" ht="15.75">
      <c r="A1951" s="306"/>
      <c r="B1951" s="73" t="s">
        <v>288</v>
      </c>
      <c r="C1951" s="280" t="s">
        <v>767</v>
      </c>
      <c r="D1951" s="281"/>
      <c r="E1951" s="281"/>
      <c r="F1951" s="282"/>
      <c r="G1951" s="165">
        <v>300</v>
      </c>
      <c r="H1951" s="61" t="s">
        <v>56</v>
      </c>
      <c r="I1951" s="158">
        <v>294</v>
      </c>
    </row>
    <row r="1952" spans="1:9" ht="15.75">
      <c r="A1952" s="306"/>
      <c r="B1952" s="73" t="s">
        <v>333</v>
      </c>
      <c r="C1952" s="280" t="s">
        <v>888</v>
      </c>
      <c r="D1952" s="281"/>
      <c r="E1952" s="281"/>
      <c r="F1952" s="282"/>
      <c r="G1952" s="165">
        <v>325</v>
      </c>
      <c r="H1952" s="61" t="s">
        <v>56</v>
      </c>
      <c r="I1952" s="62">
        <v>318.5</v>
      </c>
    </row>
    <row r="1953" spans="1:9" ht="31.5">
      <c r="A1953" s="306"/>
      <c r="B1953" s="73">
        <v>644</v>
      </c>
      <c r="C1953" s="280" t="s">
        <v>889</v>
      </c>
      <c r="D1953" s="281"/>
      <c r="E1953" s="281"/>
      <c r="F1953" s="282"/>
      <c r="G1953" s="84" t="s">
        <v>1658</v>
      </c>
      <c r="H1953" s="61" t="s">
        <v>56</v>
      </c>
      <c r="I1953" s="84" t="s">
        <v>681</v>
      </c>
    </row>
    <row r="1954" spans="1:9" ht="31.5">
      <c r="A1954" s="306"/>
      <c r="B1954" s="73">
        <v>647</v>
      </c>
      <c r="C1954" s="280" t="s">
        <v>890</v>
      </c>
      <c r="D1954" s="281"/>
      <c r="E1954" s="281"/>
      <c r="F1954" s="282"/>
      <c r="G1954" s="84" t="s">
        <v>1659</v>
      </c>
      <c r="H1954" s="61" t="s">
        <v>56</v>
      </c>
      <c r="I1954" s="84" t="s">
        <v>683</v>
      </c>
    </row>
    <row r="1955" spans="1:9" ht="15.75">
      <c r="A1955" s="306"/>
      <c r="B1955" s="73" t="s">
        <v>336</v>
      </c>
      <c r="C1955" s="280" t="s">
        <v>780</v>
      </c>
      <c r="D1955" s="281"/>
      <c r="E1955" s="281"/>
      <c r="F1955" s="282"/>
      <c r="G1955" s="165">
        <v>75</v>
      </c>
      <c r="H1955" s="61" t="s">
        <v>56</v>
      </c>
      <c r="I1955" s="62">
        <v>73.5</v>
      </c>
    </row>
    <row r="1956" spans="1:9" ht="15.75">
      <c r="A1956" s="306"/>
      <c r="B1956" s="73" t="s">
        <v>764</v>
      </c>
      <c r="C1956" s="280" t="s">
        <v>765</v>
      </c>
      <c r="D1956" s="281"/>
      <c r="E1956" s="281"/>
      <c r="F1956" s="282"/>
      <c r="G1956" s="165">
        <v>195</v>
      </c>
      <c r="H1956" s="61" t="s">
        <v>56</v>
      </c>
      <c r="I1956" s="62">
        <v>191.1</v>
      </c>
    </row>
    <row r="1957" spans="1:9" ht="15.75">
      <c r="A1957" s="306"/>
      <c r="B1957" s="73">
        <v>219</v>
      </c>
      <c r="C1957" s="280" t="s">
        <v>891</v>
      </c>
      <c r="D1957" s="281"/>
      <c r="E1957" s="281"/>
      <c r="F1957" s="282"/>
      <c r="G1957" s="84" t="s">
        <v>53</v>
      </c>
      <c r="H1957" s="61" t="s">
        <v>56</v>
      </c>
      <c r="I1957" s="128" t="s">
        <v>53</v>
      </c>
    </row>
    <row r="1958" spans="1:9" ht="15.75">
      <c r="A1958" s="306"/>
      <c r="B1958" s="73" t="s">
        <v>783</v>
      </c>
      <c r="C1958" s="280" t="s">
        <v>892</v>
      </c>
      <c r="D1958" s="281"/>
      <c r="E1958" s="281"/>
      <c r="F1958" s="282"/>
      <c r="G1958" s="165">
        <v>210</v>
      </c>
      <c r="H1958" s="61" t="s">
        <v>56</v>
      </c>
      <c r="I1958" s="186">
        <v>205.8</v>
      </c>
    </row>
    <row r="1959" spans="1:9" ht="15.75">
      <c r="A1959" s="306"/>
      <c r="B1959" s="73" t="s">
        <v>290</v>
      </c>
      <c r="C1959" s="280" t="s">
        <v>785</v>
      </c>
      <c r="D1959" s="281"/>
      <c r="E1959" s="281"/>
      <c r="F1959" s="282"/>
      <c r="G1959" s="165">
        <v>300</v>
      </c>
      <c r="H1959" s="61" t="s">
        <v>56</v>
      </c>
      <c r="I1959" s="158">
        <v>294</v>
      </c>
    </row>
    <row r="1960" spans="1:9" ht="15.75">
      <c r="A1960" s="306"/>
      <c r="B1960" s="73" t="s">
        <v>1824</v>
      </c>
      <c r="C1960" s="280" t="s">
        <v>1825</v>
      </c>
      <c r="D1960" s="281"/>
      <c r="E1960" s="281"/>
      <c r="F1960" s="282"/>
      <c r="G1960" s="165">
        <v>195</v>
      </c>
      <c r="H1960" s="61" t="s">
        <v>56</v>
      </c>
      <c r="I1960" s="158">
        <v>191.1</v>
      </c>
    </row>
    <row r="1961" spans="1:9" ht="15.75">
      <c r="A1961" s="306"/>
      <c r="B1961" s="73">
        <v>211</v>
      </c>
      <c r="C1961" s="280" t="s">
        <v>1826</v>
      </c>
      <c r="D1961" s="281"/>
      <c r="E1961" s="281"/>
      <c r="F1961" s="282"/>
      <c r="G1961" s="165">
        <v>-95</v>
      </c>
      <c r="H1961" s="61" t="s">
        <v>56</v>
      </c>
      <c r="I1961" s="158">
        <v>-93.1</v>
      </c>
    </row>
    <row r="1962" spans="1:9" ht="15.75">
      <c r="A1962" s="306"/>
      <c r="B1962" s="73" t="s">
        <v>801</v>
      </c>
      <c r="C1962" s="280" t="s">
        <v>893</v>
      </c>
      <c r="D1962" s="281"/>
      <c r="E1962" s="281"/>
      <c r="F1962" s="282"/>
      <c r="G1962" s="165">
        <v>300</v>
      </c>
      <c r="H1962" s="61" t="s">
        <v>56</v>
      </c>
      <c r="I1962" s="158">
        <v>294</v>
      </c>
    </row>
    <row r="1963" spans="1:9" ht="15.75">
      <c r="A1963" s="306"/>
      <c r="B1963" s="73" t="s">
        <v>803</v>
      </c>
      <c r="C1963" s="280" t="s">
        <v>894</v>
      </c>
      <c r="D1963" s="281"/>
      <c r="E1963" s="281"/>
      <c r="F1963" s="282"/>
      <c r="G1963" s="118">
        <v>1050</v>
      </c>
      <c r="H1963" s="61" t="s">
        <v>56</v>
      </c>
      <c r="I1963" s="62">
        <v>1029</v>
      </c>
    </row>
    <row r="1964" spans="1:9" ht="15.75">
      <c r="A1964" s="306"/>
      <c r="B1964" s="73" t="s">
        <v>805</v>
      </c>
      <c r="C1964" s="280" t="s">
        <v>895</v>
      </c>
      <c r="D1964" s="281"/>
      <c r="E1964" s="281"/>
      <c r="F1964" s="282"/>
      <c r="G1964" s="118">
        <v>1050</v>
      </c>
      <c r="H1964" s="61" t="s">
        <v>56</v>
      </c>
      <c r="I1964" s="62">
        <v>1029</v>
      </c>
    </row>
    <row r="1965" spans="1:9" ht="15.75">
      <c r="A1965" s="306"/>
      <c r="B1965" s="73" t="s">
        <v>807</v>
      </c>
      <c r="C1965" s="280" t="s">
        <v>896</v>
      </c>
      <c r="D1965" s="281"/>
      <c r="E1965" s="281"/>
      <c r="F1965" s="282"/>
      <c r="G1965" s="118">
        <v>120</v>
      </c>
      <c r="H1965" s="61" t="s">
        <v>56</v>
      </c>
      <c r="I1965" s="62">
        <v>117.6</v>
      </c>
    </row>
    <row r="1966" spans="1:9" ht="15.75">
      <c r="A1966" s="306"/>
      <c r="B1966" s="73" t="s">
        <v>809</v>
      </c>
      <c r="C1966" s="280" t="s">
        <v>810</v>
      </c>
      <c r="D1966" s="281"/>
      <c r="E1966" s="281"/>
      <c r="F1966" s="282"/>
      <c r="G1966" s="118">
        <v>455</v>
      </c>
      <c r="H1966" s="61" t="s">
        <v>56</v>
      </c>
      <c r="I1966" s="62">
        <v>445.9</v>
      </c>
    </row>
    <row r="1967" spans="1:9" ht="15.75">
      <c r="A1967" s="306"/>
      <c r="B1967" s="73" t="s">
        <v>809</v>
      </c>
      <c r="C1967" s="280" t="s">
        <v>1827</v>
      </c>
      <c r="D1967" s="281"/>
      <c r="E1967" s="281"/>
      <c r="F1967" s="282"/>
      <c r="G1967" s="84" t="s">
        <v>53</v>
      </c>
      <c r="H1967" s="61" t="s">
        <v>56</v>
      </c>
      <c r="I1967" s="62" t="s">
        <v>53</v>
      </c>
    </row>
    <row r="1968" spans="1:9" ht="15.75">
      <c r="A1968" s="306"/>
      <c r="B1968" s="73" t="s">
        <v>687</v>
      </c>
      <c r="C1968" s="280" t="s">
        <v>1828</v>
      </c>
      <c r="D1968" s="281"/>
      <c r="E1968" s="281"/>
      <c r="F1968" s="282"/>
      <c r="G1968" s="165">
        <v>295</v>
      </c>
      <c r="H1968" s="61" t="s">
        <v>56</v>
      </c>
      <c r="I1968" s="158">
        <v>289.10000000000002</v>
      </c>
    </row>
    <row r="1969" spans="1:9" ht="15.75">
      <c r="A1969" s="306"/>
      <c r="B1969" s="73" t="s">
        <v>1731</v>
      </c>
      <c r="C1969" s="280" t="s">
        <v>1732</v>
      </c>
      <c r="D1969" s="281"/>
      <c r="E1969" s="281"/>
      <c r="F1969" s="282"/>
      <c r="G1969" s="118">
        <v>200</v>
      </c>
      <c r="H1969" s="61" t="s">
        <v>56</v>
      </c>
      <c r="I1969" s="158">
        <v>196</v>
      </c>
    </row>
    <row r="1970" spans="1:9" ht="15.75">
      <c r="A1970" s="306"/>
      <c r="B1970" s="73" t="s">
        <v>815</v>
      </c>
      <c r="C1970" s="280" t="s">
        <v>1733</v>
      </c>
      <c r="D1970" s="281"/>
      <c r="E1970" s="281"/>
      <c r="F1970" s="282"/>
      <c r="G1970" s="165">
        <v>200</v>
      </c>
      <c r="H1970" s="61" t="s">
        <v>56</v>
      </c>
      <c r="I1970" s="158">
        <v>196</v>
      </c>
    </row>
    <row r="1971" spans="1:9" ht="15.75">
      <c r="A1971" s="306"/>
      <c r="B1971" s="73" t="s">
        <v>1829</v>
      </c>
      <c r="C1971" s="280" t="s">
        <v>1830</v>
      </c>
      <c r="D1971" s="281"/>
      <c r="E1971" s="281"/>
      <c r="F1971" s="282"/>
      <c r="G1971" s="165">
        <v>875</v>
      </c>
      <c r="H1971" s="61" t="s">
        <v>56</v>
      </c>
      <c r="I1971" s="158">
        <v>857.5</v>
      </c>
    </row>
    <row r="1972" spans="1:9" ht="15.75">
      <c r="A1972" s="306"/>
      <c r="B1972" s="73" t="s">
        <v>83</v>
      </c>
      <c r="C1972" s="280" t="s">
        <v>1215</v>
      </c>
      <c r="D1972" s="281"/>
      <c r="E1972" s="281"/>
      <c r="F1972" s="282"/>
      <c r="G1972" s="165">
        <v>745</v>
      </c>
      <c r="H1972" s="61" t="s">
        <v>1129</v>
      </c>
      <c r="I1972" s="158">
        <v>745</v>
      </c>
    </row>
    <row r="1973" spans="1:9" ht="15.75">
      <c r="A1973" s="306"/>
      <c r="B1973" s="73" t="s">
        <v>86</v>
      </c>
      <c r="C1973" s="280" t="s">
        <v>1831</v>
      </c>
      <c r="D1973" s="281"/>
      <c r="E1973" s="281"/>
      <c r="F1973" s="282"/>
      <c r="G1973" s="165">
        <v>535</v>
      </c>
      <c r="H1973" s="61" t="s">
        <v>56</v>
      </c>
      <c r="I1973" s="158">
        <v>524.29999999999995</v>
      </c>
    </row>
    <row r="1974" spans="1:9" ht="15.75">
      <c r="A1974" s="306"/>
      <c r="B1974" s="73" t="s">
        <v>411</v>
      </c>
      <c r="C1974" s="280" t="s">
        <v>1832</v>
      </c>
      <c r="D1974" s="281"/>
      <c r="E1974" s="281"/>
      <c r="F1974" s="282"/>
      <c r="G1974" s="165">
        <v>450</v>
      </c>
      <c r="H1974" s="61" t="s">
        <v>56</v>
      </c>
      <c r="I1974" s="158">
        <v>441</v>
      </c>
    </row>
    <row r="1975" spans="1:9" ht="15.75">
      <c r="A1975" s="306"/>
      <c r="B1975" s="73" t="s">
        <v>86</v>
      </c>
      <c r="C1975" s="280" t="s">
        <v>1833</v>
      </c>
      <c r="D1975" s="281"/>
      <c r="E1975" s="281"/>
      <c r="F1975" s="282"/>
      <c r="G1975" s="84" t="s">
        <v>209</v>
      </c>
      <c r="H1975" s="61" t="s">
        <v>56</v>
      </c>
      <c r="I1975" s="62" t="s">
        <v>209</v>
      </c>
    </row>
    <row r="1976" spans="1:9" ht="15.75">
      <c r="A1976" s="306"/>
      <c r="B1976" s="73" t="s">
        <v>411</v>
      </c>
      <c r="C1976" s="280" t="s">
        <v>1834</v>
      </c>
      <c r="D1976" s="281"/>
      <c r="E1976" s="281"/>
      <c r="F1976" s="282"/>
      <c r="G1976" s="84" t="s">
        <v>209</v>
      </c>
      <c r="H1976" s="61" t="s">
        <v>56</v>
      </c>
      <c r="I1976" s="62" t="s">
        <v>209</v>
      </c>
    </row>
    <row r="1977" spans="1:9" ht="20.25">
      <c r="A1977" s="329"/>
      <c r="B1977" s="289" t="s">
        <v>299</v>
      </c>
      <c r="C1977" s="281"/>
      <c r="D1977" s="281"/>
      <c r="E1977" s="281"/>
      <c r="F1977" s="282"/>
      <c r="G1977" s="56"/>
      <c r="H1977" s="55"/>
      <c r="I1977" s="56"/>
    </row>
    <row r="1978" spans="1:9" ht="15.75">
      <c r="A1978" s="303"/>
      <c r="B1978" s="73" t="s">
        <v>816</v>
      </c>
      <c r="C1978" s="280" t="s">
        <v>817</v>
      </c>
      <c r="D1978" s="281"/>
      <c r="E1978" s="281"/>
      <c r="F1978" s="282"/>
      <c r="G1978" s="158">
        <v>40</v>
      </c>
      <c r="H1978" s="61" t="s">
        <v>56</v>
      </c>
      <c r="I1978" s="158">
        <v>39.200000000000003</v>
      </c>
    </row>
    <row r="1979" spans="1:9" ht="20.25">
      <c r="A1979" s="334" t="s">
        <v>159</v>
      </c>
      <c r="B1979" s="289" t="s">
        <v>128</v>
      </c>
      <c r="C1979" s="281"/>
      <c r="D1979" s="281"/>
      <c r="E1979" s="281"/>
      <c r="F1979" s="282"/>
      <c r="G1979" s="56"/>
      <c r="H1979" s="55"/>
      <c r="I1979" s="56"/>
    </row>
    <row r="1980" spans="1:9" ht="15.75">
      <c r="A1980" s="303"/>
      <c r="B1980" s="73" t="s">
        <v>818</v>
      </c>
      <c r="C1980" s="280" t="s">
        <v>819</v>
      </c>
      <c r="D1980" s="281"/>
      <c r="E1980" s="281"/>
      <c r="F1980" s="282"/>
      <c r="G1980" s="158">
        <v>80</v>
      </c>
      <c r="H1980" s="61" t="s">
        <v>56</v>
      </c>
      <c r="I1980" s="62">
        <v>78.400000000000006</v>
      </c>
    </row>
    <row r="1981" spans="1:9" ht="15.75">
      <c r="A1981" s="303"/>
      <c r="B1981" s="73" t="s">
        <v>820</v>
      </c>
      <c r="C1981" s="280" t="s">
        <v>821</v>
      </c>
      <c r="D1981" s="281"/>
      <c r="E1981" s="281"/>
      <c r="F1981" s="282"/>
      <c r="G1981" s="158">
        <v>80</v>
      </c>
      <c r="H1981" s="61" t="s">
        <v>56</v>
      </c>
      <c r="I1981" s="62">
        <v>78.400000000000006</v>
      </c>
    </row>
    <row r="1982" spans="1:9" ht="15.75">
      <c r="A1982" s="303"/>
      <c r="B1982" s="73">
        <v>942</v>
      </c>
      <c r="C1982" s="280" t="s">
        <v>897</v>
      </c>
      <c r="D1982" s="281"/>
      <c r="E1982" s="281"/>
      <c r="F1982" s="282"/>
      <c r="G1982" s="158">
        <v>45</v>
      </c>
      <c r="H1982" s="61" t="s">
        <v>56</v>
      </c>
      <c r="I1982" s="62">
        <v>44.1</v>
      </c>
    </row>
    <row r="1983" spans="1:9" ht="15.75">
      <c r="A1983" s="303"/>
      <c r="B1983" s="73" t="s">
        <v>152</v>
      </c>
      <c r="C1983" s="280" t="s">
        <v>824</v>
      </c>
      <c r="D1983" s="281"/>
      <c r="E1983" s="281"/>
      <c r="F1983" s="282"/>
      <c r="G1983" s="158">
        <v>45</v>
      </c>
      <c r="H1983" s="61" t="s">
        <v>56</v>
      </c>
      <c r="I1983" s="62">
        <v>44.1</v>
      </c>
    </row>
    <row r="1984" spans="1:9" ht="15.75">
      <c r="A1984" s="303"/>
      <c r="B1984" s="73" t="s">
        <v>109</v>
      </c>
      <c r="C1984" s="280" t="s">
        <v>898</v>
      </c>
      <c r="D1984" s="281"/>
      <c r="E1984" s="281"/>
      <c r="F1984" s="282"/>
      <c r="G1984" s="158">
        <v>485</v>
      </c>
      <c r="H1984" s="61" t="s">
        <v>56</v>
      </c>
      <c r="I1984" s="158">
        <v>475.3</v>
      </c>
    </row>
    <row r="1985" spans="1:9" ht="15.75">
      <c r="A1985" s="303"/>
      <c r="B1985" s="73" t="s">
        <v>899</v>
      </c>
      <c r="C1985" s="280" t="s">
        <v>900</v>
      </c>
      <c r="D1985" s="281"/>
      <c r="E1985" s="281"/>
      <c r="F1985" s="282"/>
      <c r="G1985" s="158">
        <v>485</v>
      </c>
      <c r="H1985" s="61" t="s">
        <v>56</v>
      </c>
      <c r="I1985" s="158">
        <v>475.3</v>
      </c>
    </row>
    <row r="1986" spans="1:9" ht="15.75">
      <c r="A1986" s="303"/>
      <c r="B1986" s="73" t="s">
        <v>608</v>
      </c>
      <c r="C1986" s="280" t="s">
        <v>828</v>
      </c>
      <c r="D1986" s="281"/>
      <c r="E1986" s="281"/>
      <c r="F1986" s="282"/>
      <c r="G1986" s="74">
        <v>200</v>
      </c>
      <c r="H1986" s="61" t="s">
        <v>56</v>
      </c>
      <c r="I1986" s="62">
        <v>196</v>
      </c>
    </row>
    <row r="1987" spans="1:9" ht="15.75">
      <c r="A1987" s="303"/>
      <c r="B1987" s="73" t="s">
        <v>829</v>
      </c>
      <c r="C1987" s="280" t="s">
        <v>830</v>
      </c>
      <c r="D1987" s="281"/>
      <c r="E1987" s="281"/>
      <c r="F1987" s="282"/>
      <c r="G1987" s="74">
        <v>200</v>
      </c>
      <c r="H1987" s="61" t="s">
        <v>56</v>
      </c>
      <c r="I1987" s="62">
        <v>196</v>
      </c>
    </row>
    <row r="1988" spans="1:9" ht="15.75">
      <c r="A1988" s="303"/>
      <c r="B1988" s="73" t="s">
        <v>831</v>
      </c>
      <c r="C1988" s="280" t="s">
        <v>901</v>
      </c>
      <c r="D1988" s="281"/>
      <c r="E1988" s="281"/>
      <c r="F1988" s="282"/>
      <c r="G1988" s="74">
        <v>265</v>
      </c>
      <c r="H1988" s="61" t="s">
        <v>56</v>
      </c>
      <c r="I1988" s="62">
        <v>259.7</v>
      </c>
    </row>
    <row r="1989" spans="1:9" ht="15.75">
      <c r="A1989" s="303"/>
      <c r="B1989" s="73" t="s">
        <v>483</v>
      </c>
      <c r="C1989" s="280" t="s">
        <v>1739</v>
      </c>
      <c r="D1989" s="281"/>
      <c r="E1989" s="281"/>
      <c r="F1989" s="282"/>
      <c r="G1989" s="158">
        <v>75</v>
      </c>
      <c r="H1989" s="61" t="s">
        <v>56</v>
      </c>
      <c r="I1989" s="158">
        <v>73.5</v>
      </c>
    </row>
    <row r="1990" spans="1:9" ht="15.75">
      <c r="A1990" s="303"/>
      <c r="B1990" s="73" t="s">
        <v>833</v>
      </c>
      <c r="C1990" s="280" t="s">
        <v>1835</v>
      </c>
      <c r="D1990" s="281"/>
      <c r="E1990" s="281"/>
      <c r="F1990" s="282"/>
      <c r="G1990" s="158" t="s">
        <v>209</v>
      </c>
      <c r="H1990" s="61" t="s">
        <v>56</v>
      </c>
      <c r="I1990" s="62" t="s">
        <v>209</v>
      </c>
    </row>
    <row r="1991" spans="1:9" ht="15.75">
      <c r="A1991" s="303"/>
      <c r="B1991" s="73" t="s">
        <v>1726</v>
      </c>
      <c r="C1991" s="280" t="s">
        <v>902</v>
      </c>
      <c r="D1991" s="281"/>
      <c r="E1991" s="281"/>
      <c r="F1991" s="282"/>
      <c r="G1991" s="158">
        <v>35</v>
      </c>
      <c r="H1991" s="61" t="s">
        <v>56</v>
      </c>
      <c r="I1991" s="62">
        <v>34.299999999999997</v>
      </c>
    </row>
    <row r="1992" spans="1:9" ht="15.75">
      <c r="A1992" s="327"/>
      <c r="B1992" s="73" t="s">
        <v>833</v>
      </c>
      <c r="C1992" s="280" t="s">
        <v>1836</v>
      </c>
      <c r="D1992" s="281"/>
      <c r="E1992" s="281"/>
      <c r="F1992" s="282"/>
      <c r="G1992" s="158">
        <v>300</v>
      </c>
      <c r="H1992" s="61" t="s">
        <v>56</v>
      </c>
      <c r="I1992" s="158">
        <v>294</v>
      </c>
    </row>
    <row r="1993" spans="1:9" ht="15.75">
      <c r="A1993" s="136"/>
      <c r="B1993" s="137"/>
      <c r="C1993" s="76"/>
      <c r="D1993" s="76"/>
      <c r="E1993" s="76"/>
      <c r="F1993" s="76"/>
      <c r="G1993" s="77"/>
      <c r="H1993" s="78"/>
      <c r="I1993" s="77"/>
    </row>
    <row r="1994" spans="1:9" ht="15.75">
      <c r="A1994" s="136"/>
      <c r="B1994" s="137"/>
      <c r="C1994" s="76"/>
      <c r="D1994" s="76"/>
      <c r="E1994" s="76"/>
      <c r="F1994" s="76"/>
      <c r="G1994" s="77"/>
      <c r="H1994" s="78"/>
      <c r="I1994" s="77"/>
    </row>
    <row r="1995" spans="1:9" ht="20.25">
      <c r="A1995" s="320" t="s">
        <v>20</v>
      </c>
      <c r="B1995" s="307"/>
      <c r="C1995" s="307"/>
      <c r="D1995" s="307"/>
      <c r="E1995" s="307"/>
      <c r="F1995" s="321"/>
      <c r="G1995" s="54"/>
      <c r="H1995" s="55"/>
      <c r="I1995" s="56"/>
    </row>
    <row r="1996" spans="1:9" ht="15.75">
      <c r="A1996" s="57" t="s">
        <v>5</v>
      </c>
      <c r="B1996" s="57" t="s">
        <v>49</v>
      </c>
      <c r="C1996" s="311" t="s">
        <v>7</v>
      </c>
      <c r="D1996" s="281"/>
      <c r="E1996" s="281"/>
      <c r="F1996" s="282"/>
      <c r="G1996" s="58" t="s">
        <v>8</v>
      </c>
      <c r="H1996" s="57" t="s">
        <v>17</v>
      </c>
      <c r="I1996" s="59" t="s">
        <v>9</v>
      </c>
    </row>
    <row r="1997" spans="1:9" ht="20.25">
      <c r="A1997" s="312" t="s">
        <v>931</v>
      </c>
      <c r="B1997" s="313"/>
      <c r="C1997" s="313"/>
      <c r="D1997" s="313"/>
      <c r="E1997" s="313"/>
      <c r="F1997" s="313"/>
      <c r="G1997" s="313"/>
      <c r="H1997" s="313"/>
      <c r="I1997" s="120"/>
    </row>
    <row r="1998" spans="1:9" ht="20.25">
      <c r="A1998" s="89"/>
      <c r="B1998" s="289" t="s">
        <v>162</v>
      </c>
      <c r="C1998" s="281"/>
      <c r="D1998" s="281"/>
      <c r="E1998" s="281"/>
      <c r="F1998" s="282"/>
      <c r="G1998" s="80"/>
      <c r="H1998" s="81"/>
      <c r="I1998" s="56"/>
    </row>
    <row r="1999" spans="1:9" ht="15.75">
      <c r="A1999" s="330" t="s">
        <v>69</v>
      </c>
      <c r="B1999" s="73">
        <v>998</v>
      </c>
      <c r="C1999" s="280" t="s">
        <v>662</v>
      </c>
      <c r="D1999" s="281"/>
      <c r="E1999" s="281"/>
      <c r="F1999" s="282"/>
      <c r="G1999" s="101" t="s">
        <v>72</v>
      </c>
      <c r="H1999" s="61" t="s">
        <v>56</v>
      </c>
      <c r="I1999" s="62" t="s">
        <v>72</v>
      </c>
    </row>
    <row r="2000" spans="1:9" ht="15.75">
      <c r="A2000" s="330"/>
      <c r="B2000" s="73" t="s">
        <v>663</v>
      </c>
      <c r="C2000" s="280" t="s">
        <v>1862</v>
      </c>
      <c r="D2000" s="281"/>
      <c r="E2000" s="281"/>
      <c r="F2000" s="282"/>
      <c r="G2000" s="188">
        <v>2800</v>
      </c>
      <c r="H2000" s="61" t="s">
        <v>56</v>
      </c>
      <c r="I2000" s="74">
        <v>2744</v>
      </c>
    </row>
    <row r="2001" spans="1:9" ht="15.75">
      <c r="A2001" s="319"/>
      <c r="B2001" s="73" t="s">
        <v>663</v>
      </c>
      <c r="C2001" s="280" t="s">
        <v>1863</v>
      </c>
      <c r="D2001" s="281"/>
      <c r="E2001" s="281"/>
      <c r="F2001" s="282"/>
      <c r="G2001" s="101" t="s">
        <v>72</v>
      </c>
      <c r="H2001" s="61" t="s">
        <v>56</v>
      </c>
      <c r="I2001" s="62" t="s">
        <v>72</v>
      </c>
    </row>
    <row r="2002" spans="1:9" ht="15.75">
      <c r="A2002" s="140" t="s">
        <v>536</v>
      </c>
      <c r="B2002" s="141" t="s">
        <v>343</v>
      </c>
      <c r="C2002" s="314" t="s">
        <v>664</v>
      </c>
      <c r="D2002" s="315"/>
      <c r="E2002" s="315"/>
      <c r="F2002" s="316"/>
      <c r="G2002" s="142" t="s">
        <v>72</v>
      </c>
      <c r="H2002" s="143" t="s">
        <v>56</v>
      </c>
      <c r="I2002" s="151" t="s">
        <v>72</v>
      </c>
    </row>
    <row r="2003" spans="1:9" ht="15.75">
      <c r="A2003" s="330" t="s">
        <v>165</v>
      </c>
      <c r="B2003" s="98" t="s">
        <v>665</v>
      </c>
      <c r="C2003" s="326" t="s">
        <v>836</v>
      </c>
      <c r="D2003" s="327"/>
      <c r="E2003" s="327"/>
      <c r="F2003" s="328"/>
      <c r="G2003" s="116" t="s">
        <v>72</v>
      </c>
      <c r="H2003" s="112" t="s">
        <v>56</v>
      </c>
      <c r="I2003" s="152" t="s">
        <v>72</v>
      </c>
    </row>
    <row r="2004" spans="1:9" ht="47.25">
      <c r="A2004" s="319"/>
      <c r="B2004" s="73" t="s">
        <v>669</v>
      </c>
      <c r="C2004" s="280" t="s">
        <v>932</v>
      </c>
      <c r="D2004" s="281"/>
      <c r="E2004" s="281"/>
      <c r="F2004" s="282"/>
      <c r="G2004" s="101" t="s">
        <v>903</v>
      </c>
      <c r="H2004" s="61" t="s">
        <v>56</v>
      </c>
      <c r="I2004" s="84" t="s">
        <v>933</v>
      </c>
    </row>
    <row r="2005" spans="1:9" ht="78.75">
      <c r="A2005" s="319"/>
      <c r="B2005" s="51" t="s">
        <v>100</v>
      </c>
      <c r="C2005" s="299" t="s">
        <v>934</v>
      </c>
      <c r="D2005" s="300"/>
      <c r="E2005" s="300"/>
      <c r="F2005" s="301"/>
      <c r="G2005" s="138" t="s">
        <v>904</v>
      </c>
      <c r="H2005" s="139" t="s">
        <v>56</v>
      </c>
      <c r="I2005" s="113" t="s">
        <v>935</v>
      </c>
    </row>
    <row r="2006" spans="1:9" ht="15.75">
      <c r="A2006" s="144" t="s">
        <v>182</v>
      </c>
      <c r="B2006" s="145">
        <v>425</v>
      </c>
      <c r="C2006" s="331" t="s">
        <v>672</v>
      </c>
      <c r="D2006" s="332"/>
      <c r="E2006" s="332"/>
      <c r="F2006" s="333"/>
      <c r="G2006" s="146" t="s">
        <v>53</v>
      </c>
      <c r="H2006" s="147" t="s">
        <v>56</v>
      </c>
      <c r="I2006" s="148" t="s">
        <v>53</v>
      </c>
    </row>
    <row r="2007" spans="1:9" ht="20.25">
      <c r="A2007" s="121"/>
      <c r="B2007" s="289" t="s">
        <v>140</v>
      </c>
      <c r="C2007" s="281"/>
      <c r="D2007" s="281"/>
      <c r="E2007" s="281"/>
      <c r="F2007" s="282"/>
      <c r="G2007" s="56"/>
      <c r="H2007" s="55"/>
      <c r="I2007" s="56"/>
    </row>
    <row r="2008" spans="1:9" ht="31.5">
      <c r="A2008" s="318"/>
      <c r="B2008" s="52" t="s">
        <v>905</v>
      </c>
      <c r="C2008" s="299" t="s">
        <v>936</v>
      </c>
      <c r="D2008" s="300"/>
      <c r="E2008" s="300"/>
      <c r="F2008" s="301"/>
      <c r="G2008" s="118" t="s">
        <v>937</v>
      </c>
      <c r="H2008" s="61" t="s">
        <v>56</v>
      </c>
      <c r="I2008" s="84" t="s">
        <v>938</v>
      </c>
    </row>
    <row r="2009" spans="1:9" ht="31.5">
      <c r="A2009" s="319"/>
      <c r="B2009" s="52">
        <v>644</v>
      </c>
      <c r="C2009" s="299" t="s">
        <v>906</v>
      </c>
      <c r="D2009" s="300"/>
      <c r="E2009" s="300"/>
      <c r="F2009" s="301"/>
      <c r="G2009" s="84" t="s">
        <v>1658</v>
      </c>
      <c r="H2009" s="61" t="s">
        <v>56</v>
      </c>
      <c r="I2009" s="84" t="s">
        <v>681</v>
      </c>
    </row>
    <row r="2010" spans="1:9" ht="31.5">
      <c r="A2010" s="319"/>
      <c r="B2010" s="52">
        <v>647</v>
      </c>
      <c r="C2010" s="299" t="s">
        <v>939</v>
      </c>
      <c r="D2010" s="300"/>
      <c r="E2010" s="300"/>
      <c r="F2010" s="301"/>
      <c r="G2010" s="84" t="s">
        <v>1659</v>
      </c>
      <c r="H2010" s="61" t="s">
        <v>56</v>
      </c>
      <c r="I2010" s="84" t="s">
        <v>683</v>
      </c>
    </row>
    <row r="2011" spans="1:9" ht="15.75">
      <c r="A2011" s="319"/>
      <c r="B2011" s="52" t="s">
        <v>907</v>
      </c>
      <c r="C2011" s="299" t="s">
        <v>940</v>
      </c>
      <c r="D2011" s="300"/>
      <c r="E2011" s="300"/>
      <c r="F2011" s="301"/>
      <c r="G2011" s="165">
        <v>295</v>
      </c>
      <c r="H2011" s="61" t="s">
        <v>56</v>
      </c>
      <c r="I2011" s="165">
        <v>289.10000000000002</v>
      </c>
    </row>
    <row r="2012" spans="1:9" ht="15.75">
      <c r="A2012" s="319"/>
      <c r="B2012" s="52" t="s">
        <v>649</v>
      </c>
      <c r="C2012" s="299" t="s">
        <v>941</v>
      </c>
      <c r="D2012" s="300"/>
      <c r="E2012" s="300"/>
      <c r="F2012" s="301"/>
      <c r="G2012" s="118">
        <v>940</v>
      </c>
      <c r="H2012" s="61" t="s">
        <v>56</v>
      </c>
      <c r="I2012" s="165">
        <v>921.2</v>
      </c>
    </row>
    <row r="2013" spans="1:9" ht="15.75">
      <c r="A2013" s="319"/>
      <c r="B2013" s="52" t="s">
        <v>202</v>
      </c>
      <c r="C2013" s="299" t="s">
        <v>942</v>
      </c>
      <c r="D2013" s="300"/>
      <c r="E2013" s="300"/>
      <c r="F2013" s="301"/>
      <c r="G2013" s="118">
        <v>-125</v>
      </c>
      <c r="H2013" s="61" t="s">
        <v>56</v>
      </c>
      <c r="I2013" s="165">
        <v>-122.5</v>
      </c>
    </row>
    <row r="2014" spans="1:9" ht="20.25">
      <c r="A2014" s="310"/>
      <c r="B2014" s="307" t="s">
        <v>204</v>
      </c>
      <c r="C2014" s="281"/>
      <c r="D2014" s="281"/>
      <c r="E2014" s="281"/>
      <c r="F2014" s="282"/>
      <c r="G2014" s="102"/>
      <c r="H2014" s="124"/>
      <c r="I2014" s="104"/>
    </row>
    <row r="2015" spans="1:9" ht="15.75">
      <c r="A2015" s="303"/>
      <c r="B2015" s="105" t="s">
        <v>943</v>
      </c>
      <c r="C2015" s="299" t="s">
        <v>944</v>
      </c>
      <c r="D2015" s="300"/>
      <c r="E2015" s="300"/>
      <c r="F2015" s="301"/>
      <c r="G2015" s="84" t="s">
        <v>53</v>
      </c>
      <c r="H2015" s="61" t="s">
        <v>56</v>
      </c>
      <c r="I2015" s="149" t="s">
        <v>53</v>
      </c>
    </row>
    <row r="2016" spans="1:9" ht="15.75">
      <c r="A2016" s="303"/>
      <c r="B2016" s="105" t="s">
        <v>528</v>
      </c>
      <c r="C2016" s="299" t="s">
        <v>1864</v>
      </c>
      <c r="D2016" s="300"/>
      <c r="E2016" s="300"/>
      <c r="F2016" s="301"/>
      <c r="G2016" s="84" t="s">
        <v>301</v>
      </c>
      <c r="H2016" s="61" t="s">
        <v>56</v>
      </c>
      <c r="I2016" s="150" t="s">
        <v>72</v>
      </c>
    </row>
    <row r="2017" spans="1:9" ht="15.75">
      <c r="A2017" s="303"/>
      <c r="B2017" s="105" t="s">
        <v>690</v>
      </c>
      <c r="C2017" s="299" t="s">
        <v>1865</v>
      </c>
      <c r="D2017" s="300"/>
      <c r="E2017" s="300"/>
      <c r="F2017" s="301"/>
      <c r="G2017" s="84" t="s">
        <v>53</v>
      </c>
      <c r="H2017" s="61" t="s">
        <v>56</v>
      </c>
      <c r="I2017" s="149" t="s">
        <v>53</v>
      </c>
    </row>
    <row r="2018" spans="1:9" ht="15.75">
      <c r="A2018" s="303"/>
      <c r="B2018" s="105" t="s">
        <v>692</v>
      </c>
      <c r="C2018" s="299" t="s">
        <v>1866</v>
      </c>
      <c r="D2018" s="300"/>
      <c r="E2018" s="300"/>
      <c r="F2018" s="301"/>
      <c r="G2018" s="118">
        <v>875</v>
      </c>
      <c r="H2018" s="61" t="s">
        <v>56</v>
      </c>
      <c r="I2018" s="150">
        <v>857.5</v>
      </c>
    </row>
    <row r="2019" spans="1:9" ht="15.75">
      <c r="A2019" s="303"/>
      <c r="B2019" s="105" t="s">
        <v>945</v>
      </c>
      <c r="C2019" s="299" t="s">
        <v>947</v>
      </c>
      <c r="D2019" s="300"/>
      <c r="E2019" s="300"/>
      <c r="F2019" s="301"/>
      <c r="G2019" s="118">
        <v>-1110</v>
      </c>
      <c r="H2019" s="61" t="s">
        <v>56</v>
      </c>
      <c r="I2019" s="190">
        <v>-1087.8</v>
      </c>
    </row>
    <row r="2020" spans="1:9" ht="15.75">
      <c r="A2020" s="303"/>
      <c r="B2020" s="105" t="s">
        <v>405</v>
      </c>
      <c r="C2020" s="299" t="s">
        <v>1867</v>
      </c>
      <c r="D2020" s="300"/>
      <c r="E2020" s="300"/>
      <c r="F2020" s="301"/>
      <c r="G2020" s="84">
        <v>1495</v>
      </c>
      <c r="H2020" s="61" t="s">
        <v>56</v>
      </c>
      <c r="I2020" s="150">
        <v>1465.1</v>
      </c>
    </row>
    <row r="2021" spans="1:9" ht="20.25">
      <c r="A2021" s="304" t="s">
        <v>82</v>
      </c>
      <c r="B2021" s="307" t="s">
        <v>82</v>
      </c>
      <c r="C2021" s="281"/>
      <c r="D2021" s="281"/>
      <c r="E2021" s="281"/>
      <c r="F2021" s="282"/>
      <c r="G2021" s="56"/>
      <c r="H2021" s="55"/>
      <c r="I2021" s="56"/>
    </row>
    <row r="2022" spans="1:9" ht="31.5">
      <c r="A2022" s="306"/>
      <c r="B2022" s="115" t="s">
        <v>700</v>
      </c>
      <c r="C2022" s="299" t="s">
        <v>948</v>
      </c>
      <c r="D2022" s="300"/>
      <c r="E2022" s="300"/>
      <c r="F2022" s="301"/>
      <c r="G2022" s="84" t="s">
        <v>1868</v>
      </c>
      <c r="H2022" s="61" t="s">
        <v>56</v>
      </c>
      <c r="I2022" s="84" t="s">
        <v>949</v>
      </c>
    </row>
    <row r="2023" spans="1:9" ht="31.5">
      <c r="A2023" s="306"/>
      <c r="B2023" s="115" t="s">
        <v>705</v>
      </c>
      <c r="C2023" s="299" t="s">
        <v>1869</v>
      </c>
      <c r="D2023" s="300"/>
      <c r="E2023" s="300"/>
      <c r="F2023" s="301"/>
      <c r="G2023" s="153" t="s">
        <v>1666</v>
      </c>
      <c r="H2023" s="61" t="s">
        <v>56</v>
      </c>
      <c r="I2023" s="84" t="s">
        <v>706</v>
      </c>
    </row>
    <row r="2024" spans="1:9" ht="15.75">
      <c r="A2024" s="306"/>
      <c r="B2024" s="115" t="s">
        <v>540</v>
      </c>
      <c r="C2024" s="299" t="s">
        <v>502</v>
      </c>
      <c r="D2024" s="300"/>
      <c r="E2024" s="300"/>
      <c r="F2024" s="301"/>
      <c r="G2024" s="165">
        <v>75</v>
      </c>
      <c r="H2024" s="61" t="s">
        <v>56</v>
      </c>
      <c r="I2024" s="165">
        <v>73.5</v>
      </c>
    </row>
    <row r="2025" spans="1:9" ht="15.75">
      <c r="A2025" s="306"/>
      <c r="B2025" s="115">
        <v>153</v>
      </c>
      <c r="C2025" s="299" t="s">
        <v>98</v>
      </c>
      <c r="D2025" s="300"/>
      <c r="E2025" s="300"/>
      <c r="F2025" s="301"/>
      <c r="G2025" s="84" t="s">
        <v>53</v>
      </c>
      <c r="H2025" s="61" t="s">
        <v>56</v>
      </c>
      <c r="I2025" s="149" t="s">
        <v>53</v>
      </c>
    </row>
    <row r="2026" spans="1:9" ht="15.75">
      <c r="A2026" s="306"/>
      <c r="B2026" s="115">
        <v>543</v>
      </c>
      <c r="C2026" s="299" t="s">
        <v>950</v>
      </c>
      <c r="D2026" s="300"/>
      <c r="E2026" s="300"/>
      <c r="F2026" s="301"/>
      <c r="G2026" s="165">
        <v>65</v>
      </c>
      <c r="H2026" s="61" t="s">
        <v>56</v>
      </c>
      <c r="I2026" s="165">
        <v>63.7</v>
      </c>
    </row>
    <row r="2027" spans="1:9" ht="15.75">
      <c r="A2027" s="306"/>
      <c r="B2027" s="115">
        <v>544</v>
      </c>
      <c r="C2027" s="299" t="s">
        <v>1870</v>
      </c>
      <c r="D2027" s="300"/>
      <c r="E2027" s="300"/>
      <c r="F2027" s="301"/>
      <c r="G2027" s="165">
        <v>220</v>
      </c>
      <c r="H2027" s="61" t="s">
        <v>56</v>
      </c>
      <c r="I2027" s="165">
        <v>215.6</v>
      </c>
    </row>
    <row r="2028" spans="1:9" ht="15.75">
      <c r="A2028" s="306"/>
      <c r="B2028" s="115" t="s">
        <v>711</v>
      </c>
      <c r="C2028" s="299" t="s">
        <v>712</v>
      </c>
      <c r="D2028" s="300"/>
      <c r="E2028" s="300"/>
      <c r="F2028" s="301"/>
      <c r="G2028" s="165">
        <v>310</v>
      </c>
      <c r="H2028" s="61" t="s">
        <v>56</v>
      </c>
      <c r="I2028" s="165">
        <v>303.8</v>
      </c>
    </row>
    <row r="2029" spans="1:9" ht="31.5">
      <c r="A2029" s="306"/>
      <c r="B2029" s="115" t="s">
        <v>541</v>
      </c>
      <c r="C2029" s="299" t="s">
        <v>871</v>
      </c>
      <c r="D2029" s="300"/>
      <c r="E2029" s="300"/>
      <c r="F2029" s="301"/>
      <c r="G2029" s="84" t="s">
        <v>1671</v>
      </c>
      <c r="H2029" s="61" t="s">
        <v>56</v>
      </c>
      <c r="I2029" s="84" t="s">
        <v>908</v>
      </c>
    </row>
    <row r="2030" spans="1:9" ht="15.75">
      <c r="A2030" s="306"/>
      <c r="B2030" s="115" t="s">
        <v>719</v>
      </c>
      <c r="C2030" s="299" t="s">
        <v>951</v>
      </c>
      <c r="D2030" s="300"/>
      <c r="E2030" s="300"/>
      <c r="F2030" s="301"/>
      <c r="G2030" s="84" t="s">
        <v>301</v>
      </c>
      <c r="H2030" s="61" t="s">
        <v>56</v>
      </c>
      <c r="I2030" s="84" t="s">
        <v>72</v>
      </c>
    </row>
    <row r="2031" spans="1:9" ht="15.75">
      <c r="A2031" s="306"/>
      <c r="B2031" s="115" t="s">
        <v>722</v>
      </c>
      <c r="C2031" s="299" t="s">
        <v>952</v>
      </c>
      <c r="D2031" s="300"/>
      <c r="E2031" s="300"/>
      <c r="F2031" s="301"/>
      <c r="G2031" s="84" t="s">
        <v>209</v>
      </c>
      <c r="H2031" s="61" t="s">
        <v>56</v>
      </c>
      <c r="I2031" s="84" t="s">
        <v>209</v>
      </c>
    </row>
    <row r="2032" spans="1:9" ht="15.75">
      <c r="A2032" s="306"/>
      <c r="B2032" s="73" t="s">
        <v>726</v>
      </c>
      <c r="C2032" s="299" t="s">
        <v>953</v>
      </c>
      <c r="D2032" s="300"/>
      <c r="E2032" s="300"/>
      <c r="F2032" s="301"/>
      <c r="G2032" s="84" t="s">
        <v>209</v>
      </c>
      <c r="H2032" s="61" t="s">
        <v>56</v>
      </c>
      <c r="I2032" s="62" t="s">
        <v>209</v>
      </c>
    </row>
    <row r="2033" spans="1:9" ht="15.75">
      <c r="A2033" s="306"/>
      <c r="B2033" s="73" t="s">
        <v>954</v>
      </c>
      <c r="C2033" s="299" t="s">
        <v>955</v>
      </c>
      <c r="D2033" s="300"/>
      <c r="E2033" s="300"/>
      <c r="F2033" s="301"/>
      <c r="G2033" s="118">
        <v>125</v>
      </c>
      <c r="H2033" s="61" t="s">
        <v>56</v>
      </c>
      <c r="I2033" s="158">
        <v>122.5</v>
      </c>
    </row>
    <row r="2034" spans="1:9" ht="31.5">
      <c r="A2034" s="306"/>
      <c r="B2034" s="73" t="s">
        <v>653</v>
      </c>
      <c r="C2034" s="299" t="s">
        <v>956</v>
      </c>
      <c r="D2034" s="300"/>
      <c r="E2034" s="300"/>
      <c r="F2034" s="301"/>
      <c r="G2034" s="84" t="s">
        <v>957</v>
      </c>
      <c r="H2034" s="61" t="s">
        <v>56</v>
      </c>
      <c r="I2034" s="84" t="s">
        <v>957</v>
      </c>
    </row>
    <row r="2035" spans="1:9" ht="15.75">
      <c r="A2035" s="306"/>
      <c r="B2035" s="73" t="s">
        <v>732</v>
      </c>
      <c r="C2035" s="299" t="s">
        <v>876</v>
      </c>
      <c r="D2035" s="300"/>
      <c r="E2035" s="300"/>
      <c r="F2035" s="301"/>
      <c r="G2035" s="165">
        <v>75</v>
      </c>
      <c r="H2035" s="61" t="s">
        <v>56</v>
      </c>
      <c r="I2035" s="158">
        <v>73.5</v>
      </c>
    </row>
    <row r="2036" spans="1:9" ht="15.75">
      <c r="A2036" s="306"/>
      <c r="B2036" s="73" t="s">
        <v>958</v>
      </c>
      <c r="C2036" s="299" t="s">
        <v>959</v>
      </c>
      <c r="D2036" s="300"/>
      <c r="E2036" s="300"/>
      <c r="F2036" s="301"/>
      <c r="G2036" s="84" t="s">
        <v>301</v>
      </c>
      <c r="H2036" s="61" t="s">
        <v>56</v>
      </c>
      <c r="I2036" s="62" t="s">
        <v>72</v>
      </c>
    </row>
    <row r="2037" spans="1:9" ht="15.75">
      <c r="A2037" s="306"/>
      <c r="B2037" s="73" t="s">
        <v>909</v>
      </c>
      <c r="C2037" s="299" t="s">
        <v>780</v>
      </c>
      <c r="D2037" s="300"/>
      <c r="E2037" s="300"/>
      <c r="F2037" s="301"/>
      <c r="G2037" s="165">
        <v>75</v>
      </c>
      <c r="H2037" s="61" t="s">
        <v>56</v>
      </c>
      <c r="I2037" s="158">
        <v>73.5</v>
      </c>
    </row>
    <row r="2038" spans="1:9" ht="15.75">
      <c r="A2038" s="306"/>
      <c r="B2038" s="73" t="s">
        <v>911</v>
      </c>
      <c r="C2038" s="299" t="s">
        <v>960</v>
      </c>
      <c r="D2038" s="300"/>
      <c r="E2038" s="300"/>
      <c r="F2038" s="301"/>
      <c r="G2038" s="165">
        <v>610</v>
      </c>
      <c r="H2038" s="61" t="s">
        <v>56</v>
      </c>
      <c r="I2038" s="158">
        <v>597.79999999999995</v>
      </c>
    </row>
    <row r="2039" spans="1:9" ht="15.75">
      <c r="A2039" s="306"/>
      <c r="B2039" s="73" t="s">
        <v>744</v>
      </c>
      <c r="C2039" s="299" t="s">
        <v>745</v>
      </c>
      <c r="D2039" s="300"/>
      <c r="E2039" s="300"/>
      <c r="F2039" s="301"/>
      <c r="G2039" s="165">
        <v>485</v>
      </c>
      <c r="H2039" s="61" t="s">
        <v>56</v>
      </c>
      <c r="I2039" s="158">
        <v>475.3</v>
      </c>
    </row>
    <row r="2040" spans="1:9" ht="31.5">
      <c r="A2040" s="306"/>
      <c r="B2040" s="73" t="s">
        <v>538</v>
      </c>
      <c r="C2040" s="299" t="s">
        <v>961</v>
      </c>
      <c r="D2040" s="300"/>
      <c r="E2040" s="300"/>
      <c r="F2040" s="301"/>
      <c r="G2040" s="84" t="s">
        <v>1871</v>
      </c>
      <c r="H2040" s="61" t="s">
        <v>56</v>
      </c>
      <c r="I2040" s="84" t="s">
        <v>962</v>
      </c>
    </row>
    <row r="2041" spans="1:9" ht="31.5">
      <c r="A2041" s="306"/>
      <c r="B2041" s="73" t="s">
        <v>912</v>
      </c>
      <c r="C2041" s="299" t="s">
        <v>963</v>
      </c>
      <c r="D2041" s="300"/>
      <c r="E2041" s="300"/>
      <c r="F2041" s="301"/>
      <c r="G2041" s="84" t="s">
        <v>1694</v>
      </c>
      <c r="H2041" s="61" t="s">
        <v>56</v>
      </c>
      <c r="I2041" s="84" t="s">
        <v>731</v>
      </c>
    </row>
    <row r="2042" spans="1:9" ht="15.75">
      <c r="A2042" s="306"/>
      <c r="B2042" s="73" t="s">
        <v>964</v>
      </c>
      <c r="C2042" s="299" t="s">
        <v>965</v>
      </c>
      <c r="D2042" s="300"/>
      <c r="E2042" s="300"/>
      <c r="F2042" s="301"/>
      <c r="G2042" s="165">
        <v>60</v>
      </c>
      <c r="H2042" s="61" t="s">
        <v>56</v>
      </c>
      <c r="I2042" s="158">
        <v>58.8</v>
      </c>
    </row>
    <row r="2043" spans="1:9" ht="15.75">
      <c r="A2043" s="306"/>
      <c r="B2043" s="73" t="s">
        <v>914</v>
      </c>
      <c r="C2043" s="299" t="s">
        <v>884</v>
      </c>
      <c r="D2043" s="300"/>
      <c r="E2043" s="300"/>
      <c r="F2043" s="301"/>
      <c r="G2043" s="165">
        <v>125</v>
      </c>
      <c r="H2043" s="61" t="s">
        <v>56</v>
      </c>
      <c r="I2043" s="158">
        <v>122.5</v>
      </c>
    </row>
    <row r="2044" spans="1:9" ht="15.75">
      <c r="A2044" s="306"/>
      <c r="B2044" s="73" t="s">
        <v>915</v>
      </c>
      <c r="C2044" s="299" t="s">
        <v>966</v>
      </c>
      <c r="D2044" s="300"/>
      <c r="E2044" s="300"/>
      <c r="F2044" s="301"/>
      <c r="G2044" s="165">
        <v>190</v>
      </c>
      <c r="H2044" s="61" t="s">
        <v>56</v>
      </c>
      <c r="I2044" s="158">
        <v>186.2</v>
      </c>
    </row>
    <row r="2045" spans="1:9" ht="15.75">
      <c r="A2045" s="306"/>
      <c r="B2045" s="73" t="s">
        <v>638</v>
      </c>
      <c r="C2045" s="299" t="s">
        <v>763</v>
      </c>
      <c r="D2045" s="300"/>
      <c r="E2045" s="300"/>
      <c r="F2045" s="301"/>
      <c r="G2045" s="165">
        <v>495</v>
      </c>
      <c r="H2045" s="61" t="s">
        <v>56</v>
      </c>
      <c r="I2045" s="158">
        <v>485.1</v>
      </c>
    </row>
    <row r="2046" spans="1:9" ht="15.75">
      <c r="A2046" s="306"/>
      <c r="B2046" s="73" t="s">
        <v>918</v>
      </c>
      <c r="C2046" s="299" t="s">
        <v>919</v>
      </c>
      <c r="D2046" s="300"/>
      <c r="E2046" s="300"/>
      <c r="F2046" s="301"/>
      <c r="G2046" s="165">
        <v>300</v>
      </c>
      <c r="H2046" s="61" t="s">
        <v>56</v>
      </c>
      <c r="I2046" s="158">
        <v>294</v>
      </c>
    </row>
    <row r="2047" spans="1:9" ht="15.75">
      <c r="A2047" s="306"/>
      <c r="B2047" s="73" t="s">
        <v>916</v>
      </c>
      <c r="C2047" s="299" t="s">
        <v>917</v>
      </c>
      <c r="D2047" s="300"/>
      <c r="E2047" s="300"/>
      <c r="F2047" s="301"/>
      <c r="G2047" s="165">
        <v>300</v>
      </c>
      <c r="H2047" s="61" t="s">
        <v>56</v>
      </c>
      <c r="I2047" s="158">
        <v>294</v>
      </c>
    </row>
    <row r="2048" spans="1:9" ht="15.75">
      <c r="A2048" s="306"/>
      <c r="B2048" s="73" t="s">
        <v>920</v>
      </c>
      <c r="C2048" s="299" t="s">
        <v>967</v>
      </c>
      <c r="D2048" s="300"/>
      <c r="E2048" s="300"/>
      <c r="F2048" s="301"/>
      <c r="G2048" s="165">
        <v>300</v>
      </c>
      <c r="H2048" s="61" t="s">
        <v>56</v>
      </c>
      <c r="I2048" s="158">
        <v>294</v>
      </c>
    </row>
    <row r="2049" spans="1:9" ht="15.75">
      <c r="A2049" s="306"/>
      <c r="B2049" s="73" t="s">
        <v>1726</v>
      </c>
      <c r="C2049" s="299" t="s">
        <v>1836</v>
      </c>
      <c r="D2049" s="300"/>
      <c r="E2049" s="300"/>
      <c r="F2049" s="301"/>
      <c r="G2049" s="165">
        <v>300</v>
      </c>
      <c r="H2049" s="61" t="s">
        <v>56</v>
      </c>
      <c r="I2049" s="191">
        <v>294</v>
      </c>
    </row>
    <row r="2050" spans="1:9" ht="15.75">
      <c r="A2050" s="306"/>
      <c r="B2050" s="73" t="s">
        <v>1872</v>
      </c>
      <c r="C2050" s="299" t="s">
        <v>1873</v>
      </c>
      <c r="D2050" s="300"/>
      <c r="E2050" s="300"/>
      <c r="F2050" s="301"/>
      <c r="G2050" s="84" t="s">
        <v>53</v>
      </c>
      <c r="H2050" s="61" t="s">
        <v>56</v>
      </c>
      <c r="I2050" s="149" t="s">
        <v>53</v>
      </c>
    </row>
    <row r="2051" spans="1:9" ht="31.5">
      <c r="A2051" s="306"/>
      <c r="B2051" s="73" t="s">
        <v>910</v>
      </c>
      <c r="C2051" s="299" t="s">
        <v>968</v>
      </c>
      <c r="D2051" s="300"/>
      <c r="E2051" s="300"/>
      <c r="F2051" s="301"/>
      <c r="G2051" s="84" t="s">
        <v>1874</v>
      </c>
      <c r="H2051" s="61" t="s">
        <v>56</v>
      </c>
      <c r="I2051" s="84" t="s">
        <v>969</v>
      </c>
    </row>
    <row r="2052" spans="1:9" ht="15.75">
      <c r="A2052" s="306"/>
      <c r="B2052" s="73" t="s">
        <v>498</v>
      </c>
      <c r="C2052" s="299" t="s">
        <v>750</v>
      </c>
      <c r="D2052" s="300"/>
      <c r="E2052" s="300"/>
      <c r="F2052" s="301"/>
      <c r="G2052" s="118">
        <v>30</v>
      </c>
      <c r="H2052" s="61" t="s">
        <v>56</v>
      </c>
      <c r="I2052" s="158">
        <v>29.4</v>
      </c>
    </row>
    <row r="2053" spans="1:9" ht="15.75">
      <c r="A2053" s="306"/>
      <c r="B2053" s="73" t="s">
        <v>399</v>
      </c>
      <c r="C2053" s="299" t="s">
        <v>1875</v>
      </c>
      <c r="D2053" s="300"/>
      <c r="E2053" s="300"/>
      <c r="F2053" s="301"/>
      <c r="G2053" s="84" t="s">
        <v>209</v>
      </c>
      <c r="H2053" s="61" t="s">
        <v>56</v>
      </c>
      <c r="I2053" s="62" t="s">
        <v>209</v>
      </c>
    </row>
    <row r="2054" spans="1:9" ht="15.75">
      <c r="A2054" s="306"/>
      <c r="B2054" s="73">
        <v>655</v>
      </c>
      <c r="C2054" s="299" t="s">
        <v>970</v>
      </c>
      <c r="D2054" s="300"/>
      <c r="E2054" s="300"/>
      <c r="F2054" s="301"/>
      <c r="G2054" s="165">
        <v>285</v>
      </c>
      <c r="H2054" s="61" t="s">
        <v>56</v>
      </c>
      <c r="I2054" s="158">
        <v>279.3</v>
      </c>
    </row>
    <row r="2055" spans="1:9" ht="15.75">
      <c r="A2055" s="306"/>
      <c r="B2055" s="73" t="s">
        <v>445</v>
      </c>
      <c r="C2055" s="299" t="s">
        <v>971</v>
      </c>
      <c r="D2055" s="300"/>
      <c r="E2055" s="300"/>
      <c r="F2055" s="301"/>
      <c r="G2055" s="165">
        <v>295</v>
      </c>
      <c r="H2055" s="61" t="s">
        <v>56</v>
      </c>
      <c r="I2055" s="158">
        <v>289.10000000000002</v>
      </c>
    </row>
    <row r="2056" spans="1:9" ht="15.75">
      <c r="A2056" s="306"/>
      <c r="B2056" s="73" t="s">
        <v>863</v>
      </c>
      <c r="C2056" s="299" t="s">
        <v>972</v>
      </c>
      <c r="D2056" s="300"/>
      <c r="E2056" s="300"/>
      <c r="F2056" s="301"/>
      <c r="G2056" s="84" t="s">
        <v>301</v>
      </c>
      <c r="H2056" s="61" t="s">
        <v>56</v>
      </c>
      <c r="I2056" s="62" t="s">
        <v>72</v>
      </c>
    </row>
    <row r="2057" spans="1:9" ht="15.75">
      <c r="A2057" s="306"/>
      <c r="B2057" s="73" t="s">
        <v>387</v>
      </c>
      <c r="C2057" s="299" t="s">
        <v>1876</v>
      </c>
      <c r="D2057" s="300"/>
      <c r="E2057" s="300"/>
      <c r="F2057" s="301"/>
      <c r="G2057" s="118">
        <v>255</v>
      </c>
      <c r="H2057" s="61" t="s">
        <v>56</v>
      </c>
      <c r="I2057" s="158">
        <v>249.9</v>
      </c>
    </row>
    <row r="2058" spans="1:9" ht="63">
      <c r="A2058" s="306"/>
      <c r="B2058" s="73" t="s">
        <v>601</v>
      </c>
      <c r="C2058" s="299" t="s">
        <v>973</v>
      </c>
      <c r="D2058" s="300"/>
      <c r="E2058" s="300"/>
      <c r="F2058" s="301"/>
      <c r="G2058" s="84" t="s">
        <v>974</v>
      </c>
      <c r="H2058" s="61" t="s">
        <v>56</v>
      </c>
      <c r="I2058" s="84" t="s">
        <v>975</v>
      </c>
    </row>
    <row r="2059" spans="1:9" ht="31.5">
      <c r="A2059" s="306"/>
      <c r="B2059" s="73" t="s">
        <v>976</v>
      </c>
      <c r="C2059" s="299" t="s">
        <v>977</v>
      </c>
      <c r="D2059" s="300"/>
      <c r="E2059" s="300"/>
      <c r="F2059" s="301"/>
      <c r="G2059" s="84" t="s">
        <v>1877</v>
      </c>
      <c r="H2059" s="61" t="s">
        <v>56</v>
      </c>
      <c r="I2059" s="84" t="s">
        <v>1878</v>
      </c>
    </row>
    <row r="2060" spans="1:9" ht="15.75">
      <c r="A2060" s="306"/>
      <c r="B2060" s="73" t="s">
        <v>1567</v>
      </c>
      <c r="C2060" s="299" t="s">
        <v>978</v>
      </c>
      <c r="D2060" s="300"/>
      <c r="E2060" s="300"/>
      <c r="F2060" s="301"/>
      <c r="G2060" s="84" t="s">
        <v>209</v>
      </c>
      <c r="H2060" s="61" t="s">
        <v>56</v>
      </c>
      <c r="I2060" s="62" t="s">
        <v>209</v>
      </c>
    </row>
    <row r="2061" spans="1:9" ht="15.75">
      <c r="A2061" s="306"/>
      <c r="B2061" s="73" t="s">
        <v>362</v>
      </c>
      <c r="C2061" s="299" t="s">
        <v>800</v>
      </c>
      <c r="D2061" s="300"/>
      <c r="E2061" s="300"/>
      <c r="F2061" s="301"/>
      <c r="G2061" s="118">
        <v>750</v>
      </c>
      <c r="H2061" s="61" t="s">
        <v>56</v>
      </c>
      <c r="I2061" s="158">
        <v>735</v>
      </c>
    </row>
    <row r="2062" spans="1:9" ht="15.75">
      <c r="A2062" s="306"/>
      <c r="B2062" s="73" t="s">
        <v>803</v>
      </c>
      <c r="C2062" s="299" t="s">
        <v>921</v>
      </c>
      <c r="D2062" s="300"/>
      <c r="E2062" s="300"/>
      <c r="F2062" s="301"/>
      <c r="G2062" s="165">
        <v>1050</v>
      </c>
      <c r="H2062" s="61" t="s">
        <v>56</v>
      </c>
      <c r="I2062" s="62">
        <v>1029</v>
      </c>
    </row>
    <row r="2063" spans="1:9" ht="15.75">
      <c r="A2063" s="306"/>
      <c r="B2063" s="73" t="s">
        <v>805</v>
      </c>
      <c r="C2063" s="299" t="s">
        <v>979</v>
      </c>
      <c r="D2063" s="300"/>
      <c r="E2063" s="300"/>
      <c r="F2063" s="301"/>
      <c r="G2063" s="165">
        <v>1050</v>
      </c>
      <c r="H2063" s="61" t="s">
        <v>56</v>
      </c>
      <c r="I2063" s="62">
        <v>1029</v>
      </c>
    </row>
    <row r="2064" spans="1:9" ht="15.75">
      <c r="A2064" s="306"/>
      <c r="B2064" s="73" t="s">
        <v>807</v>
      </c>
      <c r="C2064" s="299" t="s">
        <v>896</v>
      </c>
      <c r="D2064" s="300"/>
      <c r="E2064" s="300"/>
      <c r="F2064" s="301"/>
      <c r="G2064" s="165">
        <v>120</v>
      </c>
      <c r="H2064" s="61" t="s">
        <v>56</v>
      </c>
      <c r="I2064" s="158">
        <v>117.6</v>
      </c>
    </row>
    <row r="2065" spans="1:9" ht="15.75">
      <c r="A2065" s="306"/>
      <c r="B2065" s="73" t="s">
        <v>809</v>
      </c>
      <c r="C2065" s="299" t="s">
        <v>980</v>
      </c>
      <c r="D2065" s="300"/>
      <c r="E2065" s="300"/>
      <c r="F2065" s="301"/>
      <c r="G2065" s="165">
        <v>455</v>
      </c>
      <c r="H2065" s="61" t="s">
        <v>56</v>
      </c>
      <c r="I2065" s="158">
        <v>445.9</v>
      </c>
    </row>
    <row r="2066" spans="1:9" ht="15.75">
      <c r="A2066" s="306"/>
      <c r="B2066" s="73" t="s">
        <v>801</v>
      </c>
      <c r="C2066" s="299" t="s">
        <v>981</v>
      </c>
      <c r="D2066" s="300"/>
      <c r="E2066" s="300"/>
      <c r="F2066" s="301"/>
      <c r="G2066" s="165">
        <v>300</v>
      </c>
      <c r="H2066" s="61" t="s">
        <v>56</v>
      </c>
      <c r="I2066" s="158">
        <v>294</v>
      </c>
    </row>
    <row r="2067" spans="1:9" ht="15.75">
      <c r="A2067" s="306"/>
      <c r="B2067" s="73" t="s">
        <v>391</v>
      </c>
      <c r="C2067" s="299" t="s">
        <v>1879</v>
      </c>
      <c r="D2067" s="300"/>
      <c r="E2067" s="300"/>
      <c r="F2067" s="301"/>
      <c r="G2067" s="165">
        <v>95</v>
      </c>
      <c r="H2067" s="61" t="s">
        <v>56</v>
      </c>
      <c r="I2067" s="158">
        <v>93.1</v>
      </c>
    </row>
    <row r="2068" spans="1:9" ht="15.75">
      <c r="A2068" s="306"/>
      <c r="B2068" s="73" t="s">
        <v>768</v>
      </c>
      <c r="C2068" s="299" t="s">
        <v>1880</v>
      </c>
      <c r="D2068" s="300"/>
      <c r="E2068" s="300"/>
      <c r="F2068" s="301"/>
      <c r="G2068" s="165">
        <v>655</v>
      </c>
      <c r="H2068" s="61" t="s">
        <v>56</v>
      </c>
      <c r="I2068" s="158">
        <v>641.5</v>
      </c>
    </row>
    <row r="2069" spans="1:9" ht="15.75">
      <c r="A2069" s="306"/>
      <c r="B2069" s="73" t="s">
        <v>1729</v>
      </c>
      <c r="C2069" s="299" t="s">
        <v>1730</v>
      </c>
      <c r="D2069" s="300"/>
      <c r="E2069" s="300"/>
      <c r="F2069" s="301"/>
      <c r="G2069" s="118">
        <v>1100</v>
      </c>
      <c r="H2069" s="61" t="s">
        <v>56</v>
      </c>
      <c r="I2069" s="74">
        <v>1078</v>
      </c>
    </row>
    <row r="2070" spans="1:9" ht="15.75">
      <c r="A2070" s="306"/>
      <c r="B2070" s="73" t="s">
        <v>83</v>
      </c>
      <c r="C2070" s="299" t="s">
        <v>1881</v>
      </c>
      <c r="D2070" s="300"/>
      <c r="E2070" s="300"/>
      <c r="F2070" s="301"/>
      <c r="G2070" s="165">
        <v>745</v>
      </c>
      <c r="H2070" s="61" t="s">
        <v>56</v>
      </c>
      <c r="I2070" s="158">
        <v>745</v>
      </c>
    </row>
    <row r="2071" spans="1:9" ht="15.75">
      <c r="A2071" s="306"/>
      <c r="B2071" s="73" t="s">
        <v>1731</v>
      </c>
      <c r="C2071" s="299" t="s">
        <v>1882</v>
      </c>
      <c r="D2071" s="300"/>
      <c r="E2071" s="300"/>
      <c r="F2071" s="301"/>
      <c r="G2071" s="165">
        <v>200</v>
      </c>
      <c r="H2071" s="61" t="s">
        <v>56</v>
      </c>
      <c r="I2071" s="158">
        <v>196</v>
      </c>
    </row>
    <row r="2072" spans="1:9" ht="15.75">
      <c r="A2072" s="306"/>
      <c r="B2072" s="73" t="s">
        <v>815</v>
      </c>
      <c r="C2072" s="299" t="s">
        <v>1733</v>
      </c>
      <c r="D2072" s="300"/>
      <c r="E2072" s="300"/>
      <c r="F2072" s="301"/>
      <c r="G2072" s="165">
        <v>200</v>
      </c>
      <c r="H2072" s="61" t="s">
        <v>56</v>
      </c>
      <c r="I2072" s="158">
        <v>196</v>
      </c>
    </row>
    <row r="2073" spans="1:9" ht="20.25">
      <c r="A2073" s="302" t="s">
        <v>159</v>
      </c>
      <c r="B2073" s="289" t="s">
        <v>128</v>
      </c>
      <c r="C2073" s="281"/>
      <c r="D2073" s="281"/>
      <c r="E2073" s="281"/>
      <c r="F2073" s="282"/>
      <c r="G2073" s="56"/>
      <c r="H2073" s="55"/>
      <c r="I2073" s="56"/>
    </row>
    <row r="2074" spans="1:9" ht="15.75">
      <c r="A2074" s="303"/>
      <c r="B2074" s="73" t="s">
        <v>923</v>
      </c>
      <c r="C2074" s="280" t="s">
        <v>821</v>
      </c>
      <c r="D2074" s="281"/>
      <c r="E2074" s="281"/>
      <c r="F2074" s="282"/>
      <c r="G2074" s="158">
        <v>80</v>
      </c>
      <c r="H2074" s="61" t="s">
        <v>56</v>
      </c>
      <c r="I2074" s="158">
        <v>78.400000000000006</v>
      </c>
    </row>
    <row r="2075" spans="1:9" ht="15.75">
      <c r="A2075" s="303"/>
      <c r="B2075" s="73" t="s">
        <v>922</v>
      </c>
      <c r="C2075" s="280" t="s">
        <v>819</v>
      </c>
      <c r="D2075" s="281"/>
      <c r="E2075" s="281"/>
      <c r="F2075" s="282"/>
      <c r="G2075" s="74">
        <v>80</v>
      </c>
      <c r="H2075" s="61" t="s">
        <v>56</v>
      </c>
      <c r="I2075" s="158">
        <v>78.400000000000006</v>
      </c>
    </row>
    <row r="2076" spans="1:9" ht="15.75">
      <c r="A2076" s="303"/>
      <c r="B2076" s="73">
        <v>942</v>
      </c>
      <c r="C2076" s="280" t="s">
        <v>897</v>
      </c>
      <c r="D2076" s="281"/>
      <c r="E2076" s="281"/>
      <c r="F2076" s="282"/>
      <c r="G2076" s="74">
        <v>45</v>
      </c>
      <c r="H2076" s="61" t="s">
        <v>56</v>
      </c>
      <c r="I2076" s="158">
        <v>44.1</v>
      </c>
    </row>
    <row r="2077" spans="1:9" ht="15.75">
      <c r="A2077" s="303"/>
      <c r="B2077" s="73" t="s">
        <v>945</v>
      </c>
      <c r="C2077" s="280" t="s">
        <v>946</v>
      </c>
      <c r="D2077" s="281"/>
      <c r="E2077" s="281"/>
      <c r="F2077" s="282"/>
      <c r="G2077" s="74">
        <v>-855</v>
      </c>
      <c r="H2077" s="61" t="s">
        <v>56</v>
      </c>
      <c r="I2077" s="158">
        <v>-837.9</v>
      </c>
    </row>
    <row r="2078" spans="1:9" ht="15.75">
      <c r="A2078" s="303"/>
      <c r="B2078" s="73" t="s">
        <v>924</v>
      </c>
      <c r="C2078" s="280" t="s">
        <v>982</v>
      </c>
      <c r="D2078" s="281"/>
      <c r="E2078" s="281"/>
      <c r="F2078" s="282"/>
      <c r="G2078" s="118">
        <v>425</v>
      </c>
      <c r="H2078" s="61" t="s">
        <v>56</v>
      </c>
      <c r="I2078" s="158">
        <v>416.5</v>
      </c>
    </row>
    <row r="2079" spans="1:9" ht="15.75">
      <c r="A2079" s="303"/>
      <c r="B2079" s="73" t="s">
        <v>926</v>
      </c>
      <c r="C2079" s="280" t="s">
        <v>1883</v>
      </c>
      <c r="D2079" s="281"/>
      <c r="E2079" s="281"/>
      <c r="F2079" s="282"/>
      <c r="G2079" s="74">
        <v>575</v>
      </c>
      <c r="H2079" s="61" t="s">
        <v>56</v>
      </c>
      <c r="I2079" s="158">
        <v>563.5</v>
      </c>
    </row>
    <row r="2080" spans="1:9" ht="15.75">
      <c r="A2080" s="303"/>
      <c r="B2080" s="73" t="s">
        <v>928</v>
      </c>
      <c r="C2080" s="280" t="s">
        <v>828</v>
      </c>
      <c r="D2080" s="281"/>
      <c r="E2080" s="281"/>
      <c r="F2080" s="282"/>
      <c r="G2080" s="74">
        <v>200</v>
      </c>
      <c r="H2080" s="61" t="s">
        <v>56</v>
      </c>
      <c r="I2080" s="74">
        <v>196</v>
      </c>
    </row>
    <row r="2081" spans="1:9" ht="15.75">
      <c r="A2081" s="303"/>
      <c r="B2081" s="73" t="s">
        <v>929</v>
      </c>
      <c r="C2081" s="280" t="s">
        <v>830</v>
      </c>
      <c r="D2081" s="281"/>
      <c r="E2081" s="281"/>
      <c r="F2081" s="282"/>
      <c r="G2081" s="74">
        <v>200</v>
      </c>
      <c r="H2081" s="61" t="s">
        <v>56</v>
      </c>
      <c r="I2081" s="74">
        <v>196</v>
      </c>
    </row>
    <row r="2082" spans="1:9" ht="15.75">
      <c r="A2082" s="303"/>
      <c r="B2082" s="73" t="s">
        <v>930</v>
      </c>
      <c r="C2082" s="280" t="s">
        <v>832</v>
      </c>
      <c r="D2082" s="281"/>
      <c r="E2082" s="281"/>
      <c r="F2082" s="282"/>
      <c r="G2082" s="74">
        <v>265</v>
      </c>
      <c r="H2082" s="61" t="s">
        <v>56</v>
      </c>
      <c r="I2082" s="158">
        <v>259.7</v>
      </c>
    </row>
    <row r="2083" spans="1:9" ht="15.75">
      <c r="A2083" s="303"/>
      <c r="B2083" s="73" t="s">
        <v>543</v>
      </c>
      <c r="C2083" s="280" t="s">
        <v>834</v>
      </c>
      <c r="D2083" s="281"/>
      <c r="E2083" s="281"/>
      <c r="F2083" s="282"/>
      <c r="G2083" s="74">
        <v>35</v>
      </c>
      <c r="H2083" s="61" t="s">
        <v>56</v>
      </c>
      <c r="I2083" s="158">
        <v>34.299999999999997</v>
      </c>
    </row>
    <row r="2084" spans="1:9" ht="15.75">
      <c r="A2084" s="303"/>
      <c r="B2084" s="73" t="s">
        <v>483</v>
      </c>
      <c r="C2084" s="280" t="s">
        <v>1739</v>
      </c>
      <c r="D2084" s="281"/>
      <c r="E2084" s="281"/>
      <c r="F2084" s="282"/>
      <c r="G2084" s="62" t="s">
        <v>53</v>
      </c>
      <c r="H2084" s="61" t="s">
        <v>56</v>
      </c>
      <c r="I2084" s="62" t="s">
        <v>53</v>
      </c>
    </row>
    <row r="2085" spans="1:9" ht="15.75">
      <c r="A2085" s="303"/>
      <c r="B2085" s="73" t="s">
        <v>1201</v>
      </c>
      <c r="C2085" s="280" t="s">
        <v>1884</v>
      </c>
      <c r="D2085" s="281"/>
      <c r="E2085" s="281"/>
      <c r="F2085" s="282"/>
      <c r="G2085" s="158">
        <v>250</v>
      </c>
      <c r="H2085" s="61" t="s">
        <v>56</v>
      </c>
      <c r="I2085" s="158">
        <v>245</v>
      </c>
    </row>
    <row r="2086" spans="1:9" ht="15.75">
      <c r="A2086" s="136"/>
      <c r="B2086" s="137"/>
      <c r="C2086" s="76"/>
      <c r="D2086" s="76"/>
      <c r="E2086" s="76"/>
      <c r="F2086" s="76"/>
      <c r="G2086" s="77"/>
      <c r="H2086" s="78"/>
      <c r="I2086" s="77"/>
    </row>
    <row r="2087" spans="1:9" ht="15.75">
      <c r="A2087" s="136"/>
      <c r="B2087" s="137"/>
      <c r="C2087" s="76"/>
      <c r="D2087" s="76"/>
      <c r="E2087" s="76"/>
      <c r="F2087" s="76"/>
      <c r="G2087" s="77"/>
      <c r="H2087" s="78"/>
      <c r="I2087" s="77"/>
    </row>
    <row r="2088" spans="1:9" ht="20.25">
      <c r="A2088" s="320" t="s">
        <v>20</v>
      </c>
      <c r="B2088" s="307"/>
      <c r="C2088" s="307"/>
      <c r="D2088" s="307"/>
      <c r="E2088" s="307"/>
      <c r="F2088" s="321"/>
      <c r="G2088" s="54"/>
      <c r="H2088" s="55"/>
      <c r="I2088" s="56"/>
    </row>
    <row r="2089" spans="1:9" ht="15.75">
      <c r="A2089" s="57" t="s">
        <v>5</v>
      </c>
      <c r="B2089" s="57" t="s">
        <v>49</v>
      </c>
      <c r="C2089" s="311" t="s">
        <v>7</v>
      </c>
      <c r="D2089" s="281"/>
      <c r="E2089" s="281"/>
      <c r="F2089" s="282"/>
      <c r="G2089" s="58" t="s">
        <v>8</v>
      </c>
      <c r="H2089" s="57" t="s">
        <v>17</v>
      </c>
      <c r="I2089" s="59" t="s">
        <v>9</v>
      </c>
    </row>
    <row r="2090" spans="1:9" ht="20.25">
      <c r="A2090" s="312" t="s">
        <v>983</v>
      </c>
      <c r="B2090" s="313"/>
      <c r="C2090" s="313"/>
      <c r="D2090" s="313"/>
      <c r="E2090" s="313"/>
      <c r="F2090" s="313"/>
      <c r="G2090" s="313"/>
      <c r="H2090" s="313"/>
      <c r="I2090" s="120"/>
    </row>
    <row r="2091" spans="1:9" ht="20.25">
      <c r="A2091" s="89"/>
      <c r="B2091" s="289" t="s">
        <v>162</v>
      </c>
      <c r="C2091" s="281"/>
      <c r="D2091" s="281"/>
      <c r="E2091" s="281"/>
      <c r="F2091" s="282"/>
      <c r="G2091" s="80"/>
      <c r="H2091" s="81"/>
      <c r="I2091" s="56"/>
    </row>
    <row r="2092" spans="1:9" ht="15.75">
      <c r="A2092" s="49" t="s">
        <v>69</v>
      </c>
      <c r="B2092" s="73" t="s">
        <v>548</v>
      </c>
      <c r="C2092" s="280" t="s">
        <v>1893</v>
      </c>
      <c r="D2092" s="281"/>
      <c r="E2092" s="281"/>
      <c r="F2092" s="282"/>
      <c r="G2092" s="101" t="s">
        <v>72</v>
      </c>
      <c r="H2092" s="61" t="s">
        <v>56</v>
      </c>
      <c r="I2092" s="62" t="s">
        <v>72</v>
      </c>
    </row>
    <row r="2093" spans="1:9" ht="15.75">
      <c r="A2093" s="140" t="s">
        <v>536</v>
      </c>
      <c r="B2093" s="141" t="s">
        <v>551</v>
      </c>
      <c r="C2093" s="314" t="s">
        <v>984</v>
      </c>
      <c r="D2093" s="315"/>
      <c r="E2093" s="315"/>
      <c r="F2093" s="316"/>
      <c r="G2093" s="142" t="s">
        <v>72</v>
      </c>
      <c r="H2093" s="143" t="s">
        <v>56</v>
      </c>
      <c r="I2093" s="151" t="s">
        <v>72</v>
      </c>
    </row>
    <row r="2094" spans="1:9" ht="15.75">
      <c r="A2094" s="144" t="s">
        <v>182</v>
      </c>
      <c r="B2094" s="145">
        <v>425</v>
      </c>
      <c r="C2094" s="331" t="s">
        <v>672</v>
      </c>
      <c r="D2094" s="332"/>
      <c r="E2094" s="332"/>
      <c r="F2094" s="333"/>
      <c r="G2094" s="146" t="s">
        <v>53</v>
      </c>
      <c r="H2094" s="147" t="s">
        <v>56</v>
      </c>
      <c r="I2094" s="154" t="s">
        <v>53</v>
      </c>
    </row>
    <row r="2095" spans="1:9" ht="20.25">
      <c r="A2095" s="121"/>
      <c r="B2095" s="289" t="s">
        <v>140</v>
      </c>
      <c r="C2095" s="281"/>
      <c r="D2095" s="281"/>
      <c r="E2095" s="281"/>
      <c r="F2095" s="282"/>
      <c r="G2095" s="56"/>
      <c r="H2095" s="55"/>
      <c r="I2095" s="56"/>
    </row>
    <row r="2096" spans="1:9" ht="15.75">
      <c r="A2096" s="318"/>
      <c r="B2096" s="52" t="s">
        <v>88</v>
      </c>
      <c r="C2096" s="299" t="s">
        <v>985</v>
      </c>
      <c r="D2096" s="300"/>
      <c r="E2096" s="300"/>
      <c r="F2096" s="301"/>
      <c r="G2096" s="118" t="s">
        <v>301</v>
      </c>
      <c r="H2096" s="61" t="s">
        <v>56</v>
      </c>
      <c r="I2096" s="84" t="s">
        <v>72</v>
      </c>
    </row>
    <row r="2097" spans="1:9" ht="15.75">
      <c r="A2097" s="319"/>
      <c r="B2097" s="52">
        <v>644</v>
      </c>
      <c r="C2097" s="299" t="s">
        <v>986</v>
      </c>
      <c r="D2097" s="300"/>
      <c r="E2097" s="300"/>
      <c r="F2097" s="301"/>
      <c r="G2097" s="192">
        <v>485</v>
      </c>
      <c r="H2097" s="61" t="s">
        <v>56</v>
      </c>
      <c r="I2097" s="165">
        <v>475.3</v>
      </c>
    </row>
    <row r="2098" spans="1:9" ht="15.75">
      <c r="A2098" s="319"/>
      <c r="B2098" s="52">
        <v>647</v>
      </c>
      <c r="C2098" s="299" t="s">
        <v>987</v>
      </c>
      <c r="D2098" s="300"/>
      <c r="E2098" s="300"/>
      <c r="F2098" s="301"/>
      <c r="G2098" s="118">
        <v>370</v>
      </c>
      <c r="H2098" s="61" t="s">
        <v>56</v>
      </c>
      <c r="I2098" s="165">
        <v>362.6</v>
      </c>
    </row>
    <row r="2099" spans="1:9" ht="15.75">
      <c r="A2099" s="319"/>
      <c r="B2099" s="52" t="s">
        <v>510</v>
      </c>
      <c r="C2099" s="299" t="s">
        <v>1894</v>
      </c>
      <c r="D2099" s="300"/>
      <c r="E2099" s="300"/>
      <c r="F2099" s="301"/>
      <c r="G2099" s="165">
        <v>280</v>
      </c>
      <c r="H2099" s="61" t="s">
        <v>56</v>
      </c>
      <c r="I2099" s="165">
        <v>274.39999999999998</v>
      </c>
    </row>
    <row r="2100" spans="1:9" ht="15.75">
      <c r="A2100" s="319"/>
      <c r="B2100" s="52" t="s">
        <v>678</v>
      </c>
      <c r="C2100" s="299" t="s">
        <v>679</v>
      </c>
      <c r="D2100" s="300"/>
      <c r="E2100" s="300"/>
      <c r="F2100" s="301"/>
      <c r="G2100" s="118">
        <v>275</v>
      </c>
      <c r="H2100" s="61" t="s">
        <v>56</v>
      </c>
      <c r="I2100" s="165">
        <v>269.5</v>
      </c>
    </row>
    <row r="2101" spans="1:9" ht="20.25">
      <c r="A2101" s="310"/>
      <c r="B2101" s="307" t="s">
        <v>204</v>
      </c>
      <c r="C2101" s="281"/>
      <c r="D2101" s="281"/>
      <c r="E2101" s="281"/>
      <c r="F2101" s="282"/>
      <c r="G2101" s="102"/>
      <c r="H2101" s="124"/>
      <c r="I2101" s="104"/>
    </row>
    <row r="2102" spans="1:9" ht="15.75">
      <c r="A2102" s="317"/>
      <c r="B2102" s="105" t="s">
        <v>690</v>
      </c>
      <c r="C2102" s="299" t="s">
        <v>691</v>
      </c>
      <c r="D2102" s="300"/>
      <c r="E2102" s="300"/>
      <c r="F2102" s="301"/>
      <c r="G2102" s="118">
        <v>45</v>
      </c>
      <c r="H2102" s="61" t="s">
        <v>56</v>
      </c>
      <c r="I2102" s="190">
        <v>44.1</v>
      </c>
    </row>
    <row r="2103" spans="1:9" ht="15.75">
      <c r="A2103" s="317"/>
      <c r="B2103" s="105">
        <v>219</v>
      </c>
      <c r="C2103" s="299" t="s">
        <v>697</v>
      </c>
      <c r="D2103" s="300"/>
      <c r="E2103" s="300"/>
      <c r="F2103" s="301"/>
      <c r="G2103" s="84" t="s">
        <v>53</v>
      </c>
      <c r="H2103" s="61" t="s">
        <v>56</v>
      </c>
      <c r="I2103" s="149" t="s">
        <v>53</v>
      </c>
    </row>
    <row r="2104" spans="1:9" ht="15.75">
      <c r="A2104" s="303"/>
      <c r="B2104" s="105" t="s">
        <v>687</v>
      </c>
      <c r="C2104" s="299" t="s">
        <v>1895</v>
      </c>
      <c r="D2104" s="300"/>
      <c r="E2104" s="300"/>
      <c r="F2104" s="301"/>
      <c r="G2104" s="84" t="s">
        <v>72</v>
      </c>
      <c r="H2104" s="61" t="s">
        <v>56</v>
      </c>
      <c r="I2104" s="155" t="s">
        <v>72</v>
      </c>
    </row>
    <row r="2105" spans="1:9" ht="20.25">
      <c r="A2105" s="304" t="s">
        <v>82</v>
      </c>
      <c r="B2105" s="307" t="s">
        <v>82</v>
      </c>
      <c r="C2105" s="281"/>
      <c r="D2105" s="281"/>
      <c r="E2105" s="281"/>
      <c r="F2105" s="282"/>
      <c r="G2105" s="56"/>
      <c r="H2105" s="55"/>
      <c r="I2105" s="56"/>
    </row>
    <row r="2106" spans="1:9" ht="31.5">
      <c r="A2106" s="306"/>
      <c r="B2106" s="115" t="s">
        <v>333</v>
      </c>
      <c r="C2106" s="299" t="s">
        <v>988</v>
      </c>
      <c r="D2106" s="300"/>
      <c r="E2106" s="300"/>
      <c r="F2106" s="301"/>
      <c r="G2106" s="153" t="s">
        <v>1896</v>
      </c>
      <c r="H2106" s="61" t="s">
        <v>56</v>
      </c>
      <c r="I2106" s="150" t="s">
        <v>989</v>
      </c>
    </row>
    <row r="2107" spans="1:9" ht="31.5">
      <c r="A2107" s="306"/>
      <c r="B2107" s="115">
        <v>541</v>
      </c>
      <c r="C2107" s="299" t="s">
        <v>1897</v>
      </c>
      <c r="D2107" s="300"/>
      <c r="E2107" s="300"/>
      <c r="F2107" s="301"/>
      <c r="G2107" s="84" t="s">
        <v>1898</v>
      </c>
      <c r="H2107" s="61" t="s">
        <v>56</v>
      </c>
      <c r="I2107" s="150" t="s">
        <v>990</v>
      </c>
    </row>
    <row r="2108" spans="1:9" ht="31.5">
      <c r="A2108" s="306"/>
      <c r="B2108" s="115">
        <v>543</v>
      </c>
      <c r="C2108" s="299" t="s">
        <v>991</v>
      </c>
      <c r="D2108" s="300"/>
      <c r="E2108" s="300"/>
      <c r="F2108" s="301"/>
      <c r="G2108" s="84" t="s">
        <v>1899</v>
      </c>
      <c r="H2108" s="61" t="s">
        <v>56</v>
      </c>
      <c r="I2108" s="150" t="s">
        <v>992</v>
      </c>
    </row>
    <row r="2109" spans="1:9" ht="47.25">
      <c r="A2109" s="306"/>
      <c r="B2109" s="115">
        <v>544</v>
      </c>
      <c r="C2109" s="299" t="s">
        <v>1900</v>
      </c>
      <c r="D2109" s="300"/>
      <c r="E2109" s="300"/>
      <c r="F2109" s="301"/>
      <c r="G2109" s="84" t="s">
        <v>1901</v>
      </c>
      <c r="H2109" s="61" t="s">
        <v>56</v>
      </c>
      <c r="I2109" s="150" t="s">
        <v>1902</v>
      </c>
    </row>
    <row r="2110" spans="1:9" ht="15.75">
      <c r="A2110" s="306"/>
      <c r="B2110" s="115" t="s">
        <v>993</v>
      </c>
      <c r="C2110" s="299" t="s">
        <v>994</v>
      </c>
      <c r="D2110" s="300"/>
      <c r="E2110" s="300"/>
      <c r="F2110" s="301"/>
      <c r="G2110" s="165">
        <v>290</v>
      </c>
      <c r="H2110" s="61" t="s">
        <v>56</v>
      </c>
      <c r="I2110" s="165">
        <v>284.2</v>
      </c>
    </row>
    <row r="2111" spans="1:9" ht="15.75">
      <c r="A2111" s="306"/>
      <c r="B2111" s="115" t="s">
        <v>242</v>
      </c>
      <c r="C2111" s="299" t="s">
        <v>717</v>
      </c>
      <c r="D2111" s="300"/>
      <c r="E2111" s="300"/>
      <c r="F2111" s="301"/>
      <c r="G2111" s="118">
        <v>235</v>
      </c>
      <c r="H2111" s="61" t="s">
        <v>56</v>
      </c>
      <c r="I2111" s="165">
        <v>230.3</v>
      </c>
    </row>
    <row r="2112" spans="1:9" ht="15.75">
      <c r="A2112" s="306"/>
      <c r="B2112" s="115" t="s">
        <v>122</v>
      </c>
      <c r="C2112" s="299" t="s">
        <v>718</v>
      </c>
      <c r="D2112" s="300"/>
      <c r="E2112" s="300"/>
      <c r="F2112" s="301"/>
      <c r="G2112" s="118">
        <v>395</v>
      </c>
      <c r="H2112" s="61" t="s">
        <v>56</v>
      </c>
      <c r="I2112" s="165">
        <v>387.1</v>
      </c>
    </row>
    <row r="2113" spans="1:9" ht="15.75">
      <c r="A2113" s="306"/>
      <c r="B2113" s="115" t="s">
        <v>995</v>
      </c>
      <c r="C2113" s="299" t="s">
        <v>996</v>
      </c>
      <c r="D2113" s="300"/>
      <c r="E2113" s="300"/>
      <c r="F2113" s="301"/>
      <c r="G2113" s="165">
        <v>580</v>
      </c>
      <c r="H2113" s="61" t="s">
        <v>56</v>
      </c>
      <c r="I2113" s="165">
        <v>568.4</v>
      </c>
    </row>
    <row r="2114" spans="1:9" ht="15.75">
      <c r="A2114" s="306"/>
      <c r="B2114" s="115" t="s">
        <v>242</v>
      </c>
      <c r="C2114" s="299" t="s">
        <v>1675</v>
      </c>
      <c r="D2114" s="300"/>
      <c r="E2114" s="300"/>
      <c r="F2114" s="301"/>
      <c r="G2114" s="118">
        <v>350</v>
      </c>
      <c r="H2114" s="61" t="s">
        <v>56</v>
      </c>
      <c r="I2114" s="165">
        <v>343</v>
      </c>
    </row>
    <row r="2115" spans="1:9" ht="15.75">
      <c r="A2115" s="306"/>
      <c r="B2115" s="73" t="s">
        <v>122</v>
      </c>
      <c r="C2115" s="299" t="s">
        <v>1903</v>
      </c>
      <c r="D2115" s="300"/>
      <c r="E2115" s="300"/>
      <c r="F2115" s="301"/>
      <c r="G2115" s="165">
        <v>605</v>
      </c>
      <c r="H2115" s="61" t="s">
        <v>56</v>
      </c>
      <c r="I2115" s="158">
        <v>592.9</v>
      </c>
    </row>
    <row r="2116" spans="1:9" ht="15.75">
      <c r="A2116" s="306"/>
      <c r="B2116" s="73" t="s">
        <v>995</v>
      </c>
      <c r="C2116" s="299" t="s">
        <v>1677</v>
      </c>
      <c r="D2116" s="300"/>
      <c r="E2116" s="300"/>
      <c r="F2116" s="301"/>
      <c r="G2116" s="165">
        <v>1045</v>
      </c>
      <c r="H2116" s="61" t="s">
        <v>56</v>
      </c>
      <c r="I2116" s="158">
        <v>1024.0999999999999</v>
      </c>
    </row>
    <row r="2117" spans="1:9" ht="15.75">
      <c r="A2117" s="306"/>
      <c r="B2117" s="115" t="s">
        <v>774</v>
      </c>
      <c r="C2117" s="299" t="s">
        <v>775</v>
      </c>
      <c r="D2117" s="300"/>
      <c r="E2117" s="300"/>
      <c r="F2117" s="301"/>
      <c r="G2117" s="165">
        <v>1995</v>
      </c>
      <c r="H2117" s="61" t="s">
        <v>56</v>
      </c>
      <c r="I2117" s="165">
        <v>1955.1</v>
      </c>
    </row>
    <row r="2118" spans="1:9" ht="47.25">
      <c r="A2118" s="306"/>
      <c r="B2118" s="73" t="s">
        <v>997</v>
      </c>
      <c r="C2118" s="299" t="s">
        <v>1904</v>
      </c>
      <c r="D2118" s="300"/>
      <c r="E2118" s="300"/>
      <c r="F2118" s="301"/>
      <c r="G2118" s="84" t="s">
        <v>1905</v>
      </c>
      <c r="H2118" s="61" t="s">
        <v>56</v>
      </c>
      <c r="I2118" s="84" t="s">
        <v>998</v>
      </c>
    </row>
    <row r="2119" spans="1:9" ht="47.25">
      <c r="A2119" s="306"/>
      <c r="B2119" s="73" t="s">
        <v>997</v>
      </c>
      <c r="C2119" s="299" t="s">
        <v>1907</v>
      </c>
      <c r="D2119" s="300"/>
      <c r="E2119" s="300"/>
      <c r="F2119" s="301"/>
      <c r="G2119" s="84" t="s">
        <v>1906</v>
      </c>
      <c r="H2119" s="61" t="s">
        <v>56</v>
      </c>
      <c r="I2119" s="84" t="s">
        <v>1906</v>
      </c>
    </row>
    <row r="2120" spans="1:9" ht="15.75">
      <c r="A2120" s="306"/>
      <c r="B2120" s="73" t="s">
        <v>608</v>
      </c>
      <c r="C2120" s="299" t="s">
        <v>828</v>
      </c>
      <c r="D2120" s="300"/>
      <c r="E2120" s="300"/>
      <c r="F2120" s="301"/>
      <c r="G2120" s="118">
        <v>185</v>
      </c>
      <c r="H2120" s="61" t="s">
        <v>56</v>
      </c>
      <c r="I2120" s="158">
        <v>181.3</v>
      </c>
    </row>
    <row r="2121" spans="1:9" ht="15.75">
      <c r="A2121" s="306"/>
      <c r="B2121" s="73" t="s">
        <v>829</v>
      </c>
      <c r="C2121" s="299" t="s">
        <v>830</v>
      </c>
      <c r="D2121" s="300"/>
      <c r="E2121" s="300"/>
      <c r="F2121" s="301"/>
      <c r="G2121" s="118">
        <v>185</v>
      </c>
      <c r="H2121" s="61" t="s">
        <v>56</v>
      </c>
      <c r="I2121" s="158">
        <v>181.3</v>
      </c>
    </row>
    <row r="2122" spans="1:9" ht="15.75">
      <c r="A2122" s="306"/>
      <c r="B2122" s="73">
        <v>153</v>
      </c>
      <c r="C2122" s="299" t="s">
        <v>999</v>
      </c>
      <c r="D2122" s="300"/>
      <c r="E2122" s="300"/>
      <c r="F2122" s="301"/>
      <c r="G2122" s="84" t="s">
        <v>53</v>
      </c>
      <c r="H2122" s="61" t="s">
        <v>56</v>
      </c>
      <c r="I2122" s="62" t="s">
        <v>53</v>
      </c>
    </row>
    <row r="2123" spans="1:9" ht="15.75">
      <c r="A2123" s="306"/>
      <c r="B2123" s="73" t="s">
        <v>1000</v>
      </c>
      <c r="C2123" s="299" t="s">
        <v>724</v>
      </c>
      <c r="D2123" s="300"/>
      <c r="E2123" s="300"/>
      <c r="F2123" s="301"/>
      <c r="G2123" s="118">
        <v>230</v>
      </c>
      <c r="H2123" s="61" t="s">
        <v>56</v>
      </c>
      <c r="I2123" s="158">
        <v>225.4</v>
      </c>
    </row>
    <row r="2124" spans="1:9" ht="15.75">
      <c r="A2124" s="306"/>
      <c r="B2124" s="73" t="s">
        <v>334</v>
      </c>
      <c r="C2124" s="299" t="s">
        <v>1001</v>
      </c>
      <c r="D2124" s="300"/>
      <c r="E2124" s="300"/>
      <c r="F2124" s="301"/>
      <c r="G2124" s="84" t="s">
        <v>301</v>
      </c>
      <c r="H2124" s="61" t="s">
        <v>56</v>
      </c>
      <c r="I2124" s="62" t="s">
        <v>72</v>
      </c>
    </row>
    <row r="2125" spans="1:9" ht="47.25">
      <c r="A2125" s="306"/>
      <c r="B2125" s="73" t="s">
        <v>142</v>
      </c>
      <c r="C2125" s="299" t="s">
        <v>1908</v>
      </c>
      <c r="D2125" s="300"/>
      <c r="E2125" s="300"/>
      <c r="F2125" s="301"/>
      <c r="G2125" s="84" t="s">
        <v>1910</v>
      </c>
      <c r="H2125" s="61" t="s">
        <v>56</v>
      </c>
      <c r="I2125" s="84" t="s">
        <v>1909</v>
      </c>
    </row>
    <row r="2126" spans="1:9" ht="15.75">
      <c r="A2126" s="306"/>
      <c r="B2126" s="73" t="s">
        <v>813</v>
      </c>
      <c r="C2126" s="299" t="s">
        <v>733</v>
      </c>
      <c r="D2126" s="300"/>
      <c r="E2126" s="300"/>
      <c r="F2126" s="301"/>
      <c r="G2126" s="118">
        <v>70</v>
      </c>
      <c r="H2126" s="61" t="s">
        <v>56</v>
      </c>
      <c r="I2126" s="158">
        <v>68.599999999999994</v>
      </c>
    </row>
    <row r="2127" spans="1:9" ht="15.75">
      <c r="A2127" s="306"/>
      <c r="B2127" s="73" t="s">
        <v>1002</v>
      </c>
      <c r="C2127" s="299" t="s">
        <v>1003</v>
      </c>
      <c r="D2127" s="300"/>
      <c r="E2127" s="300"/>
      <c r="F2127" s="301"/>
      <c r="G2127" s="118">
        <v>1265</v>
      </c>
      <c r="H2127" s="61" t="s">
        <v>56</v>
      </c>
      <c r="I2127" s="158">
        <v>1239.7</v>
      </c>
    </row>
    <row r="2128" spans="1:9" ht="15.75">
      <c r="A2128" s="306"/>
      <c r="B2128" s="73" t="s">
        <v>777</v>
      </c>
      <c r="C2128" s="299" t="s">
        <v>1004</v>
      </c>
      <c r="D2128" s="300"/>
      <c r="E2128" s="300"/>
      <c r="F2128" s="301"/>
      <c r="G2128" s="118">
        <v>70</v>
      </c>
      <c r="H2128" s="61" t="s">
        <v>56</v>
      </c>
      <c r="I2128" s="158">
        <v>68.599999999999994</v>
      </c>
    </row>
    <row r="2129" spans="1:9" ht="15.75">
      <c r="A2129" s="306"/>
      <c r="B2129" s="73" t="s">
        <v>555</v>
      </c>
      <c r="C2129" s="299" t="s">
        <v>1005</v>
      </c>
      <c r="D2129" s="300"/>
      <c r="E2129" s="300"/>
      <c r="F2129" s="301"/>
      <c r="G2129" s="118">
        <v>25</v>
      </c>
      <c r="H2129" s="61" t="s">
        <v>56</v>
      </c>
      <c r="I2129" s="158">
        <v>24.5</v>
      </c>
    </row>
    <row r="2130" spans="1:9" ht="15.75">
      <c r="A2130" s="306"/>
      <c r="B2130" s="73" t="s">
        <v>336</v>
      </c>
      <c r="C2130" s="299" t="s">
        <v>780</v>
      </c>
      <c r="D2130" s="300"/>
      <c r="E2130" s="300"/>
      <c r="F2130" s="301"/>
      <c r="G2130" s="118">
        <v>70</v>
      </c>
      <c r="H2130" s="61" t="s">
        <v>56</v>
      </c>
      <c r="I2130" s="158">
        <v>68.599999999999994</v>
      </c>
    </row>
    <row r="2131" spans="1:9" ht="31.5">
      <c r="A2131" s="306"/>
      <c r="B2131" s="73" t="s">
        <v>1006</v>
      </c>
      <c r="C2131" s="299" t="s">
        <v>1007</v>
      </c>
      <c r="D2131" s="300"/>
      <c r="E2131" s="300"/>
      <c r="F2131" s="301"/>
      <c r="G2131" s="84" t="s">
        <v>1911</v>
      </c>
      <c r="H2131" s="61" t="s">
        <v>56</v>
      </c>
      <c r="I2131" s="84" t="s">
        <v>1689</v>
      </c>
    </row>
    <row r="2132" spans="1:9" ht="31.5">
      <c r="A2132" s="306"/>
      <c r="B2132" s="73" t="s">
        <v>1008</v>
      </c>
      <c r="C2132" s="299" t="s">
        <v>743</v>
      </c>
      <c r="D2132" s="300"/>
      <c r="E2132" s="300"/>
      <c r="F2132" s="301"/>
      <c r="G2132" s="84" t="s">
        <v>1690</v>
      </c>
      <c r="H2132" s="61" t="s">
        <v>56</v>
      </c>
      <c r="I2132" s="84" t="s">
        <v>1691</v>
      </c>
    </row>
    <row r="2133" spans="1:9" ht="15.75">
      <c r="A2133" s="306"/>
      <c r="B2133" s="73" t="s">
        <v>404</v>
      </c>
      <c r="C2133" s="299" t="s">
        <v>1009</v>
      </c>
      <c r="D2133" s="300"/>
      <c r="E2133" s="300"/>
      <c r="F2133" s="301"/>
      <c r="G2133" s="118">
        <v>50</v>
      </c>
      <c r="H2133" s="61" t="s">
        <v>56</v>
      </c>
      <c r="I2133" s="74">
        <v>49</v>
      </c>
    </row>
    <row r="2134" spans="1:9" ht="15.75">
      <c r="A2134" s="306"/>
      <c r="B2134" s="73" t="s">
        <v>498</v>
      </c>
      <c r="C2134" s="299" t="s">
        <v>750</v>
      </c>
      <c r="D2134" s="300"/>
      <c r="E2134" s="300"/>
      <c r="F2134" s="301"/>
      <c r="G2134" s="118">
        <v>30</v>
      </c>
      <c r="H2134" s="61" t="s">
        <v>56</v>
      </c>
      <c r="I2134" s="158">
        <v>29.4</v>
      </c>
    </row>
    <row r="2135" spans="1:9" ht="15.75">
      <c r="A2135" s="306"/>
      <c r="B2135" s="73" t="s">
        <v>399</v>
      </c>
      <c r="C2135" s="299" t="s">
        <v>1912</v>
      </c>
      <c r="D2135" s="300"/>
      <c r="E2135" s="300"/>
      <c r="F2135" s="301"/>
      <c r="G2135" s="118" t="s">
        <v>209</v>
      </c>
      <c r="H2135" s="61" t="s">
        <v>56</v>
      </c>
      <c r="I2135" s="158" t="s">
        <v>209</v>
      </c>
    </row>
    <row r="2136" spans="1:9" ht="15.75">
      <c r="A2136" s="306"/>
      <c r="B2136" s="73" t="s">
        <v>757</v>
      </c>
      <c r="C2136" s="299" t="s">
        <v>1913</v>
      </c>
      <c r="D2136" s="300"/>
      <c r="E2136" s="300"/>
      <c r="F2136" s="301"/>
      <c r="G2136" s="118" t="s">
        <v>209</v>
      </c>
      <c r="H2136" s="61" t="s">
        <v>56</v>
      </c>
      <c r="I2136" s="158" t="s">
        <v>209</v>
      </c>
    </row>
    <row r="2137" spans="1:9" ht="15.75">
      <c r="A2137" s="306"/>
      <c r="B2137" s="73" t="s">
        <v>326</v>
      </c>
      <c r="C2137" s="299" t="s">
        <v>761</v>
      </c>
      <c r="D2137" s="300"/>
      <c r="E2137" s="300"/>
      <c r="F2137" s="301"/>
      <c r="G2137" s="165">
        <v>90</v>
      </c>
      <c r="H2137" s="61" t="s">
        <v>56</v>
      </c>
      <c r="I2137" s="158">
        <v>88.2</v>
      </c>
    </row>
    <row r="2138" spans="1:9" ht="15.75">
      <c r="A2138" s="306"/>
      <c r="B2138" s="73" t="s">
        <v>291</v>
      </c>
      <c r="C2138" s="299" t="s">
        <v>917</v>
      </c>
      <c r="D2138" s="300"/>
      <c r="E2138" s="300"/>
      <c r="F2138" s="301"/>
      <c r="G2138" s="165">
        <v>300</v>
      </c>
      <c r="H2138" s="61" t="s">
        <v>56</v>
      </c>
      <c r="I2138" s="158">
        <v>294</v>
      </c>
    </row>
    <row r="2139" spans="1:9" ht="15.75">
      <c r="A2139" s="306"/>
      <c r="B2139" s="73" t="s">
        <v>288</v>
      </c>
      <c r="C2139" s="299" t="s">
        <v>919</v>
      </c>
      <c r="D2139" s="300"/>
      <c r="E2139" s="300"/>
      <c r="F2139" s="301"/>
      <c r="G2139" s="165">
        <v>300</v>
      </c>
      <c r="H2139" s="61" t="s">
        <v>56</v>
      </c>
      <c r="I2139" s="158">
        <v>294</v>
      </c>
    </row>
    <row r="2140" spans="1:9" ht="15.75">
      <c r="A2140" s="306"/>
      <c r="B2140" s="73" t="s">
        <v>290</v>
      </c>
      <c r="C2140" s="299" t="s">
        <v>785</v>
      </c>
      <c r="D2140" s="300"/>
      <c r="E2140" s="300"/>
      <c r="F2140" s="301"/>
      <c r="G2140" s="165">
        <v>300</v>
      </c>
      <c r="H2140" s="61" t="s">
        <v>56</v>
      </c>
      <c r="I2140" s="158">
        <v>294</v>
      </c>
    </row>
    <row r="2141" spans="1:9" ht="31.5">
      <c r="A2141" s="306"/>
      <c r="B2141" s="73" t="s">
        <v>776</v>
      </c>
      <c r="C2141" s="299" t="s">
        <v>1010</v>
      </c>
      <c r="D2141" s="300"/>
      <c r="E2141" s="300"/>
      <c r="F2141" s="301"/>
      <c r="G2141" s="84" t="s">
        <v>1914</v>
      </c>
      <c r="H2141" s="61" t="s">
        <v>56</v>
      </c>
      <c r="I2141" s="84" t="s">
        <v>1011</v>
      </c>
    </row>
    <row r="2142" spans="1:9" ht="15.75">
      <c r="A2142" s="306"/>
      <c r="B2142" s="73" t="s">
        <v>87</v>
      </c>
      <c r="C2142" s="299" t="s">
        <v>1012</v>
      </c>
      <c r="D2142" s="300"/>
      <c r="E2142" s="300"/>
      <c r="F2142" s="301"/>
      <c r="G2142" s="165">
        <v>55</v>
      </c>
      <c r="H2142" s="61" t="s">
        <v>56</v>
      </c>
      <c r="I2142" s="158">
        <v>53.9</v>
      </c>
    </row>
    <row r="2143" spans="1:9" ht="31.5">
      <c r="A2143" s="306"/>
      <c r="B2143" s="73" t="s">
        <v>265</v>
      </c>
      <c r="C2143" s="299" t="s">
        <v>1013</v>
      </c>
      <c r="D2143" s="300"/>
      <c r="E2143" s="300"/>
      <c r="F2143" s="301"/>
      <c r="G2143" s="84" t="s">
        <v>1697</v>
      </c>
      <c r="H2143" s="61" t="s">
        <v>56</v>
      </c>
      <c r="I2143" s="84" t="s">
        <v>1698</v>
      </c>
    </row>
    <row r="2144" spans="1:9" ht="15.75">
      <c r="A2144" s="306"/>
      <c r="B2144" s="73" t="s">
        <v>809</v>
      </c>
      <c r="C2144" s="299" t="s">
        <v>810</v>
      </c>
      <c r="D2144" s="300"/>
      <c r="E2144" s="300"/>
      <c r="F2144" s="301"/>
      <c r="G2144" s="84" t="s">
        <v>72</v>
      </c>
      <c r="H2144" s="61" t="s">
        <v>56</v>
      </c>
      <c r="I2144" s="62" t="s">
        <v>72</v>
      </c>
    </row>
    <row r="2145" spans="1:9" ht="47.25">
      <c r="A2145" s="306"/>
      <c r="B2145" s="73" t="s">
        <v>116</v>
      </c>
      <c r="C2145" s="299" t="s">
        <v>1915</v>
      </c>
      <c r="D2145" s="300"/>
      <c r="E2145" s="300"/>
      <c r="F2145" s="301"/>
      <c r="G2145" s="84" t="s">
        <v>1916</v>
      </c>
      <c r="H2145" s="61" t="s">
        <v>56</v>
      </c>
      <c r="I2145" s="84" t="s">
        <v>1917</v>
      </c>
    </row>
    <row r="2146" spans="1:9" ht="31.5">
      <c r="A2146" s="306"/>
      <c r="B2146" s="73" t="s">
        <v>783</v>
      </c>
      <c r="C2146" s="299" t="s">
        <v>1014</v>
      </c>
      <c r="D2146" s="300"/>
      <c r="E2146" s="300"/>
      <c r="F2146" s="301"/>
      <c r="G2146" s="84" t="s">
        <v>1918</v>
      </c>
      <c r="H2146" s="61" t="s">
        <v>56</v>
      </c>
      <c r="I2146" s="84" t="s">
        <v>1015</v>
      </c>
    </row>
    <row r="2147" spans="1:9" ht="15.75">
      <c r="A2147" s="306"/>
      <c r="B2147" s="73" t="s">
        <v>413</v>
      </c>
      <c r="C2147" s="299" t="s">
        <v>762</v>
      </c>
      <c r="D2147" s="300"/>
      <c r="E2147" s="300"/>
      <c r="F2147" s="301"/>
      <c r="G2147" s="165">
        <v>185</v>
      </c>
      <c r="H2147" s="61" t="s">
        <v>56</v>
      </c>
      <c r="I2147" s="158">
        <v>181.3</v>
      </c>
    </row>
    <row r="2148" spans="1:9" ht="15.75">
      <c r="A2148" s="306"/>
      <c r="B2148" s="73" t="s">
        <v>126</v>
      </c>
      <c r="C2148" s="299" t="s">
        <v>1919</v>
      </c>
      <c r="D2148" s="300"/>
      <c r="E2148" s="300"/>
      <c r="F2148" s="301"/>
      <c r="G2148" s="165">
        <v>360</v>
      </c>
      <c r="H2148" s="61" t="s">
        <v>56</v>
      </c>
      <c r="I2148" s="158">
        <v>352.8</v>
      </c>
    </row>
    <row r="2149" spans="1:9" ht="15.75">
      <c r="A2149" s="306"/>
      <c r="B2149" s="73" t="s">
        <v>362</v>
      </c>
      <c r="C2149" s="299" t="s">
        <v>1016</v>
      </c>
      <c r="D2149" s="300"/>
      <c r="E2149" s="300"/>
      <c r="F2149" s="301"/>
      <c r="G2149" s="165">
        <v>750</v>
      </c>
      <c r="H2149" s="61" t="s">
        <v>56</v>
      </c>
      <c r="I2149" s="158">
        <v>735</v>
      </c>
    </row>
    <row r="2150" spans="1:9" ht="15.75">
      <c r="A2150" s="306"/>
      <c r="B2150" s="73" t="s">
        <v>109</v>
      </c>
      <c r="C2150" s="299" t="s">
        <v>1017</v>
      </c>
      <c r="D2150" s="300"/>
      <c r="E2150" s="300"/>
      <c r="F2150" s="301"/>
      <c r="G2150" s="118">
        <v>480</v>
      </c>
      <c r="H2150" s="61" t="s">
        <v>56</v>
      </c>
      <c r="I2150" s="158">
        <v>470.4</v>
      </c>
    </row>
    <row r="2151" spans="1:9" ht="15.75">
      <c r="A2151" s="306"/>
      <c r="B2151" s="73" t="s">
        <v>899</v>
      </c>
      <c r="C2151" s="299" t="s">
        <v>1018</v>
      </c>
      <c r="D2151" s="300"/>
      <c r="E2151" s="300"/>
      <c r="F2151" s="301"/>
      <c r="G2151" s="118">
        <v>480</v>
      </c>
      <c r="H2151" s="61" t="s">
        <v>56</v>
      </c>
      <c r="I2151" s="158">
        <v>470.4</v>
      </c>
    </row>
    <row r="2152" spans="1:9" ht="15.75">
      <c r="A2152" s="306"/>
      <c r="B2152" s="73" t="s">
        <v>801</v>
      </c>
      <c r="C2152" s="299" t="s">
        <v>802</v>
      </c>
      <c r="D2152" s="300"/>
      <c r="E2152" s="300"/>
      <c r="F2152" s="301"/>
      <c r="G2152" s="165">
        <v>300</v>
      </c>
      <c r="H2152" s="61" t="s">
        <v>56</v>
      </c>
      <c r="I2152" s="158">
        <v>294</v>
      </c>
    </row>
    <row r="2153" spans="1:9" ht="15.75">
      <c r="A2153" s="306"/>
      <c r="B2153" s="73" t="s">
        <v>833</v>
      </c>
      <c r="C2153" s="299" t="s">
        <v>1019</v>
      </c>
      <c r="D2153" s="300"/>
      <c r="E2153" s="300"/>
      <c r="F2153" s="301"/>
      <c r="G2153" s="165">
        <v>35</v>
      </c>
      <c r="H2153" s="61" t="s">
        <v>56</v>
      </c>
      <c r="I2153" s="158">
        <v>34.299999999999997</v>
      </c>
    </row>
    <row r="2154" spans="1:9" ht="15.75">
      <c r="A2154" s="306"/>
      <c r="B2154" s="73" t="s">
        <v>807</v>
      </c>
      <c r="C2154" s="299" t="s">
        <v>808</v>
      </c>
      <c r="D2154" s="300"/>
      <c r="E2154" s="300"/>
      <c r="F2154" s="301"/>
      <c r="G2154" s="118">
        <v>110</v>
      </c>
      <c r="H2154" s="61" t="s">
        <v>56</v>
      </c>
      <c r="I2154" s="158">
        <v>107.8</v>
      </c>
    </row>
    <row r="2155" spans="1:9" ht="63">
      <c r="A2155" s="306"/>
      <c r="B2155" s="73" t="s">
        <v>811</v>
      </c>
      <c r="C2155" s="299" t="s">
        <v>1920</v>
      </c>
      <c r="D2155" s="300"/>
      <c r="E2155" s="300"/>
      <c r="F2155" s="301"/>
      <c r="G2155" s="84" t="s">
        <v>1921</v>
      </c>
      <c r="H2155" s="61" t="s">
        <v>56</v>
      </c>
      <c r="I2155" s="84" t="s">
        <v>1922</v>
      </c>
    </row>
    <row r="2156" spans="1:9" ht="15.75">
      <c r="A2156" s="306"/>
      <c r="B2156" s="73" t="s">
        <v>787</v>
      </c>
      <c r="C2156" s="299" t="s">
        <v>1923</v>
      </c>
      <c r="D2156" s="300"/>
      <c r="E2156" s="300"/>
      <c r="F2156" s="301"/>
      <c r="G2156" s="165">
        <v>905</v>
      </c>
      <c r="H2156" s="61" t="s">
        <v>56</v>
      </c>
      <c r="I2156" s="158">
        <v>886.9</v>
      </c>
    </row>
    <row r="2157" spans="1:9" ht="15.75">
      <c r="A2157" s="306"/>
      <c r="B2157" s="73" t="s">
        <v>789</v>
      </c>
      <c r="C2157" s="299" t="s">
        <v>1924</v>
      </c>
      <c r="D2157" s="300"/>
      <c r="E2157" s="300"/>
      <c r="F2157" s="301"/>
      <c r="G2157" s="165">
        <v>1095</v>
      </c>
      <c r="H2157" s="61" t="s">
        <v>56</v>
      </c>
      <c r="I2157" s="158">
        <v>818.3</v>
      </c>
    </row>
    <row r="2158" spans="1:9" ht="15.75">
      <c r="A2158" s="306"/>
      <c r="B2158" s="73" t="s">
        <v>787</v>
      </c>
      <c r="C2158" s="299" t="s">
        <v>1925</v>
      </c>
      <c r="D2158" s="300"/>
      <c r="E2158" s="300"/>
      <c r="F2158" s="301"/>
      <c r="G2158" s="165">
        <v>1015</v>
      </c>
      <c r="H2158" s="61" t="s">
        <v>56</v>
      </c>
      <c r="I2158" s="158">
        <v>994.7</v>
      </c>
    </row>
    <row r="2159" spans="1:9" ht="15.75">
      <c r="A2159" s="306"/>
      <c r="B2159" s="73" t="s">
        <v>789</v>
      </c>
      <c r="C2159" s="299" t="s">
        <v>1926</v>
      </c>
      <c r="D2159" s="300"/>
      <c r="E2159" s="300"/>
      <c r="F2159" s="301"/>
      <c r="G2159" s="165">
        <v>1225</v>
      </c>
      <c r="H2159" s="61" t="s">
        <v>56</v>
      </c>
      <c r="I2159" s="158">
        <v>1200.5</v>
      </c>
    </row>
    <row r="2160" spans="1:9" ht="15.75">
      <c r="A2160" s="306"/>
      <c r="B2160" s="73" t="s">
        <v>1020</v>
      </c>
      <c r="C2160" s="299" t="s">
        <v>1021</v>
      </c>
      <c r="D2160" s="300"/>
      <c r="E2160" s="300"/>
      <c r="F2160" s="301"/>
      <c r="G2160" s="165">
        <v>190</v>
      </c>
      <c r="H2160" s="61" t="s">
        <v>56</v>
      </c>
      <c r="I2160" s="158">
        <v>186.2</v>
      </c>
    </row>
    <row r="2161" spans="1:9" ht="15.75">
      <c r="A2161" s="306"/>
      <c r="B2161" s="73" t="s">
        <v>235</v>
      </c>
      <c r="C2161" s="299" t="s">
        <v>1022</v>
      </c>
      <c r="D2161" s="300"/>
      <c r="E2161" s="300"/>
      <c r="F2161" s="301"/>
      <c r="G2161" s="118">
        <v>-185</v>
      </c>
      <c r="H2161" s="61" t="s">
        <v>56</v>
      </c>
      <c r="I2161" s="158">
        <v>-181.3</v>
      </c>
    </row>
    <row r="2162" spans="1:9" ht="15.75">
      <c r="A2162" s="306"/>
      <c r="B2162" s="73" t="s">
        <v>530</v>
      </c>
      <c r="C2162" s="299" t="s">
        <v>1023</v>
      </c>
      <c r="D2162" s="300"/>
      <c r="E2162" s="300"/>
      <c r="F2162" s="301"/>
      <c r="G2162" s="118">
        <v>-150</v>
      </c>
      <c r="H2162" s="61" t="s">
        <v>56</v>
      </c>
      <c r="I2162" s="74">
        <v>-147</v>
      </c>
    </row>
    <row r="2163" spans="1:9" ht="15.75">
      <c r="A2163" s="306"/>
      <c r="B2163" s="73" t="s">
        <v>688</v>
      </c>
      <c r="C2163" s="299" t="s">
        <v>1024</v>
      </c>
      <c r="D2163" s="300"/>
      <c r="E2163" s="300"/>
      <c r="F2163" s="301"/>
      <c r="G2163" s="118">
        <v>-230</v>
      </c>
      <c r="H2163" s="61" t="s">
        <v>56</v>
      </c>
      <c r="I2163" s="158">
        <v>-225.4</v>
      </c>
    </row>
    <row r="2164" spans="1:9" ht="15.75">
      <c r="A2164" s="306"/>
      <c r="B2164" s="73" t="s">
        <v>1824</v>
      </c>
      <c r="C2164" s="299" t="s">
        <v>1927</v>
      </c>
      <c r="D2164" s="300"/>
      <c r="E2164" s="300"/>
      <c r="F2164" s="301"/>
      <c r="G2164" s="84" t="s">
        <v>72</v>
      </c>
      <c r="H2164" s="61" t="s">
        <v>56</v>
      </c>
      <c r="I2164" s="62" t="s">
        <v>72</v>
      </c>
    </row>
    <row r="2165" spans="1:9" ht="15.75">
      <c r="A2165" s="306"/>
      <c r="B2165" s="73" t="s">
        <v>1929</v>
      </c>
      <c r="C2165" s="299" t="s">
        <v>1928</v>
      </c>
      <c r="D2165" s="300"/>
      <c r="E2165" s="300"/>
      <c r="F2165" s="301"/>
      <c r="G2165" s="165">
        <v>600</v>
      </c>
      <c r="H2165" s="61" t="s">
        <v>56</v>
      </c>
      <c r="I2165" s="158">
        <v>588</v>
      </c>
    </row>
    <row r="2166" spans="1:9" ht="15.75">
      <c r="A2166" s="306"/>
      <c r="B2166" s="73" t="s">
        <v>1707</v>
      </c>
      <c r="C2166" s="299" t="s">
        <v>1709</v>
      </c>
      <c r="D2166" s="300"/>
      <c r="E2166" s="300"/>
      <c r="F2166" s="301"/>
      <c r="G2166" s="165">
        <v>4770</v>
      </c>
      <c r="H2166" s="61" t="s">
        <v>56</v>
      </c>
      <c r="I2166" s="158">
        <v>4674.6000000000004</v>
      </c>
    </row>
    <row r="2167" spans="1:9" ht="15.75">
      <c r="A2167" s="306"/>
      <c r="B2167" s="73" t="s">
        <v>1707</v>
      </c>
      <c r="C2167" s="299" t="s">
        <v>1710</v>
      </c>
      <c r="D2167" s="300"/>
      <c r="E2167" s="300"/>
      <c r="F2167" s="301"/>
      <c r="G2167" s="165">
        <v>5125</v>
      </c>
      <c r="H2167" s="61" t="s">
        <v>56</v>
      </c>
      <c r="I2167" s="158">
        <v>5022.5</v>
      </c>
    </row>
    <row r="2168" spans="1:9" ht="15.75">
      <c r="A2168" s="306"/>
      <c r="B2168" s="73" t="s">
        <v>1711</v>
      </c>
      <c r="C2168" s="299" t="s">
        <v>1930</v>
      </c>
      <c r="D2168" s="300"/>
      <c r="E2168" s="300"/>
      <c r="F2168" s="301"/>
      <c r="G2168" s="165">
        <v>5185</v>
      </c>
      <c r="H2168" s="61" t="s">
        <v>56</v>
      </c>
      <c r="I2168" s="158">
        <v>5081.3</v>
      </c>
    </row>
    <row r="2169" spans="1:9" ht="15.75">
      <c r="A2169" s="306"/>
      <c r="B2169" s="73" t="s">
        <v>1216</v>
      </c>
      <c r="C2169" s="299" t="s">
        <v>1716</v>
      </c>
      <c r="D2169" s="300"/>
      <c r="E2169" s="300"/>
      <c r="F2169" s="301"/>
      <c r="G2169" s="165">
        <v>3200</v>
      </c>
      <c r="H2169" s="61" t="s">
        <v>56</v>
      </c>
      <c r="I2169" s="158">
        <v>3136</v>
      </c>
    </row>
    <row r="2170" spans="1:9" ht="15.75">
      <c r="A2170" s="306"/>
      <c r="B2170" s="73" t="s">
        <v>1216</v>
      </c>
      <c r="C2170" s="299" t="s">
        <v>1931</v>
      </c>
      <c r="D2170" s="300"/>
      <c r="E2170" s="300"/>
      <c r="F2170" s="301"/>
      <c r="G2170" s="165">
        <v>3525</v>
      </c>
      <c r="H2170" s="61" t="s">
        <v>56</v>
      </c>
      <c r="I2170" s="158">
        <v>3454.5</v>
      </c>
    </row>
    <row r="2171" spans="1:9" ht="15.75">
      <c r="A2171" s="306"/>
      <c r="B2171" s="73" t="s">
        <v>1718</v>
      </c>
      <c r="C2171" s="299" t="s">
        <v>1932</v>
      </c>
      <c r="D2171" s="300"/>
      <c r="E2171" s="300"/>
      <c r="F2171" s="301"/>
      <c r="G2171" s="165">
        <v>2360</v>
      </c>
      <c r="H2171" s="61" t="s">
        <v>56</v>
      </c>
      <c r="I2171" s="158">
        <v>2312.8000000000002</v>
      </c>
    </row>
    <row r="2172" spans="1:9" ht="15.75">
      <c r="A2172" s="306"/>
      <c r="B2172" s="73" t="s">
        <v>1718</v>
      </c>
      <c r="C2172" s="299" t="s">
        <v>1933</v>
      </c>
      <c r="D2172" s="300"/>
      <c r="E2172" s="300"/>
      <c r="F2172" s="301"/>
      <c r="G2172" s="165">
        <v>2460</v>
      </c>
      <c r="H2172" s="61" t="s">
        <v>56</v>
      </c>
      <c r="I2172" s="158">
        <v>2410.8000000000002</v>
      </c>
    </row>
    <row r="2173" spans="1:9" ht="15.75">
      <c r="A2173" s="306"/>
      <c r="B2173" s="73" t="s">
        <v>1718</v>
      </c>
      <c r="C2173" s="299" t="s">
        <v>1934</v>
      </c>
      <c r="D2173" s="300"/>
      <c r="E2173" s="300"/>
      <c r="F2173" s="301"/>
      <c r="G2173" s="165">
        <v>2460</v>
      </c>
      <c r="H2173" s="61" t="s">
        <v>56</v>
      </c>
      <c r="I2173" s="158">
        <v>2410.8000000000002</v>
      </c>
    </row>
    <row r="2174" spans="1:9" ht="15.75">
      <c r="A2174" s="306"/>
      <c r="B2174" s="73" t="s">
        <v>1718</v>
      </c>
      <c r="C2174" s="299" t="s">
        <v>1935</v>
      </c>
      <c r="D2174" s="300"/>
      <c r="E2174" s="300"/>
      <c r="F2174" s="301"/>
      <c r="G2174" s="165">
        <v>2700</v>
      </c>
      <c r="H2174" s="61" t="s">
        <v>56</v>
      </c>
      <c r="I2174" s="158">
        <v>2646</v>
      </c>
    </row>
    <row r="2175" spans="1:9" ht="15.75">
      <c r="A2175" s="306"/>
      <c r="B2175" s="73" t="s">
        <v>1523</v>
      </c>
      <c r="C2175" s="299" t="s">
        <v>1936</v>
      </c>
      <c r="D2175" s="300"/>
      <c r="E2175" s="300"/>
      <c r="F2175" s="301"/>
      <c r="G2175" s="165">
        <v>175</v>
      </c>
      <c r="H2175" s="61" t="s">
        <v>56</v>
      </c>
      <c r="I2175" s="158">
        <v>171.5</v>
      </c>
    </row>
    <row r="2176" spans="1:9" ht="15.75">
      <c r="A2176" s="306"/>
      <c r="B2176" s="73" t="s">
        <v>391</v>
      </c>
      <c r="C2176" s="299" t="s">
        <v>1725</v>
      </c>
      <c r="D2176" s="300"/>
      <c r="E2176" s="300"/>
      <c r="F2176" s="301"/>
      <c r="G2176" s="165">
        <v>75</v>
      </c>
      <c r="H2176" s="61" t="s">
        <v>56</v>
      </c>
      <c r="I2176" s="158">
        <v>73.5</v>
      </c>
    </row>
    <row r="2177" spans="1:9" ht="15.75">
      <c r="A2177" s="306"/>
      <c r="B2177" s="73" t="s">
        <v>1937</v>
      </c>
      <c r="C2177" s="299" t="s">
        <v>1938</v>
      </c>
      <c r="D2177" s="300"/>
      <c r="E2177" s="300"/>
      <c r="F2177" s="301"/>
      <c r="G2177" s="165">
        <v>1500</v>
      </c>
      <c r="H2177" s="61" t="s">
        <v>56</v>
      </c>
      <c r="I2177" s="158">
        <v>1470</v>
      </c>
    </row>
    <row r="2178" spans="1:9" ht="15.75">
      <c r="A2178" s="306"/>
      <c r="B2178" s="73" t="s">
        <v>1726</v>
      </c>
      <c r="C2178" s="299" t="s">
        <v>1727</v>
      </c>
      <c r="D2178" s="300"/>
      <c r="E2178" s="300"/>
      <c r="F2178" s="301"/>
      <c r="G2178" s="165">
        <v>300</v>
      </c>
      <c r="H2178" s="61" t="s">
        <v>56</v>
      </c>
      <c r="I2178" s="158">
        <v>294</v>
      </c>
    </row>
    <row r="2179" spans="1:9" ht="15.75">
      <c r="A2179" s="306"/>
      <c r="B2179" s="73" t="s">
        <v>1729</v>
      </c>
      <c r="C2179" s="299" t="s">
        <v>1730</v>
      </c>
      <c r="D2179" s="300"/>
      <c r="E2179" s="300"/>
      <c r="F2179" s="301"/>
      <c r="G2179" s="165">
        <v>1100</v>
      </c>
      <c r="H2179" s="61" t="s">
        <v>56</v>
      </c>
      <c r="I2179" s="158">
        <v>1078</v>
      </c>
    </row>
    <row r="2180" spans="1:9" ht="15.75">
      <c r="A2180" s="306"/>
      <c r="B2180" s="73" t="s">
        <v>1829</v>
      </c>
      <c r="C2180" s="299" t="s">
        <v>1830</v>
      </c>
      <c r="D2180" s="300"/>
      <c r="E2180" s="300"/>
      <c r="F2180" s="301"/>
      <c r="G2180" s="165">
        <v>875</v>
      </c>
      <c r="H2180" s="61" t="s">
        <v>56</v>
      </c>
      <c r="I2180" s="158">
        <v>857.5</v>
      </c>
    </row>
    <row r="2181" spans="1:9" ht="15.75">
      <c r="A2181" s="306"/>
      <c r="B2181" s="73" t="s">
        <v>1731</v>
      </c>
      <c r="C2181" s="299" t="s">
        <v>1882</v>
      </c>
      <c r="D2181" s="300"/>
      <c r="E2181" s="300"/>
      <c r="F2181" s="301"/>
      <c r="G2181" s="165">
        <v>200</v>
      </c>
      <c r="H2181" s="61" t="s">
        <v>56</v>
      </c>
      <c r="I2181" s="158">
        <v>196</v>
      </c>
    </row>
    <row r="2182" spans="1:9" ht="15.75">
      <c r="A2182" s="306"/>
      <c r="B2182" s="73" t="s">
        <v>815</v>
      </c>
      <c r="C2182" s="299" t="s">
        <v>1939</v>
      </c>
      <c r="D2182" s="300"/>
      <c r="E2182" s="300"/>
      <c r="F2182" s="301"/>
      <c r="G2182" s="165">
        <v>200</v>
      </c>
      <c r="H2182" s="61" t="s">
        <v>56</v>
      </c>
      <c r="I2182" s="158">
        <v>196</v>
      </c>
    </row>
    <row r="2183" spans="1:9" ht="15.75">
      <c r="A2183" s="306"/>
      <c r="B2183" s="73" t="s">
        <v>83</v>
      </c>
      <c r="C2183" s="299" t="s">
        <v>1738</v>
      </c>
      <c r="D2183" s="300"/>
      <c r="E2183" s="300"/>
      <c r="F2183" s="301"/>
      <c r="G2183" s="118">
        <v>745</v>
      </c>
      <c r="H2183" s="61" t="s">
        <v>1129</v>
      </c>
      <c r="I2183" s="74">
        <v>745</v>
      </c>
    </row>
    <row r="2184" spans="1:9" ht="15.75">
      <c r="A2184" s="306"/>
      <c r="B2184" s="73" t="s">
        <v>1201</v>
      </c>
      <c r="C2184" s="299" t="s">
        <v>1940</v>
      </c>
      <c r="D2184" s="300"/>
      <c r="E2184" s="300"/>
      <c r="F2184" s="301"/>
      <c r="G2184" s="84" t="s">
        <v>72</v>
      </c>
      <c r="H2184" s="61" t="s">
        <v>56</v>
      </c>
      <c r="I2184" s="62" t="s">
        <v>72</v>
      </c>
    </row>
    <row r="2185" spans="1:9" ht="15.75">
      <c r="A2185" s="306"/>
      <c r="B2185" s="73" t="s">
        <v>387</v>
      </c>
      <c r="C2185" s="299" t="s">
        <v>1941</v>
      </c>
      <c r="D2185" s="300"/>
      <c r="E2185" s="300"/>
      <c r="F2185" s="301"/>
      <c r="G2185" s="165">
        <v>225</v>
      </c>
      <c r="H2185" s="61" t="s">
        <v>56</v>
      </c>
      <c r="I2185" s="158">
        <v>220.5</v>
      </c>
    </row>
    <row r="2186" spans="1:9" ht="15.75">
      <c r="A2186" s="306"/>
      <c r="B2186" s="73" t="s">
        <v>1734</v>
      </c>
      <c r="C2186" s="299" t="s">
        <v>1942</v>
      </c>
      <c r="D2186" s="300"/>
      <c r="E2186" s="300"/>
      <c r="F2186" s="301"/>
      <c r="G2186" s="165">
        <v>-25</v>
      </c>
      <c r="H2186" s="61" t="s">
        <v>56</v>
      </c>
      <c r="I2186" s="158">
        <v>-24.5</v>
      </c>
    </row>
    <row r="2187" spans="1:9" ht="15.75">
      <c r="A2187" s="306"/>
      <c r="B2187" s="73" t="s">
        <v>813</v>
      </c>
      <c r="C2187" s="299" t="s">
        <v>814</v>
      </c>
      <c r="D2187" s="300"/>
      <c r="E2187" s="300"/>
      <c r="F2187" s="301"/>
      <c r="G2187" s="84">
        <v>25</v>
      </c>
      <c r="H2187" s="61" t="s">
        <v>56</v>
      </c>
      <c r="I2187" s="62">
        <v>24.5</v>
      </c>
    </row>
    <row r="2188" spans="1:9" ht="15.75">
      <c r="A2188" s="306"/>
      <c r="B2188" s="73" t="s">
        <v>813</v>
      </c>
      <c r="C2188" s="299" t="s">
        <v>814</v>
      </c>
      <c r="D2188" s="300"/>
      <c r="E2188" s="300"/>
      <c r="F2188" s="301"/>
      <c r="G2188" s="84">
        <v>25</v>
      </c>
      <c r="H2188" s="61" t="s">
        <v>56</v>
      </c>
      <c r="I2188" s="62">
        <v>24.5</v>
      </c>
    </row>
    <row r="2189" spans="1:9" ht="20.25">
      <c r="A2189" s="329"/>
      <c r="B2189" s="289" t="s">
        <v>299</v>
      </c>
      <c r="C2189" s="281"/>
      <c r="D2189" s="281"/>
      <c r="E2189" s="281"/>
      <c r="F2189" s="282"/>
      <c r="G2189" s="56"/>
      <c r="H2189" s="55"/>
      <c r="I2189" s="56"/>
    </row>
    <row r="2190" spans="1:9" ht="15.75">
      <c r="A2190" s="303"/>
      <c r="B2190" s="73" t="s">
        <v>816</v>
      </c>
      <c r="C2190" s="299" t="s">
        <v>1025</v>
      </c>
      <c r="D2190" s="300"/>
      <c r="E2190" s="300"/>
      <c r="F2190" s="301"/>
      <c r="G2190" s="118">
        <v>25</v>
      </c>
      <c r="H2190" s="61" t="s">
        <v>56</v>
      </c>
      <c r="I2190" s="158">
        <v>24.5</v>
      </c>
    </row>
    <row r="2191" spans="1:9" ht="20.25">
      <c r="A2191" s="302" t="s">
        <v>159</v>
      </c>
      <c r="B2191" s="289" t="s">
        <v>128</v>
      </c>
      <c r="C2191" s="281"/>
      <c r="D2191" s="281"/>
      <c r="E2191" s="281"/>
      <c r="F2191" s="282"/>
      <c r="G2191" s="56"/>
      <c r="H2191" s="55"/>
      <c r="I2191" s="56"/>
    </row>
    <row r="2192" spans="1:9" ht="15.75">
      <c r="A2192" s="303"/>
      <c r="B2192" s="73" t="s">
        <v>357</v>
      </c>
      <c r="C2192" s="280" t="s">
        <v>823</v>
      </c>
      <c r="D2192" s="281"/>
      <c r="E2192" s="281"/>
      <c r="F2192" s="282"/>
      <c r="G2192" s="62" t="s">
        <v>53</v>
      </c>
      <c r="H2192" s="61" t="s">
        <v>56</v>
      </c>
      <c r="I2192" s="62" t="s">
        <v>53</v>
      </c>
    </row>
    <row r="2193" spans="1:9" ht="31.5">
      <c r="A2193" s="303"/>
      <c r="B2193" s="73" t="s">
        <v>818</v>
      </c>
      <c r="C2193" s="280" t="s">
        <v>1943</v>
      </c>
      <c r="D2193" s="281"/>
      <c r="E2193" s="281"/>
      <c r="F2193" s="282"/>
      <c r="G2193" s="84" t="s">
        <v>1026</v>
      </c>
      <c r="H2193" s="61" t="s">
        <v>56</v>
      </c>
      <c r="I2193" s="84" t="s">
        <v>913</v>
      </c>
    </row>
    <row r="2194" spans="1:9" ht="15.75">
      <c r="A2194" s="303"/>
      <c r="B2194" s="73" t="s">
        <v>820</v>
      </c>
      <c r="C2194" s="280" t="s">
        <v>821</v>
      </c>
      <c r="D2194" s="281"/>
      <c r="E2194" s="281"/>
      <c r="F2194" s="282"/>
      <c r="G2194" s="158">
        <v>75</v>
      </c>
      <c r="H2194" s="61" t="s">
        <v>56</v>
      </c>
      <c r="I2194" s="158">
        <v>73.5</v>
      </c>
    </row>
    <row r="2195" spans="1:9" ht="15.75">
      <c r="A2195" s="303"/>
      <c r="B2195" s="73">
        <v>942</v>
      </c>
      <c r="C2195" s="280" t="s">
        <v>897</v>
      </c>
      <c r="D2195" s="281"/>
      <c r="E2195" s="281"/>
      <c r="F2195" s="282"/>
      <c r="G2195" s="74">
        <v>45</v>
      </c>
      <c r="H2195" s="61" t="s">
        <v>56</v>
      </c>
      <c r="I2195" s="158">
        <v>44.1</v>
      </c>
    </row>
    <row r="2196" spans="1:9" ht="15.75">
      <c r="A2196" s="303"/>
      <c r="B2196" s="73" t="s">
        <v>152</v>
      </c>
      <c r="C2196" s="280" t="s">
        <v>824</v>
      </c>
      <c r="D2196" s="281"/>
      <c r="E2196" s="281"/>
      <c r="F2196" s="282"/>
      <c r="G2196" s="74">
        <v>45</v>
      </c>
      <c r="H2196" s="61" t="s">
        <v>56</v>
      </c>
      <c r="I2196" s="158">
        <v>44.1</v>
      </c>
    </row>
    <row r="2197" spans="1:9" ht="15.75">
      <c r="A2197" s="303"/>
      <c r="B2197" s="73" t="s">
        <v>328</v>
      </c>
      <c r="C2197" s="280" t="s">
        <v>925</v>
      </c>
      <c r="D2197" s="281"/>
      <c r="E2197" s="281"/>
      <c r="F2197" s="282"/>
      <c r="G2197" s="165">
        <v>425</v>
      </c>
      <c r="H2197" s="61" t="s">
        <v>56</v>
      </c>
      <c r="I2197" s="158">
        <v>416.5</v>
      </c>
    </row>
    <row r="2198" spans="1:9" ht="15.75">
      <c r="A2198" s="303"/>
      <c r="B2198" s="73" t="s">
        <v>826</v>
      </c>
      <c r="C2198" s="280" t="s">
        <v>927</v>
      </c>
      <c r="D2198" s="281"/>
      <c r="E2198" s="281"/>
      <c r="F2198" s="282"/>
      <c r="G2198" s="158">
        <v>575</v>
      </c>
      <c r="H2198" s="61" t="s">
        <v>56</v>
      </c>
      <c r="I2198" s="158">
        <v>563.5</v>
      </c>
    </row>
    <row r="2199" spans="1:9" ht="15.75">
      <c r="A2199" s="303"/>
      <c r="B2199" s="73" t="s">
        <v>483</v>
      </c>
      <c r="C2199" s="280" t="s">
        <v>1492</v>
      </c>
      <c r="D2199" s="281"/>
      <c r="E2199" s="281"/>
      <c r="F2199" s="282"/>
      <c r="G2199" s="158">
        <v>185</v>
      </c>
      <c r="H2199" s="61" t="s">
        <v>56</v>
      </c>
      <c r="I2199" s="158">
        <v>181.3</v>
      </c>
    </row>
    <row r="2200" spans="1:9" ht="15.75">
      <c r="A2200" s="57" t="s">
        <v>5</v>
      </c>
      <c r="B2200" s="57" t="s">
        <v>49</v>
      </c>
      <c r="C2200" s="311" t="s">
        <v>7</v>
      </c>
      <c r="D2200" s="281"/>
      <c r="E2200" s="281"/>
      <c r="F2200" s="282"/>
      <c r="G2200" s="58" t="s">
        <v>8</v>
      </c>
      <c r="H2200" s="57" t="s">
        <v>17</v>
      </c>
      <c r="I2200" s="59" t="s">
        <v>9</v>
      </c>
    </row>
    <row r="2201" spans="1:9" ht="20.25">
      <c r="A2201" s="312" t="s">
        <v>2547</v>
      </c>
      <c r="B2201" s="313"/>
      <c r="C2201" s="313"/>
      <c r="D2201" s="313"/>
      <c r="E2201" s="313"/>
      <c r="F2201" s="313"/>
      <c r="G2201" s="313"/>
      <c r="H2201" s="313"/>
      <c r="I2201" s="120"/>
    </row>
    <row r="2202" spans="1:9" ht="20.25">
      <c r="A2202" s="89"/>
      <c r="B2202" s="289" t="s">
        <v>2596</v>
      </c>
      <c r="C2202" s="281"/>
      <c r="D2202" s="281"/>
      <c r="E2202" s="281"/>
      <c r="F2202" s="282"/>
      <c r="G2202" s="80"/>
      <c r="H2202" s="81"/>
      <c r="I2202" s="56"/>
    </row>
    <row r="2203" spans="1:9" ht="15.75">
      <c r="A2203" s="49"/>
      <c r="B2203" s="73" t="s">
        <v>2597</v>
      </c>
      <c r="C2203" s="280" t="s">
        <v>2598</v>
      </c>
      <c r="D2203" s="281"/>
      <c r="E2203" s="281"/>
      <c r="F2203" s="282"/>
      <c r="G2203" s="162">
        <v>220</v>
      </c>
      <c r="H2203" s="61" t="s">
        <v>56</v>
      </c>
      <c r="I2203" s="158">
        <v>215.6</v>
      </c>
    </row>
    <row r="2204" spans="1:9" ht="15.75">
      <c r="A2204" s="49"/>
      <c r="B2204" s="73" t="s">
        <v>2599</v>
      </c>
      <c r="C2204" s="280" t="s">
        <v>2600</v>
      </c>
      <c r="D2204" s="281"/>
      <c r="E2204" s="281"/>
      <c r="F2204" s="282"/>
      <c r="G2204" s="162" t="s">
        <v>53</v>
      </c>
      <c r="H2204" s="61" t="s">
        <v>56</v>
      </c>
      <c r="I2204" s="158" t="s">
        <v>53</v>
      </c>
    </row>
    <row r="2205" spans="1:9" ht="15.75">
      <c r="A2205" s="49"/>
      <c r="B2205" s="73" t="s">
        <v>2601</v>
      </c>
      <c r="C2205" s="280" t="s">
        <v>2602</v>
      </c>
      <c r="D2205" s="281"/>
      <c r="E2205" s="281"/>
      <c r="F2205" s="282"/>
      <c r="G2205" s="162">
        <v>220</v>
      </c>
      <c r="H2205" s="61" t="s">
        <v>56</v>
      </c>
      <c r="I2205" s="158">
        <v>215.6</v>
      </c>
    </row>
    <row r="2206" spans="1:9" ht="15.75">
      <c r="A2206" s="49"/>
      <c r="B2206" s="73" t="s">
        <v>2603</v>
      </c>
      <c r="C2206" s="280" t="s">
        <v>2604</v>
      </c>
      <c r="D2206" s="281"/>
      <c r="E2206" s="281"/>
      <c r="F2206" s="282"/>
      <c r="G2206" s="162">
        <v>220</v>
      </c>
      <c r="H2206" s="61" t="s">
        <v>56</v>
      </c>
      <c r="I2206" s="158">
        <v>215.6</v>
      </c>
    </row>
    <row r="2207" spans="1:9" ht="15.75">
      <c r="A2207" s="49"/>
      <c r="B2207" s="73" t="s">
        <v>2605</v>
      </c>
      <c r="C2207" s="280" t="s">
        <v>2606</v>
      </c>
      <c r="D2207" s="281"/>
      <c r="E2207" s="281"/>
      <c r="F2207" s="282"/>
      <c r="G2207" s="162">
        <v>220</v>
      </c>
      <c r="H2207" s="61" t="s">
        <v>56</v>
      </c>
      <c r="I2207" s="158">
        <v>215.6</v>
      </c>
    </row>
    <row r="2208" spans="1:9" ht="20.25">
      <c r="A2208" s="89"/>
      <c r="B2208" s="289" t="s">
        <v>2579</v>
      </c>
      <c r="C2208" s="281"/>
      <c r="D2208" s="281"/>
      <c r="E2208" s="281"/>
      <c r="F2208" s="282"/>
      <c r="G2208" s="80"/>
      <c r="H2208" s="81"/>
      <c r="I2208" s="56"/>
    </row>
    <row r="2209" spans="1:9" ht="15.75">
      <c r="A2209" s="49"/>
      <c r="B2209" s="73" t="s">
        <v>163</v>
      </c>
      <c r="C2209" s="280" t="s">
        <v>2570</v>
      </c>
      <c r="D2209" s="281"/>
      <c r="E2209" s="281"/>
      <c r="F2209" s="282"/>
      <c r="G2209" s="162" t="s">
        <v>72</v>
      </c>
      <c r="H2209" s="61" t="s">
        <v>56</v>
      </c>
      <c r="I2209" s="158" t="s">
        <v>72</v>
      </c>
    </row>
    <row r="2210" spans="1:9" ht="15.75">
      <c r="A2210" s="49"/>
      <c r="B2210" s="73" t="s">
        <v>540</v>
      </c>
      <c r="C2210" s="280" t="s">
        <v>2580</v>
      </c>
      <c r="D2210" s="281"/>
      <c r="E2210" s="281"/>
      <c r="F2210" s="282"/>
      <c r="G2210" s="162" t="s">
        <v>2581</v>
      </c>
      <c r="H2210" s="61" t="s">
        <v>56</v>
      </c>
      <c r="I2210" s="158">
        <v>58.8</v>
      </c>
    </row>
    <row r="2211" spans="1:9" ht="15.75">
      <c r="A2211" s="49"/>
      <c r="B2211" s="73">
        <v>425</v>
      </c>
      <c r="C2211" s="280" t="s">
        <v>2591</v>
      </c>
      <c r="D2211" s="281"/>
      <c r="E2211" s="281"/>
      <c r="F2211" s="282"/>
      <c r="G2211" s="162" t="s">
        <v>53</v>
      </c>
      <c r="H2211" s="61" t="s">
        <v>56</v>
      </c>
      <c r="I2211" s="158" t="s">
        <v>53</v>
      </c>
    </row>
    <row r="2212" spans="1:9" ht="15.75">
      <c r="A2212" s="49"/>
      <c r="B2212" s="73" t="s">
        <v>2200</v>
      </c>
      <c r="C2212" s="280" t="s">
        <v>2582</v>
      </c>
      <c r="D2212" s="281"/>
      <c r="E2212" s="281"/>
      <c r="F2212" s="282"/>
      <c r="G2212" s="162">
        <v>365</v>
      </c>
      <c r="H2212" s="61" t="s">
        <v>56</v>
      </c>
      <c r="I2212" s="158">
        <v>357.7</v>
      </c>
    </row>
    <row r="2213" spans="1:9" ht="15.75">
      <c r="A2213" s="49"/>
      <c r="B2213" s="73">
        <v>916</v>
      </c>
      <c r="C2213" s="280" t="s">
        <v>2583</v>
      </c>
      <c r="D2213" s="281"/>
      <c r="E2213" s="281"/>
      <c r="F2213" s="282"/>
      <c r="G2213" s="162" t="s">
        <v>53</v>
      </c>
      <c r="H2213" s="61" t="s">
        <v>56</v>
      </c>
      <c r="I2213" s="158" t="s">
        <v>53</v>
      </c>
    </row>
    <row r="2214" spans="1:9" ht="15.75">
      <c r="A2214" s="49"/>
      <c r="B2214" s="73">
        <v>917</v>
      </c>
      <c r="C2214" s="280" t="s">
        <v>2584</v>
      </c>
      <c r="D2214" s="281"/>
      <c r="E2214" s="281"/>
      <c r="F2214" s="282"/>
      <c r="G2214" s="162" t="s">
        <v>53</v>
      </c>
      <c r="H2214" s="61" t="s">
        <v>56</v>
      </c>
      <c r="I2214" s="158" t="s">
        <v>53</v>
      </c>
    </row>
    <row r="2215" spans="1:9" ht="15.75">
      <c r="A2215" s="49"/>
      <c r="B2215" s="73" t="s">
        <v>2585</v>
      </c>
      <c r="C2215" s="280" t="s">
        <v>2586</v>
      </c>
      <c r="D2215" s="281"/>
      <c r="E2215" s="281"/>
      <c r="F2215" s="282"/>
      <c r="G2215" s="162">
        <v>25</v>
      </c>
      <c r="H2215" s="61" t="s">
        <v>56</v>
      </c>
      <c r="I2215" s="158">
        <v>24.5</v>
      </c>
    </row>
    <row r="2216" spans="1:9" ht="15.75">
      <c r="A2216" s="49"/>
      <c r="B2216" s="73" t="s">
        <v>129</v>
      </c>
      <c r="C2216" s="280" t="s">
        <v>2587</v>
      </c>
      <c r="D2216" s="281"/>
      <c r="E2216" s="281"/>
      <c r="F2216" s="282"/>
      <c r="G2216" s="162">
        <v>25</v>
      </c>
      <c r="H2216" s="61" t="s">
        <v>56</v>
      </c>
      <c r="I2216" s="158">
        <v>24.5</v>
      </c>
    </row>
    <row r="2217" spans="1:9" ht="15.75">
      <c r="A2217" s="49"/>
      <c r="B2217" s="73" t="s">
        <v>2588</v>
      </c>
      <c r="C2217" s="280" t="s">
        <v>2589</v>
      </c>
      <c r="D2217" s="281"/>
      <c r="E2217" s="281"/>
      <c r="F2217" s="282"/>
      <c r="G2217" s="162">
        <v>25</v>
      </c>
      <c r="H2217" s="61" t="s">
        <v>56</v>
      </c>
      <c r="I2217" s="158">
        <v>24.5</v>
      </c>
    </row>
    <row r="2218" spans="1:9" ht="15.75">
      <c r="A2218" s="49"/>
      <c r="B2218" s="73" t="s">
        <v>657</v>
      </c>
      <c r="C2218" s="280" t="s">
        <v>2590</v>
      </c>
      <c r="D2218" s="281"/>
      <c r="E2218" s="281"/>
      <c r="F2218" s="282"/>
      <c r="G2218" s="162">
        <v>25</v>
      </c>
      <c r="H2218" s="61" t="s">
        <v>56</v>
      </c>
      <c r="I2218" s="158">
        <v>24.5</v>
      </c>
    </row>
    <row r="2219" spans="1:9" ht="20.25">
      <c r="A2219" s="89"/>
      <c r="B2219" s="289" t="s">
        <v>2592</v>
      </c>
      <c r="C2219" s="281"/>
      <c r="D2219" s="281"/>
      <c r="E2219" s="281"/>
      <c r="F2219" s="282"/>
      <c r="G2219" s="80"/>
      <c r="H2219" s="81"/>
      <c r="I2219" s="56"/>
    </row>
    <row r="2220" spans="1:9" ht="15.75">
      <c r="A2220" s="194"/>
      <c r="B2220" s="184" t="s">
        <v>2593</v>
      </c>
      <c r="C2220" s="285" t="s">
        <v>2594</v>
      </c>
      <c r="D2220" s="290"/>
      <c r="E2220" s="290"/>
      <c r="F2220" s="291"/>
      <c r="G2220" s="195" t="s">
        <v>72</v>
      </c>
      <c r="H2220" s="112" t="s">
        <v>56</v>
      </c>
      <c r="I2220" s="196" t="s">
        <v>72</v>
      </c>
    </row>
    <row r="2221" spans="1:9" ht="15.75">
      <c r="A2221" s="194"/>
      <c r="B2221" s="184" t="s">
        <v>776</v>
      </c>
      <c r="C2221" s="285" t="s">
        <v>2595</v>
      </c>
      <c r="D2221" s="290"/>
      <c r="E2221" s="290"/>
      <c r="F2221" s="291"/>
      <c r="G2221" s="195">
        <v>295</v>
      </c>
      <c r="H2221" s="112" t="s">
        <v>56</v>
      </c>
      <c r="I2221" s="196">
        <v>289.10000000000002</v>
      </c>
    </row>
    <row r="2222" spans="1:9" ht="20.25">
      <c r="A2222" s="197"/>
      <c r="B2222" s="289" t="s">
        <v>2607</v>
      </c>
      <c r="C2222" s="281"/>
      <c r="D2222" s="281"/>
      <c r="E2222" s="281"/>
      <c r="F2222" s="282"/>
      <c r="G2222" s="80"/>
      <c r="H2222" s="81"/>
      <c r="I2222" s="56"/>
    </row>
    <row r="2223" spans="1:9" ht="15.75">
      <c r="A2223" s="194"/>
      <c r="B2223" s="184">
        <v>643</v>
      </c>
      <c r="C2223" s="285" t="s">
        <v>2608</v>
      </c>
      <c r="D2223" s="290"/>
      <c r="E2223" s="290"/>
      <c r="F2223" s="291"/>
      <c r="G2223" s="195" t="s">
        <v>72</v>
      </c>
      <c r="H2223" s="112" t="s">
        <v>56</v>
      </c>
      <c r="I2223" s="196" t="s">
        <v>72</v>
      </c>
    </row>
    <row r="2224" spans="1:9" ht="15.75">
      <c r="A2224" s="194"/>
      <c r="B2224" s="184" t="s">
        <v>88</v>
      </c>
      <c r="C2224" s="285" t="s">
        <v>2609</v>
      </c>
      <c r="D2224" s="290"/>
      <c r="E2224" s="290"/>
      <c r="F2224" s="291"/>
      <c r="G2224" s="195">
        <v>735</v>
      </c>
      <c r="H2224" s="112" t="s">
        <v>56</v>
      </c>
      <c r="I2224" s="196">
        <v>720.3</v>
      </c>
    </row>
    <row r="2225" spans="1:9" ht="15.75">
      <c r="A2225" s="194"/>
      <c r="B2225" s="184">
        <v>649</v>
      </c>
      <c r="C2225" s="285" t="s">
        <v>2610</v>
      </c>
      <c r="D2225" s="290"/>
      <c r="E2225" s="290"/>
      <c r="F2225" s="291"/>
      <c r="G2225" s="195" t="s">
        <v>2581</v>
      </c>
      <c r="H2225" s="112" t="s">
        <v>56</v>
      </c>
      <c r="I2225" s="196">
        <v>58.8</v>
      </c>
    </row>
    <row r="2226" spans="1:9" ht="15.75">
      <c r="A2226" s="194"/>
      <c r="B2226" s="184" t="s">
        <v>2611</v>
      </c>
      <c r="C2226" s="285" t="s">
        <v>2612</v>
      </c>
      <c r="D2226" s="290"/>
      <c r="E2226" s="290"/>
      <c r="F2226" s="291"/>
      <c r="G2226" s="195" t="s">
        <v>72</v>
      </c>
      <c r="H2226" s="112" t="s">
        <v>56</v>
      </c>
      <c r="I2226" s="196" t="s">
        <v>72</v>
      </c>
    </row>
    <row r="2227" spans="1:9" ht="15.75">
      <c r="A2227" s="194"/>
      <c r="B2227" s="184" t="s">
        <v>2613</v>
      </c>
      <c r="C2227" s="285" t="s">
        <v>2614</v>
      </c>
      <c r="D2227" s="290"/>
      <c r="E2227" s="290"/>
      <c r="F2227" s="291"/>
      <c r="G2227" s="195">
        <v>240</v>
      </c>
      <c r="H2227" s="112" t="s">
        <v>56</v>
      </c>
      <c r="I2227" s="196">
        <v>235.2</v>
      </c>
    </row>
    <row r="2228" spans="1:9" ht="15.75">
      <c r="A2228" s="194"/>
      <c r="B2228" s="184" t="s">
        <v>2615</v>
      </c>
      <c r="C2228" s="285" t="s">
        <v>2616</v>
      </c>
      <c r="D2228" s="290"/>
      <c r="E2228" s="290"/>
      <c r="F2228" s="291"/>
      <c r="G2228" s="195">
        <v>130</v>
      </c>
      <c r="H2228" s="112" t="s">
        <v>56</v>
      </c>
      <c r="I2228" s="196">
        <v>127.4</v>
      </c>
    </row>
    <row r="2229" spans="1:9" ht="15.75">
      <c r="A2229" s="194"/>
      <c r="B2229" s="184" t="s">
        <v>2333</v>
      </c>
      <c r="C2229" s="285" t="s">
        <v>2617</v>
      </c>
      <c r="D2229" s="290"/>
      <c r="E2229" s="290"/>
      <c r="F2229" s="291"/>
      <c r="G2229" s="195">
        <v>40</v>
      </c>
      <c r="H2229" s="112" t="s">
        <v>56</v>
      </c>
      <c r="I2229" s="196" t="s">
        <v>2618</v>
      </c>
    </row>
    <row r="2230" spans="1:9" ht="15.75">
      <c r="A2230" s="194"/>
      <c r="B2230" s="184" t="s">
        <v>2619</v>
      </c>
      <c r="C2230" s="285" t="s">
        <v>2620</v>
      </c>
      <c r="D2230" s="290"/>
      <c r="E2230" s="290"/>
      <c r="F2230" s="291"/>
      <c r="G2230" s="195">
        <v>190</v>
      </c>
      <c r="H2230" s="112" t="s">
        <v>56</v>
      </c>
      <c r="I2230" s="196">
        <v>186.2</v>
      </c>
    </row>
    <row r="2231" spans="1:9" ht="15.75">
      <c r="A2231" s="194"/>
      <c r="B2231" s="184">
        <v>645</v>
      </c>
      <c r="C2231" s="285" t="s">
        <v>2621</v>
      </c>
      <c r="D2231" s="290"/>
      <c r="E2231" s="290"/>
      <c r="F2231" s="291"/>
      <c r="G2231" s="195" t="s">
        <v>53</v>
      </c>
      <c r="H2231" s="112" t="s">
        <v>56</v>
      </c>
      <c r="I2231" s="196" t="s">
        <v>53</v>
      </c>
    </row>
    <row r="2232" spans="1:9" ht="15.75">
      <c r="A2232" s="194"/>
      <c r="B2232" s="184">
        <v>648</v>
      </c>
      <c r="C2232" s="285" t="s">
        <v>2622</v>
      </c>
      <c r="D2232" s="290"/>
      <c r="E2232" s="290"/>
      <c r="F2232" s="291"/>
      <c r="G2232" s="195">
        <v>470</v>
      </c>
      <c r="H2232" s="112" t="s">
        <v>56</v>
      </c>
      <c r="I2232" s="196">
        <v>460.6</v>
      </c>
    </row>
    <row r="2233" spans="1:9" ht="15.75">
      <c r="A2233" s="194"/>
      <c r="B2233" s="184" t="s">
        <v>2623</v>
      </c>
      <c r="C2233" s="285" t="s">
        <v>2624</v>
      </c>
      <c r="D2233" s="290"/>
      <c r="E2233" s="290"/>
      <c r="F2233" s="291"/>
      <c r="G2233" s="195" t="s">
        <v>53</v>
      </c>
      <c r="H2233" s="112" t="s">
        <v>56</v>
      </c>
      <c r="I2233" s="196" t="s">
        <v>53</v>
      </c>
    </row>
    <row r="2234" spans="1:9" ht="15.75">
      <c r="A2234" s="194"/>
      <c r="B2234" s="184" t="s">
        <v>2197</v>
      </c>
      <c r="C2234" s="285" t="s">
        <v>2625</v>
      </c>
      <c r="D2234" s="290"/>
      <c r="E2234" s="290"/>
      <c r="F2234" s="291"/>
      <c r="G2234" s="195">
        <v>80</v>
      </c>
      <c r="H2234" s="112" t="s">
        <v>56</v>
      </c>
      <c r="I2234" s="196">
        <v>78.400000000000006</v>
      </c>
    </row>
    <row r="2235" spans="1:9" ht="15.75">
      <c r="A2235" s="194"/>
      <c r="B2235" s="184" t="s">
        <v>2626</v>
      </c>
      <c r="C2235" s="285" t="s">
        <v>2627</v>
      </c>
      <c r="D2235" s="290"/>
      <c r="E2235" s="290"/>
      <c r="F2235" s="291"/>
      <c r="G2235" s="195">
        <v>40</v>
      </c>
      <c r="H2235" s="112" t="s">
        <v>56</v>
      </c>
      <c r="I2235" s="196">
        <v>39.200000000000003</v>
      </c>
    </row>
    <row r="2236" spans="1:9" s="202" customFormat="1" ht="15.75">
      <c r="A2236" s="204"/>
      <c r="B2236" s="203" t="s">
        <v>2628</v>
      </c>
      <c r="C2236" s="295" t="s">
        <v>2629</v>
      </c>
      <c r="D2236" s="296"/>
      <c r="E2236" s="296"/>
      <c r="F2236" s="297"/>
      <c r="G2236" s="199">
        <v>75</v>
      </c>
      <c r="H2236" s="200" t="s">
        <v>56</v>
      </c>
      <c r="I2236" s="201">
        <v>73.5</v>
      </c>
    </row>
    <row r="2237" spans="1:9" ht="20.25">
      <c r="A2237" s="197"/>
      <c r="B2237" s="289" t="s">
        <v>2630</v>
      </c>
      <c r="C2237" s="281"/>
      <c r="D2237" s="281"/>
      <c r="E2237" s="281"/>
      <c r="F2237" s="282"/>
      <c r="G2237" s="80"/>
      <c r="H2237" s="81"/>
      <c r="I2237" s="56"/>
    </row>
    <row r="2238" spans="1:9" ht="15.75">
      <c r="A2238" s="194"/>
      <c r="B2238" s="184">
        <v>663</v>
      </c>
      <c r="C2238" s="285" t="s">
        <v>2631</v>
      </c>
      <c r="D2238" s="290"/>
      <c r="E2238" s="290"/>
      <c r="F2238" s="291"/>
      <c r="G2238" s="195" t="s">
        <v>72</v>
      </c>
      <c r="H2238" s="112" t="s">
        <v>56</v>
      </c>
      <c r="I2238" s="196" t="s">
        <v>72</v>
      </c>
    </row>
    <row r="2239" spans="1:9" ht="15.75">
      <c r="A2239" s="194"/>
      <c r="B2239" s="184" t="s">
        <v>337</v>
      </c>
      <c r="C2239" s="285" t="s">
        <v>2632</v>
      </c>
      <c r="D2239" s="290"/>
      <c r="E2239" s="290"/>
      <c r="F2239" s="291"/>
      <c r="G2239" s="195">
        <v>830</v>
      </c>
      <c r="H2239" s="112" t="s">
        <v>56</v>
      </c>
      <c r="I2239" s="196">
        <v>813.4</v>
      </c>
    </row>
    <row r="2240" spans="1:9" ht="15.75">
      <c r="A2240" s="194"/>
      <c r="B2240" s="184" t="s">
        <v>87</v>
      </c>
      <c r="C2240" s="285" t="s">
        <v>2633</v>
      </c>
      <c r="D2240" s="290"/>
      <c r="E2240" s="290"/>
      <c r="F2240" s="291"/>
      <c r="G2240" s="195">
        <v>1470</v>
      </c>
      <c r="H2240" s="112" t="s">
        <v>56</v>
      </c>
      <c r="I2240" s="196">
        <v>1440.6</v>
      </c>
    </row>
    <row r="2241" spans="1:9" ht="15.75">
      <c r="A2241" s="194"/>
      <c r="B2241" s="184">
        <v>669</v>
      </c>
      <c r="C2241" s="285" t="s">
        <v>2634</v>
      </c>
      <c r="D2241" s="290"/>
      <c r="E2241" s="290"/>
      <c r="F2241" s="291"/>
      <c r="G2241" s="195">
        <v>120</v>
      </c>
      <c r="H2241" s="112" t="s">
        <v>56</v>
      </c>
      <c r="I2241" s="196">
        <v>117.6</v>
      </c>
    </row>
    <row r="2242" spans="1:9" ht="15.75">
      <c r="A2242" s="194"/>
      <c r="B2242" s="184" t="s">
        <v>2635</v>
      </c>
      <c r="C2242" s="285" t="s">
        <v>2636</v>
      </c>
      <c r="D2242" s="290"/>
      <c r="E2242" s="290"/>
      <c r="F2242" s="291"/>
      <c r="G2242" s="195">
        <v>145</v>
      </c>
      <c r="H2242" s="112" t="s">
        <v>56</v>
      </c>
      <c r="I2242" s="196">
        <v>142.1</v>
      </c>
    </row>
    <row r="2243" spans="1:9" ht="15.75">
      <c r="A2243" s="194"/>
      <c r="B2243" s="184" t="s">
        <v>2637</v>
      </c>
      <c r="C2243" s="285" t="s">
        <v>2638</v>
      </c>
      <c r="D2243" s="290"/>
      <c r="E2243" s="290"/>
      <c r="F2243" s="291"/>
      <c r="G2243" s="195" t="s">
        <v>72</v>
      </c>
      <c r="H2243" s="112" t="s">
        <v>56</v>
      </c>
      <c r="I2243" s="196" t="s">
        <v>72</v>
      </c>
    </row>
    <row r="2244" spans="1:9" ht="15.75">
      <c r="A2244" s="194"/>
      <c r="B2244" s="184" t="s">
        <v>2639</v>
      </c>
      <c r="C2244" s="285" t="s">
        <v>2640</v>
      </c>
      <c r="D2244" s="290"/>
      <c r="E2244" s="290"/>
      <c r="F2244" s="291"/>
      <c r="G2244" s="195">
        <v>175</v>
      </c>
      <c r="H2244" s="112" t="s">
        <v>56</v>
      </c>
      <c r="I2244" s="196">
        <v>171.5</v>
      </c>
    </row>
    <row r="2245" spans="1:9" ht="15.75">
      <c r="A2245" s="194"/>
      <c r="B2245" s="184" t="s">
        <v>2641</v>
      </c>
      <c r="C2245" s="285" t="s">
        <v>2642</v>
      </c>
      <c r="D2245" s="290"/>
      <c r="E2245" s="290"/>
      <c r="F2245" s="291"/>
      <c r="G2245" s="195">
        <v>480</v>
      </c>
      <c r="H2245" s="112" t="s">
        <v>56</v>
      </c>
      <c r="I2245" s="196">
        <v>470.4</v>
      </c>
    </row>
    <row r="2246" spans="1:9" ht="15.75">
      <c r="A2246" s="194"/>
      <c r="B2246" s="184" t="s">
        <v>2643</v>
      </c>
      <c r="C2246" s="285" t="s">
        <v>2644</v>
      </c>
      <c r="D2246" s="290"/>
      <c r="E2246" s="290"/>
      <c r="F2246" s="291"/>
      <c r="G2246" s="195">
        <v>405</v>
      </c>
      <c r="H2246" s="112" t="s">
        <v>56</v>
      </c>
      <c r="I2246" s="196">
        <v>396.9</v>
      </c>
    </row>
    <row r="2247" spans="1:9" ht="15.75">
      <c r="A2247" s="194"/>
      <c r="B2247" s="184" t="s">
        <v>2645</v>
      </c>
      <c r="C2247" s="285" t="s">
        <v>2646</v>
      </c>
      <c r="D2247" s="290"/>
      <c r="E2247" s="290"/>
      <c r="F2247" s="291"/>
      <c r="G2247" s="195">
        <v>140</v>
      </c>
      <c r="H2247" s="112" t="s">
        <v>56</v>
      </c>
      <c r="I2247" s="196">
        <v>137.19999999999999</v>
      </c>
    </row>
    <row r="2248" spans="1:9" ht="15.75">
      <c r="A2248" s="194"/>
      <c r="B2248" s="184" t="s">
        <v>2647</v>
      </c>
      <c r="C2248" s="285" t="s">
        <v>2648</v>
      </c>
      <c r="D2248" s="290"/>
      <c r="E2248" s="290"/>
      <c r="F2248" s="291"/>
      <c r="G2248" s="195">
        <v>80</v>
      </c>
      <c r="H2248" s="112" t="s">
        <v>56</v>
      </c>
      <c r="I2248" s="196">
        <v>78.400000000000006</v>
      </c>
    </row>
    <row r="2249" spans="1:9" ht="15.75">
      <c r="A2249" s="194"/>
      <c r="B2249" s="184" t="s">
        <v>2649</v>
      </c>
      <c r="C2249" s="285" t="s">
        <v>2650</v>
      </c>
      <c r="D2249" s="290"/>
      <c r="E2249" s="290"/>
      <c r="F2249" s="291"/>
      <c r="G2249" s="195">
        <v>265</v>
      </c>
      <c r="H2249" s="112" t="s">
        <v>56</v>
      </c>
      <c r="I2249" s="196">
        <v>262.7</v>
      </c>
    </row>
    <row r="2250" spans="1:9" ht="15.75">
      <c r="A2250" s="194"/>
      <c r="B2250" s="184" t="s">
        <v>2651</v>
      </c>
      <c r="C2250" s="285" t="s">
        <v>2652</v>
      </c>
      <c r="D2250" s="290"/>
      <c r="E2250" s="290"/>
      <c r="F2250" s="291"/>
      <c r="G2250" s="195">
        <v>375</v>
      </c>
      <c r="H2250" s="112" t="s">
        <v>56</v>
      </c>
      <c r="I2250" s="196">
        <v>367.5</v>
      </c>
    </row>
    <row r="2251" spans="1:9" ht="15.75">
      <c r="A2251" s="194"/>
      <c r="B2251" s="203" t="s">
        <v>2653</v>
      </c>
      <c r="C2251" s="295" t="s">
        <v>2654</v>
      </c>
      <c r="D2251" s="296"/>
      <c r="E2251" s="296"/>
      <c r="F2251" s="297"/>
      <c r="G2251" s="199">
        <v>310</v>
      </c>
      <c r="H2251" s="200" t="s">
        <v>56</v>
      </c>
      <c r="I2251" s="201">
        <v>303.8</v>
      </c>
    </row>
    <row r="2252" spans="1:9" ht="15.75">
      <c r="A2252" s="194"/>
      <c r="B2252" s="203" t="s">
        <v>2655</v>
      </c>
      <c r="C2252" s="295" t="s">
        <v>2656</v>
      </c>
      <c r="D2252" s="296"/>
      <c r="E2252" s="296"/>
      <c r="F2252" s="297"/>
      <c r="G2252" s="199">
        <v>260</v>
      </c>
      <c r="H2252" s="200" t="s">
        <v>56</v>
      </c>
      <c r="I2252" s="201">
        <v>254.8</v>
      </c>
    </row>
    <row r="2253" spans="1:9" ht="15.75">
      <c r="A2253" s="194"/>
      <c r="B2253" s="203">
        <v>665</v>
      </c>
      <c r="C2253" s="295" t="s">
        <v>2657</v>
      </c>
      <c r="D2253" s="296"/>
      <c r="E2253" s="296"/>
      <c r="F2253" s="297"/>
      <c r="G2253" s="199">
        <v>25</v>
      </c>
      <c r="H2253" s="200" t="s">
        <v>56</v>
      </c>
      <c r="I2253" s="201">
        <v>24.5</v>
      </c>
    </row>
    <row r="2254" spans="1:9" ht="15.75">
      <c r="A2254" s="194"/>
      <c r="B2254" s="203">
        <v>668</v>
      </c>
      <c r="C2254" s="295" t="s">
        <v>2658</v>
      </c>
      <c r="D2254" s="296"/>
      <c r="E2254" s="296"/>
      <c r="F2254" s="297"/>
      <c r="G2254" s="199">
        <v>750</v>
      </c>
      <c r="H2254" s="200" t="s">
        <v>56</v>
      </c>
      <c r="I2254" s="201">
        <v>735</v>
      </c>
    </row>
    <row r="2255" spans="1:9" ht="15.75">
      <c r="A2255" s="194"/>
      <c r="B2255" s="203" t="s">
        <v>284</v>
      </c>
      <c r="C2255" s="295" t="s">
        <v>2659</v>
      </c>
      <c r="D2255" s="296"/>
      <c r="E2255" s="296"/>
      <c r="F2255" s="297"/>
      <c r="G2255" s="199">
        <v>940</v>
      </c>
      <c r="H2255" s="200" t="s">
        <v>56</v>
      </c>
      <c r="I2255" s="201">
        <v>921.2</v>
      </c>
    </row>
    <row r="2256" spans="1:9" ht="15.75">
      <c r="A2256" s="194"/>
      <c r="B2256" s="203" t="s">
        <v>2660</v>
      </c>
      <c r="C2256" s="295" t="s">
        <v>2661</v>
      </c>
      <c r="D2256" s="296"/>
      <c r="E2256" s="296"/>
      <c r="F2256" s="297"/>
      <c r="G2256" s="199">
        <v>145</v>
      </c>
      <c r="H2256" s="200" t="s">
        <v>56</v>
      </c>
      <c r="I2256" s="201">
        <v>142.1</v>
      </c>
    </row>
    <row r="2257" spans="1:9" ht="15.75">
      <c r="A2257" s="194"/>
      <c r="B2257" s="203" t="s">
        <v>2662</v>
      </c>
      <c r="C2257" s="295" t="s">
        <v>2663</v>
      </c>
      <c r="D2257" s="296"/>
      <c r="E2257" s="296"/>
      <c r="F2257" s="297"/>
      <c r="G2257" s="199" t="s">
        <v>53</v>
      </c>
      <c r="H2257" s="200" t="s">
        <v>56</v>
      </c>
      <c r="I2257" s="201" t="s">
        <v>53</v>
      </c>
    </row>
    <row r="2258" spans="1:9" ht="15.75">
      <c r="A2258" s="194"/>
      <c r="B2258" s="203" t="s">
        <v>1029</v>
      </c>
      <c r="C2258" s="295" t="s">
        <v>2664</v>
      </c>
      <c r="D2258" s="296"/>
      <c r="E2258" s="296"/>
      <c r="F2258" s="297"/>
      <c r="G2258" s="199">
        <v>80</v>
      </c>
      <c r="H2258" s="200" t="s">
        <v>56</v>
      </c>
      <c r="I2258" s="201">
        <v>78.400000000000006</v>
      </c>
    </row>
    <row r="2259" spans="1:9" ht="15.75">
      <c r="A2259" s="194"/>
      <c r="B2259" s="203" t="s">
        <v>1028</v>
      </c>
      <c r="C2259" s="295" t="s">
        <v>2665</v>
      </c>
      <c r="D2259" s="296"/>
      <c r="E2259" s="296"/>
      <c r="F2259" s="297"/>
      <c r="G2259" s="199">
        <v>150</v>
      </c>
      <c r="H2259" s="200" t="s">
        <v>56</v>
      </c>
      <c r="I2259" s="201">
        <v>147</v>
      </c>
    </row>
    <row r="2260" spans="1:9" ht="15.75">
      <c r="A2260" s="194"/>
      <c r="B2260" s="203" t="s">
        <v>1031</v>
      </c>
      <c r="C2260" s="295" t="s">
        <v>2666</v>
      </c>
      <c r="D2260" s="296"/>
      <c r="E2260" s="296"/>
      <c r="F2260" s="297"/>
      <c r="G2260" s="199">
        <v>100</v>
      </c>
      <c r="H2260" s="200" t="s">
        <v>56</v>
      </c>
      <c r="I2260" s="201">
        <v>98</v>
      </c>
    </row>
    <row r="2261" spans="1:9" ht="15.75">
      <c r="A2261" s="194"/>
      <c r="B2261" s="203" t="s">
        <v>2667</v>
      </c>
      <c r="C2261" s="295" t="s">
        <v>2668</v>
      </c>
      <c r="D2261" s="296"/>
      <c r="E2261" s="296"/>
      <c r="F2261" s="297"/>
      <c r="G2261" s="199">
        <v>80</v>
      </c>
      <c r="H2261" s="200" t="s">
        <v>56</v>
      </c>
      <c r="I2261" s="201">
        <v>78.400000000000006</v>
      </c>
    </row>
    <row r="2262" spans="1:9" ht="15.75">
      <c r="A2262" s="194"/>
      <c r="B2262" s="203" t="s">
        <v>2670</v>
      </c>
      <c r="C2262" s="295" t="s">
        <v>2669</v>
      </c>
      <c r="D2262" s="296"/>
      <c r="E2262" s="296"/>
      <c r="F2262" s="297"/>
      <c r="G2262" s="199">
        <v>165</v>
      </c>
      <c r="H2262" s="200" t="s">
        <v>56</v>
      </c>
      <c r="I2262" s="201">
        <v>161.69999999999999</v>
      </c>
    </row>
    <row r="2263" spans="1:9" ht="15.75">
      <c r="A2263" s="204"/>
      <c r="B2263" s="203" t="s">
        <v>2671</v>
      </c>
      <c r="C2263" s="295" t="s">
        <v>2672</v>
      </c>
      <c r="D2263" s="296"/>
      <c r="E2263" s="296"/>
      <c r="F2263" s="297"/>
      <c r="G2263" s="199">
        <v>165</v>
      </c>
      <c r="H2263" s="200" t="s">
        <v>56</v>
      </c>
      <c r="I2263" s="201">
        <v>161.69999999999999</v>
      </c>
    </row>
    <row r="2264" spans="1:9" ht="20.25">
      <c r="A2264" s="89"/>
      <c r="B2264" s="289" t="s">
        <v>2673</v>
      </c>
      <c r="C2264" s="281"/>
      <c r="D2264" s="281"/>
      <c r="E2264" s="281"/>
      <c r="F2264" s="282"/>
      <c r="G2264" s="80"/>
      <c r="H2264" s="81"/>
      <c r="I2264" s="56"/>
    </row>
    <row r="2265" spans="1:9" ht="15.75">
      <c r="A2265" s="194"/>
      <c r="B2265" s="184" t="s">
        <v>563</v>
      </c>
      <c r="C2265" s="285" t="s">
        <v>2674</v>
      </c>
      <c r="D2265" s="290"/>
      <c r="E2265" s="290"/>
      <c r="F2265" s="291"/>
      <c r="G2265" s="195" t="s">
        <v>72</v>
      </c>
      <c r="H2265" s="112" t="s">
        <v>56</v>
      </c>
      <c r="I2265" s="196" t="s">
        <v>72</v>
      </c>
    </row>
    <row r="2266" spans="1:9" ht="15.75">
      <c r="A2266" s="194"/>
      <c r="B2266" s="184" t="s">
        <v>239</v>
      </c>
      <c r="C2266" s="285" t="s">
        <v>2675</v>
      </c>
      <c r="D2266" s="290"/>
      <c r="E2266" s="290"/>
      <c r="F2266" s="291"/>
      <c r="G2266" s="195">
        <v>-115</v>
      </c>
      <c r="H2266" s="112" t="s">
        <v>56</v>
      </c>
      <c r="I2266" s="196">
        <v>-112.7</v>
      </c>
    </row>
    <row r="2267" spans="1:9" ht="15.75">
      <c r="A2267" s="194"/>
      <c r="B2267" s="184">
        <v>152</v>
      </c>
      <c r="C2267" s="285" t="s">
        <v>2676</v>
      </c>
      <c r="D2267" s="290"/>
      <c r="E2267" s="290"/>
      <c r="F2267" s="291"/>
      <c r="G2267" s="195">
        <v>100</v>
      </c>
      <c r="H2267" s="112" t="s">
        <v>56</v>
      </c>
      <c r="I2267" s="196">
        <v>98</v>
      </c>
    </row>
    <row r="2268" spans="1:9" ht="15.75">
      <c r="A2268" s="194"/>
      <c r="B2268" s="184">
        <v>154</v>
      </c>
      <c r="C2268" s="285" t="s">
        <v>2677</v>
      </c>
      <c r="D2268" s="290"/>
      <c r="E2268" s="290"/>
      <c r="F2268" s="291"/>
      <c r="G2268" s="195">
        <v>100</v>
      </c>
      <c r="H2268" s="112" t="s">
        <v>56</v>
      </c>
      <c r="I2268" s="196">
        <v>98</v>
      </c>
    </row>
    <row r="2269" spans="1:9" ht="20.25">
      <c r="A2269" s="89"/>
      <c r="B2269" s="289" t="s">
        <v>2678</v>
      </c>
      <c r="C2269" s="281"/>
      <c r="D2269" s="281"/>
      <c r="E2269" s="281"/>
      <c r="F2269" s="282"/>
      <c r="G2269" s="80"/>
      <c r="H2269" s="81"/>
      <c r="I2269" s="56"/>
    </row>
    <row r="2270" spans="1:9" ht="15.75">
      <c r="A2270" s="49"/>
      <c r="B2270" s="98" t="s">
        <v>412</v>
      </c>
      <c r="C2270" s="292" t="s">
        <v>2571</v>
      </c>
      <c r="D2270" s="293"/>
      <c r="E2270" s="293"/>
      <c r="F2270" s="294"/>
      <c r="G2270" s="195" t="s">
        <v>72</v>
      </c>
      <c r="H2270" s="112" t="s">
        <v>56</v>
      </c>
      <c r="I2270" s="196" t="s">
        <v>72</v>
      </c>
    </row>
    <row r="2271" spans="1:9" ht="15.75">
      <c r="A2271" s="49"/>
      <c r="B2271" s="73" t="s">
        <v>2572</v>
      </c>
      <c r="C2271" s="280" t="s">
        <v>2880</v>
      </c>
      <c r="D2271" s="281"/>
      <c r="E2271" s="281"/>
      <c r="F2271" s="282"/>
      <c r="G2271" s="162">
        <v>685</v>
      </c>
      <c r="H2271" s="61" t="s">
        <v>56</v>
      </c>
      <c r="I2271" s="165">
        <v>671.3</v>
      </c>
    </row>
    <row r="2272" spans="1:9" ht="15.75">
      <c r="A2272" s="49"/>
      <c r="B2272" s="73" t="s">
        <v>2572</v>
      </c>
      <c r="C2272" s="280" t="s">
        <v>2879</v>
      </c>
      <c r="D2272" s="281"/>
      <c r="E2272" s="281"/>
      <c r="F2272" s="282"/>
      <c r="G2272" s="162" t="s">
        <v>72</v>
      </c>
      <c r="H2272" s="61" t="s">
        <v>56</v>
      </c>
      <c r="I2272" s="165" t="s">
        <v>72</v>
      </c>
    </row>
    <row r="2273" spans="1:9" ht="15.75">
      <c r="A2273" s="49"/>
      <c r="B2273" s="73" t="s">
        <v>2001</v>
      </c>
      <c r="C2273" s="280" t="s">
        <v>2573</v>
      </c>
      <c r="D2273" s="281"/>
      <c r="E2273" s="281"/>
      <c r="F2273" s="282"/>
      <c r="G2273" s="162" t="s">
        <v>72</v>
      </c>
      <c r="H2273" s="61" t="s">
        <v>56</v>
      </c>
      <c r="I2273" s="165" t="s">
        <v>72</v>
      </c>
    </row>
    <row r="2274" spans="1:9" ht="15.75">
      <c r="A2274" s="49"/>
      <c r="B2274" s="73" t="s">
        <v>2574</v>
      </c>
      <c r="C2274" s="280" t="s">
        <v>2881</v>
      </c>
      <c r="D2274" s="281"/>
      <c r="E2274" s="281"/>
      <c r="F2274" s="282"/>
      <c r="G2274" s="162">
        <v>125</v>
      </c>
      <c r="H2274" s="61" t="s">
        <v>56</v>
      </c>
      <c r="I2274" s="165">
        <v>122.5</v>
      </c>
    </row>
    <row r="2275" spans="1:9" ht="15.75">
      <c r="A2275" s="49"/>
      <c r="B2275" s="73" t="s">
        <v>2574</v>
      </c>
      <c r="C2275" s="280" t="s">
        <v>2882</v>
      </c>
      <c r="D2275" s="281"/>
      <c r="E2275" s="281"/>
      <c r="F2275" s="282"/>
      <c r="G2275" s="162" t="s">
        <v>72</v>
      </c>
      <c r="H2275" s="61" t="s">
        <v>56</v>
      </c>
      <c r="I2275" s="165" t="s">
        <v>72</v>
      </c>
    </row>
    <row r="2276" spans="1:9" ht="15.75">
      <c r="A2276" s="49"/>
      <c r="B2276" s="73" t="s">
        <v>401</v>
      </c>
      <c r="C2276" s="280" t="s">
        <v>2575</v>
      </c>
      <c r="D2276" s="281"/>
      <c r="E2276" s="281"/>
      <c r="F2276" s="282"/>
      <c r="G2276" s="162">
        <v>305</v>
      </c>
      <c r="H2276" s="61" t="s">
        <v>56</v>
      </c>
      <c r="I2276" s="165">
        <v>298.89999999999998</v>
      </c>
    </row>
    <row r="2277" spans="1:9" ht="15.75">
      <c r="A2277" s="49"/>
      <c r="B2277" s="73" t="s">
        <v>799</v>
      </c>
      <c r="C2277" s="280" t="s">
        <v>2883</v>
      </c>
      <c r="D2277" s="281"/>
      <c r="E2277" s="281"/>
      <c r="F2277" s="282"/>
      <c r="G2277" s="162">
        <v>365</v>
      </c>
      <c r="H2277" s="61" t="s">
        <v>56</v>
      </c>
      <c r="I2277" s="165">
        <v>350.4</v>
      </c>
    </row>
    <row r="2278" spans="1:9" ht="15.75">
      <c r="A2278" s="49"/>
      <c r="B2278" s="73" t="s">
        <v>2884</v>
      </c>
      <c r="C2278" s="280" t="s">
        <v>2576</v>
      </c>
      <c r="D2278" s="281"/>
      <c r="E2278" s="281"/>
      <c r="F2278" s="282"/>
      <c r="G2278" s="162">
        <v>490</v>
      </c>
      <c r="H2278" s="61" t="s">
        <v>56</v>
      </c>
      <c r="I2278" s="165">
        <v>480.2</v>
      </c>
    </row>
    <row r="2279" spans="1:9" ht="15.75">
      <c r="A2279" s="49"/>
      <c r="B2279" s="73" t="s">
        <v>2585</v>
      </c>
      <c r="C2279" s="280" t="s">
        <v>2586</v>
      </c>
      <c r="D2279" s="281"/>
      <c r="E2279" s="281"/>
      <c r="F2279" s="282"/>
      <c r="G2279" s="162">
        <v>25</v>
      </c>
      <c r="H2279" s="61" t="s">
        <v>56</v>
      </c>
      <c r="I2279" s="158">
        <v>24.5</v>
      </c>
    </row>
    <row r="2280" spans="1:9" ht="15.75">
      <c r="A2280" s="49"/>
      <c r="B2280" s="73" t="s">
        <v>129</v>
      </c>
      <c r="C2280" s="280" t="s">
        <v>2587</v>
      </c>
      <c r="D2280" s="281"/>
      <c r="E2280" s="281"/>
      <c r="F2280" s="282"/>
      <c r="G2280" s="162">
        <v>25</v>
      </c>
      <c r="H2280" s="61" t="s">
        <v>56</v>
      </c>
      <c r="I2280" s="158">
        <v>24.5</v>
      </c>
    </row>
    <row r="2281" spans="1:9" ht="15.75">
      <c r="A2281" s="49"/>
      <c r="B2281" s="73" t="s">
        <v>2588</v>
      </c>
      <c r="C2281" s="280" t="s">
        <v>2589</v>
      </c>
      <c r="D2281" s="281"/>
      <c r="E2281" s="281"/>
      <c r="F2281" s="282"/>
      <c r="G2281" s="162">
        <v>25</v>
      </c>
      <c r="H2281" s="61" t="s">
        <v>56</v>
      </c>
      <c r="I2281" s="158">
        <v>24.5</v>
      </c>
    </row>
    <row r="2282" spans="1:9" ht="15.75">
      <c r="A2282" s="49"/>
      <c r="B2282" s="51" t="s">
        <v>657</v>
      </c>
      <c r="C2282" s="280" t="s">
        <v>2590</v>
      </c>
      <c r="D2282" s="281"/>
      <c r="E2282" s="281"/>
      <c r="F2282" s="282"/>
      <c r="G2282" s="162">
        <v>25</v>
      </c>
      <c r="H2282" s="61" t="s">
        <v>56</v>
      </c>
      <c r="I2282" s="158">
        <v>24.5</v>
      </c>
    </row>
    <row r="2283" spans="1:9" ht="15.75">
      <c r="A2283" s="194"/>
      <c r="B2283" s="183" t="s">
        <v>2577</v>
      </c>
      <c r="C2283" s="198" t="s">
        <v>2578</v>
      </c>
      <c r="D2283" s="198"/>
      <c r="E2283" s="198"/>
      <c r="F2283" s="184"/>
      <c r="G2283" s="195">
        <v>50</v>
      </c>
      <c r="H2283" s="112" t="s">
        <v>56</v>
      </c>
      <c r="I2283" s="196">
        <v>49</v>
      </c>
    </row>
    <row r="2284" spans="1:9" ht="20.25">
      <c r="A2284" s="89"/>
      <c r="B2284" s="289" t="s">
        <v>2679</v>
      </c>
      <c r="C2284" s="281"/>
      <c r="D2284" s="281"/>
      <c r="E2284" s="281"/>
      <c r="F2284" s="282"/>
      <c r="G2284" s="80"/>
      <c r="H2284" s="81"/>
      <c r="I2284" s="56"/>
    </row>
    <row r="2285" spans="1:9" ht="15.75">
      <c r="A2285" s="49"/>
      <c r="B2285" s="98">
        <v>472</v>
      </c>
      <c r="C2285" s="292" t="s">
        <v>2885</v>
      </c>
      <c r="D2285" s="293"/>
      <c r="E2285" s="293"/>
      <c r="F2285" s="294"/>
      <c r="G2285" s="195" t="s">
        <v>53</v>
      </c>
      <c r="H2285" s="112" t="s">
        <v>56</v>
      </c>
      <c r="I2285" s="196" t="s">
        <v>53</v>
      </c>
    </row>
    <row r="2286" spans="1:9" ht="15.75">
      <c r="A2286" s="49"/>
      <c r="B2286" s="73">
        <v>475</v>
      </c>
      <c r="C2286" s="280" t="s">
        <v>2886</v>
      </c>
      <c r="D2286" s="281"/>
      <c r="E2286" s="281"/>
      <c r="F2286" s="282"/>
      <c r="G2286" s="162" t="s">
        <v>72</v>
      </c>
      <c r="H2286" s="61" t="s">
        <v>56</v>
      </c>
      <c r="I2286" s="165" t="s">
        <v>72</v>
      </c>
    </row>
    <row r="2287" spans="1:9" ht="15.75">
      <c r="A2287" s="49"/>
      <c r="B2287" s="73">
        <v>474</v>
      </c>
      <c r="C2287" s="280" t="s">
        <v>2887</v>
      </c>
      <c r="D2287" s="281"/>
      <c r="E2287" s="281"/>
      <c r="F2287" s="282"/>
      <c r="G2287" s="162">
        <v>670</v>
      </c>
      <c r="H2287" s="61" t="s">
        <v>56</v>
      </c>
      <c r="I2287" s="165">
        <v>656.6</v>
      </c>
    </row>
    <row r="2288" spans="1:9" ht="15.75">
      <c r="A2288" s="49"/>
      <c r="B2288" s="73" t="s">
        <v>2243</v>
      </c>
      <c r="C2288" s="280" t="s">
        <v>2680</v>
      </c>
      <c r="D2288" s="281"/>
      <c r="E2288" s="281"/>
      <c r="F2288" s="282"/>
      <c r="G2288" s="162" t="s">
        <v>72</v>
      </c>
      <c r="H2288" s="61" t="s">
        <v>56</v>
      </c>
      <c r="I2288" s="165" t="s">
        <v>72</v>
      </c>
    </row>
    <row r="2289" spans="1:9" ht="15.75">
      <c r="A2289" s="49"/>
      <c r="B2289" s="73" t="s">
        <v>403</v>
      </c>
      <c r="C2289" s="280" t="s">
        <v>2888</v>
      </c>
      <c r="D2289" s="281"/>
      <c r="E2289" s="281"/>
      <c r="F2289" s="282"/>
      <c r="G2289" s="162">
        <v>110</v>
      </c>
      <c r="H2289" s="61" t="s">
        <v>56</v>
      </c>
      <c r="I2289" s="165">
        <v>107.6</v>
      </c>
    </row>
    <row r="2290" spans="1:9" ht="15.75">
      <c r="A2290" s="49"/>
      <c r="B2290" s="73" t="s">
        <v>403</v>
      </c>
      <c r="C2290" s="280" t="s">
        <v>2889</v>
      </c>
      <c r="D2290" s="281"/>
      <c r="E2290" s="281"/>
      <c r="F2290" s="282"/>
      <c r="G2290" s="162" t="s">
        <v>72</v>
      </c>
      <c r="H2290" s="61" t="s">
        <v>56</v>
      </c>
      <c r="I2290" s="165" t="s">
        <v>72</v>
      </c>
    </row>
    <row r="2291" spans="1:9" ht="15.75">
      <c r="A2291" s="49"/>
      <c r="B2291" s="73">
        <v>961</v>
      </c>
      <c r="C2291" s="280" t="s">
        <v>2681</v>
      </c>
      <c r="D2291" s="281"/>
      <c r="E2291" s="281"/>
      <c r="F2291" s="282"/>
      <c r="G2291" s="162">
        <v>165</v>
      </c>
      <c r="H2291" s="61" t="s">
        <v>56</v>
      </c>
      <c r="I2291" s="165">
        <v>161.69999999999999</v>
      </c>
    </row>
    <row r="2292" spans="1:9" ht="15.75">
      <c r="A2292" s="49"/>
      <c r="B2292" s="73">
        <v>607</v>
      </c>
      <c r="C2292" s="280" t="s">
        <v>2682</v>
      </c>
      <c r="D2292" s="281"/>
      <c r="E2292" s="281"/>
      <c r="F2292" s="282"/>
      <c r="G2292" s="162">
        <v>100</v>
      </c>
      <c r="H2292" s="61" t="s">
        <v>56</v>
      </c>
      <c r="I2292" s="165">
        <v>98</v>
      </c>
    </row>
    <row r="2293" spans="1:9" ht="15.75">
      <c r="A2293" s="49"/>
      <c r="B2293" s="73" t="s">
        <v>2683</v>
      </c>
      <c r="C2293" s="280" t="s">
        <v>2890</v>
      </c>
      <c r="D2293" s="281"/>
      <c r="E2293" s="281"/>
      <c r="F2293" s="282"/>
      <c r="G2293" s="162" t="s">
        <v>53</v>
      </c>
      <c r="H2293" s="61" t="s">
        <v>56</v>
      </c>
      <c r="I2293" s="158" t="s">
        <v>53</v>
      </c>
    </row>
    <row r="2294" spans="1:9" ht="15.75">
      <c r="A2294" s="49"/>
      <c r="B2294" s="73" t="s">
        <v>2684</v>
      </c>
      <c r="C2294" s="280" t="s">
        <v>2891</v>
      </c>
      <c r="D2294" s="281"/>
      <c r="E2294" s="281"/>
      <c r="F2294" s="282"/>
      <c r="G2294" s="162" t="s">
        <v>53</v>
      </c>
      <c r="H2294" s="61" t="s">
        <v>56</v>
      </c>
      <c r="I2294" s="158" t="s">
        <v>53</v>
      </c>
    </row>
    <row r="2295" spans="1:9" ht="15.75">
      <c r="A2295" s="49"/>
      <c r="B2295" s="73" t="s">
        <v>2548</v>
      </c>
      <c r="C2295" s="280" t="s">
        <v>2892</v>
      </c>
      <c r="D2295" s="281"/>
      <c r="E2295" s="281"/>
      <c r="F2295" s="282"/>
      <c r="G2295" s="162" t="s">
        <v>53</v>
      </c>
      <c r="H2295" s="61" t="s">
        <v>56</v>
      </c>
      <c r="I2295" s="158" t="s">
        <v>53</v>
      </c>
    </row>
    <row r="2296" spans="1:9" ht="15.75">
      <c r="A2296" s="49"/>
      <c r="B2296" s="51" t="s">
        <v>2554</v>
      </c>
      <c r="C2296" s="280" t="s">
        <v>2893</v>
      </c>
      <c r="D2296" s="281"/>
      <c r="E2296" s="281"/>
      <c r="F2296" s="282"/>
      <c r="G2296" s="162" t="s">
        <v>53</v>
      </c>
      <c r="H2296" s="61" t="s">
        <v>56</v>
      </c>
      <c r="I2296" s="158" t="s">
        <v>53</v>
      </c>
    </row>
    <row r="2297" spans="1:9" ht="15.75">
      <c r="A2297" s="49"/>
      <c r="B2297" s="51" t="s">
        <v>2894</v>
      </c>
      <c r="C2297" s="280" t="s">
        <v>2895</v>
      </c>
      <c r="D2297" s="281"/>
      <c r="E2297" s="281"/>
      <c r="F2297" s="282"/>
      <c r="G2297" s="162" t="s">
        <v>53</v>
      </c>
      <c r="H2297" s="61" t="s">
        <v>56</v>
      </c>
      <c r="I2297" s="158" t="s">
        <v>53</v>
      </c>
    </row>
    <row r="2298" spans="1:9" ht="15.75">
      <c r="A2298" s="49"/>
      <c r="B2298" s="51" t="s">
        <v>2560</v>
      </c>
      <c r="C2298" s="280" t="s">
        <v>2896</v>
      </c>
      <c r="D2298" s="281"/>
      <c r="E2298" s="281"/>
      <c r="F2298" s="282"/>
      <c r="G2298" s="162" t="s">
        <v>53</v>
      </c>
      <c r="H2298" s="61" t="s">
        <v>56</v>
      </c>
      <c r="I2298" s="158" t="s">
        <v>53</v>
      </c>
    </row>
    <row r="2299" spans="1:9" ht="20.25">
      <c r="A2299" s="89"/>
      <c r="B2299" s="289" t="s">
        <v>2697</v>
      </c>
      <c r="C2299" s="281"/>
      <c r="D2299" s="281"/>
      <c r="E2299" s="281"/>
      <c r="F2299" s="282"/>
      <c r="G2299" s="80"/>
      <c r="H2299" s="81"/>
      <c r="I2299" s="56"/>
    </row>
    <row r="2300" spans="1:9" ht="15.75">
      <c r="A2300" s="49"/>
      <c r="B2300" s="98" t="s">
        <v>2685</v>
      </c>
      <c r="C2300" s="292" t="s">
        <v>2830</v>
      </c>
      <c r="D2300" s="293"/>
      <c r="E2300" s="293"/>
      <c r="F2300" s="294"/>
      <c r="G2300" s="195" t="s">
        <v>72</v>
      </c>
      <c r="H2300" s="112" t="s">
        <v>56</v>
      </c>
      <c r="I2300" s="196" t="s">
        <v>72</v>
      </c>
    </row>
    <row r="2301" spans="1:9" ht="15.75">
      <c r="A2301" s="49"/>
      <c r="B2301" s="73" t="s">
        <v>2686</v>
      </c>
      <c r="C2301" s="280" t="s">
        <v>2831</v>
      </c>
      <c r="D2301" s="281"/>
      <c r="E2301" s="281"/>
      <c r="F2301" s="282"/>
      <c r="G2301" s="162">
        <v>125</v>
      </c>
      <c r="H2301" s="61" t="s">
        <v>56</v>
      </c>
      <c r="I2301" s="165">
        <v>122.5</v>
      </c>
    </row>
    <row r="2302" spans="1:9" ht="15.75">
      <c r="A2302" s="49"/>
      <c r="B2302" s="73" t="s">
        <v>2687</v>
      </c>
      <c r="C2302" s="280" t="s">
        <v>2832</v>
      </c>
      <c r="D2302" s="281"/>
      <c r="E2302" s="281"/>
      <c r="F2302" s="282"/>
      <c r="G2302" s="162">
        <v>210</v>
      </c>
      <c r="H2302" s="61" t="s">
        <v>56</v>
      </c>
      <c r="I2302" s="165">
        <v>205.8</v>
      </c>
    </row>
    <row r="2303" spans="1:9" ht="15.75">
      <c r="A2303" s="49"/>
      <c r="B2303" s="73" t="s">
        <v>2688</v>
      </c>
      <c r="C2303" s="280" t="s">
        <v>2833</v>
      </c>
      <c r="D2303" s="281"/>
      <c r="E2303" s="281"/>
      <c r="F2303" s="282"/>
      <c r="G2303" s="162">
        <v>325</v>
      </c>
      <c r="H2303" s="61" t="s">
        <v>56</v>
      </c>
      <c r="I2303" s="165">
        <v>318.5</v>
      </c>
    </row>
    <row r="2304" spans="1:9" ht="15.75">
      <c r="A2304" s="49"/>
      <c r="B2304" s="73" t="s">
        <v>2689</v>
      </c>
      <c r="C2304" s="280" t="s">
        <v>2834</v>
      </c>
      <c r="D2304" s="281"/>
      <c r="E2304" s="281"/>
      <c r="F2304" s="282"/>
      <c r="G2304" s="162">
        <v>490</v>
      </c>
      <c r="H2304" s="61" t="s">
        <v>56</v>
      </c>
      <c r="I2304" s="165">
        <v>480.2</v>
      </c>
    </row>
    <row r="2305" spans="1:9" ht="15.75">
      <c r="A2305" s="49"/>
      <c r="B2305" s="73" t="s">
        <v>2690</v>
      </c>
      <c r="C2305" s="280" t="s">
        <v>2835</v>
      </c>
      <c r="D2305" s="281"/>
      <c r="E2305" s="281"/>
      <c r="F2305" s="282"/>
      <c r="G2305" s="162">
        <v>515</v>
      </c>
      <c r="H2305" s="61" t="s">
        <v>56</v>
      </c>
      <c r="I2305" s="165">
        <v>504.7</v>
      </c>
    </row>
    <row r="2306" spans="1:9" ht="15.75">
      <c r="A2306" s="49"/>
      <c r="B2306" s="73" t="s">
        <v>2691</v>
      </c>
      <c r="C2306" s="280" t="s">
        <v>2836</v>
      </c>
      <c r="D2306" s="281"/>
      <c r="E2306" s="281"/>
      <c r="F2306" s="282"/>
      <c r="G2306" s="162">
        <v>550</v>
      </c>
      <c r="H2306" s="61" t="s">
        <v>56</v>
      </c>
      <c r="I2306" s="158">
        <v>239</v>
      </c>
    </row>
    <row r="2307" spans="1:9" ht="15.75">
      <c r="A2307" s="49"/>
      <c r="B2307" s="73" t="s">
        <v>2692</v>
      </c>
      <c r="C2307" s="280" t="s">
        <v>2837</v>
      </c>
      <c r="D2307" s="281"/>
      <c r="E2307" s="281"/>
      <c r="F2307" s="282"/>
      <c r="G2307" s="162">
        <v>570</v>
      </c>
      <c r="H2307" s="61" t="s">
        <v>56</v>
      </c>
      <c r="I2307" s="158">
        <v>558.6</v>
      </c>
    </row>
    <row r="2308" spans="1:9" ht="15.75">
      <c r="A2308" s="49"/>
      <c r="B2308" s="73" t="s">
        <v>2693</v>
      </c>
      <c r="C2308" s="280" t="s">
        <v>2838</v>
      </c>
      <c r="D2308" s="281"/>
      <c r="E2308" s="281"/>
      <c r="F2308" s="282"/>
      <c r="G2308" s="162">
        <v>585</v>
      </c>
      <c r="H2308" s="61" t="s">
        <v>56</v>
      </c>
      <c r="I2308" s="158">
        <v>546.29999999999995</v>
      </c>
    </row>
    <row r="2309" spans="1:9" ht="15.75">
      <c r="A2309" s="49"/>
      <c r="B2309" s="51" t="s">
        <v>2694</v>
      </c>
      <c r="C2309" s="280" t="s">
        <v>2839</v>
      </c>
      <c r="D2309" s="281"/>
      <c r="E2309" s="281"/>
      <c r="F2309" s="282"/>
      <c r="G2309" s="162">
        <v>805</v>
      </c>
      <c r="H2309" s="61" t="s">
        <v>56</v>
      </c>
      <c r="I2309" s="158">
        <v>788.9</v>
      </c>
    </row>
    <row r="2310" spans="1:9" ht="15.75">
      <c r="A2310" s="194"/>
      <c r="B2310" s="183" t="s">
        <v>2695</v>
      </c>
      <c r="C2310" s="198" t="s">
        <v>2840</v>
      </c>
      <c r="D2310" s="198"/>
      <c r="E2310" s="198"/>
      <c r="F2310" s="184"/>
      <c r="G2310" s="195">
        <v>965</v>
      </c>
      <c r="H2310" s="112" t="s">
        <v>56</v>
      </c>
      <c r="I2310" s="196">
        <v>945.7</v>
      </c>
    </row>
    <row r="2311" spans="1:9" ht="15.75">
      <c r="A2311" s="194"/>
      <c r="B2311" s="183" t="s">
        <v>2696</v>
      </c>
      <c r="C2311" s="198" t="s">
        <v>2841</v>
      </c>
      <c r="D2311" s="198"/>
      <c r="E2311" s="198"/>
      <c r="F2311" s="184"/>
      <c r="G2311" s="195">
        <v>1150</v>
      </c>
      <c r="H2311" s="112" t="s">
        <v>56</v>
      </c>
      <c r="I2311" s="196">
        <v>1127</v>
      </c>
    </row>
    <row r="2312" spans="1:9" ht="15.75">
      <c r="A2312" s="49"/>
      <c r="B2312" s="73" t="s">
        <v>2842</v>
      </c>
      <c r="C2312" s="280" t="s">
        <v>2849</v>
      </c>
      <c r="D2312" s="281"/>
      <c r="E2312" s="281"/>
      <c r="F2312" s="282"/>
      <c r="G2312" s="162" t="s">
        <v>72</v>
      </c>
      <c r="H2312" s="61" t="s">
        <v>56</v>
      </c>
      <c r="I2312" s="165" t="s">
        <v>72</v>
      </c>
    </row>
    <row r="2313" spans="1:9" ht="15.75">
      <c r="A2313" s="49"/>
      <c r="B2313" s="73" t="s">
        <v>2843</v>
      </c>
      <c r="C2313" s="280" t="s">
        <v>2850</v>
      </c>
      <c r="D2313" s="281"/>
      <c r="E2313" s="281"/>
      <c r="F2313" s="282"/>
      <c r="G2313" s="162">
        <v>165</v>
      </c>
      <c r="H2313" s="61" t="s">
        <v>56</v>
      </c>
      <c r="I2313" s="165">
        <v>161.69999999999999</v>
      </c>
    </row>
    <row r="2314" spans="1:9" ht="15.75">
      <c r="A2314" s="49"/>
      <c r="B2314" s="73" t="s">
        <v>2844</v>
      </c>
      <c r="C2314" s="280" t="s">
        <v>2851</v>
      </c>
      <c r="D2314" s="281"/>
      <c r="E2314" s="281"/>
      <c r="F2314" s="282"/>
      <c r="G2314" s="162">
        <v>320</v>
      </c>
      <c r="H2314" s="61" t="s">
        <v>56</v>
      </c>
      <c r="I2314" s="165">
        <v>313.60000000000002</v>
      </c>
    </row>
    <row r="2315" spans="1:9" ht="15.75">
      <c r="A2315" s="49"/>
      <c r="B2315" s="73" t="s">
        <v>2845</v>
      </c>
      <c r="C2315" s="280" t="s">
        <v>2852</v>
      </c>
      <c r="D2315" s="281"/>
      <c r="E2315" s="281"/>
      <c r="F2315" s="282"/>
      <c r="G2315" s="162">
        <v>375</v>
      </c>
      <c r="H2315" s="61" t="s">
        <v>56</v>
      </c>
      <c r="I2315" s="165">
        <v>367.5</v>
      </c>
    </row>
    <row r="2316" spans="1:9" ht="15.75">
      <c r="A2316" s="49"/>
      <c r="B2316" s="73" t="s">
        <v>2846</v>
      </c>
      <c r="C2316" s="280" t="s">
        <v>2853</v>
      </c>
      <c r="D2316" s="281"/>
      <c r="E2316" s="281"/>
      <c r="F2316" s="282"/>
      <c r="G2316" s="162">
        <v>580</v>
      </c>
      <c r="H2316" s="61" t="s">
        <v>56</v>
      </c>
      <c r="I2316" s="165">
        <v>569.4</v>
      </c>
    </row>
    <row r="2317" spans="1:9" ht="15.75">
      <c r="A2317" s="49"/>
      <c r="B2317" s="73" t="s">
        <v>2847</v>
      </c>
      <c r="C2317" s="280" t="s">
        <v>2854</v>
      </c>
      <c r="D2317" s="281"/>
      <c r="E2317" s="281"/>
      <c r="F2317" s="282"/>
      <c r="G2317" s="162">
        <v>755</v>
      </c>
      <c r="H2317" s="61" t="s">
        <v>56</v>
      </c>
      <c r="I2317" s="165">
        <v>739.9</v>
      </c>
    </row>
    <row r="2318" spans="1:9" ht="15.75">
      <c r="A2318" s="49"/>
      <c r="B2318" s="73" t="s">
        <v>2848</v>
      </c>
      <c r="C2318" s="280" t="s">
        <v>2855</v>
      </c>
      <c r="D2318" s="281"/>
      <c r="E2318" s="281"/>
      <c r="F2318" s="282"/>
      <c r="G2318" s="162">
        <v>770</v>
      </c>
      <c r="H2318" s="61" t="s">
        <v>56</v>
      </c>
      <c r="I2318" s="165">
        <v>754.6</v>
      </c>
    </row>
    <row r="2319" spans="1:9" ht="15.75">
      <c r="A2319" s="49"/>
      <c r="B2319" s="73" t="s">
        <v>2696</v>
      </c>
      <c r="C2319" s="280" t="s">
        <v>2856</v>
      </c>
      <c r="D2319" s="281"/>
      <c r="E2319" s="281"/>
      <c r="F2319" s="282"/>
      <c r="G2319" s="162">
        <v>855</v>
      </c>
      <c r="H2319" s="61" t="s">
        <v>56</v>
      </c>
      <c r="I2319" s="165">
        <v>837.9</v>
      </c>
    </row>
    <row r="2320" spans="1:9" ht="15.75">
      <c r="A2320" s="49"/>
      <c r="B2320" s="73" t="s">
        <v>2688</v>
      </c>
      <c r="C2320" s="280" t="s">
        <v>2866</v>
      </c>
      <c r="D2320" s="281"/>
      <c r="E2320" s="281"/>
      <c r="F2320" s="282"/>
      <c r="G2320" s="162">
        <v>85</v>
      </c>
      <c r="H2320" s="61" t="s">
        <v>56</v>
      </c>
      <c r="I2320" s="165">
        <v>83.3</v>
      </c>
    </row>
    <row r="2321" spans="1:9" ht="15.75">
      <c r="A2321" s="49"/>
      <c r="B2321" s="73" t="s">
        <v>2690</v>
      </c>
      <c r="C2321" s="280" t="s">
        <v>2867</v>
      </c>
      <c r="D2321" s="281"/>
      <c r="E2321" s="281"/>
      <c r="F2321" s="282"/>
      <c r="G2321" s="162">
        <v>365</v>
      </c>
      <c r="H2321" s="61" t="s">
        <v>56</v>
      </c>
      <c r="I2321" s="165">
        <v>357.7</v>
      </c>
    </row>
    <row r="2322" spans="1:9" ht="15.75">
      <c r="A2322" s="49"/>
      <c r="B2322" s="73" t="s">
        <v>2691</v>
      </c>
      <c r="C2322" s="280" t="s">
        <v>2868</v>
      </c>
      <c r="D2322" s="281"/>
      <c r="E2322" s="281"/>
      <c r="F2322" s="282"/>
      <c r="G2322" s="162">
        <v>430</v>
      </c>
      <c r="H2322" s="61" t="s">
        <v>56</v>
      </c>
      <c r="I2322" s="165">
        <v>421.4</v>
      </c>
    </row>
    <row r="2323" spans="1:9" ht="15.75">
      <c r="A2323" s="49"/>
      <c r="B2323" s="73" t="s">
        <v>2846</v>
      </c>
      <c r="C2323" s="280" t="s">
        <v>2869</v>
      </c>
      <c r="D2323" s="281"/>
      <c r="E2323" s="281"/>
      <c r="F2323" s="282"/>
      <c r="G2323" s="162">
        <v>440</v>
      </c>
      <c r="H2323" s="61" t="s">
        <v>56</v>
      </c>
      <c r="I2323" s="165">
        <v>431.2</v>
      </c>
    </row>
    <row r="2324" spans="1:9" ht="15.75">
      <c r="A2324" s="49"/>
      <c r="B2324" s="73" t="s">
        <v>2862</v>
      </c>
      <c r="C2324" s="280" t="s">
        <v>2870</v>
      </c>
      <c r="D2324" s="281"/>
      <c r="E2324" s="281"/>
      <c r="F2324" s="282"/>
      <c r="G2324" s="162">
        <v>515</v>
      </c>
      <c r="H2324" s="61" t="s">
        <v>56</v>
      </c>
      <c r="I2324" s="165">
        <v>504.7</v>
      </c>
    </row>
    <row r="2325" spans="1:9" ht="15.75">
      <c r="A2325" s="49"/>
      <c r="B2325" s="73" t="s">
        <v>2863</v>
      </c>
      <c r="C2325" s="280" t="s">
        <v>2871</v>
      </c>
      <c r="D2325" s="281"/>
      <c r="E2325" s="281"/>
      <c r="F2325" s="282"/>
      <c r="G2325" s="162">
        <v>855</v>
      </c>
      <c r="H2325" s="61" t="s">
        <v>56</v>
      </c>
      <c r="I2325" s="165">
        <v>837.9</v>
      </c>
    </row>
    <row r="2326" spans="1:9" ht="15.75">
      <c r="A2326" s="49"/>
      <c r="B2326" s="73" t="s">
        <v>2695</v>
      </c>
      <c r="C2326" s="280" t="s">
        <v>2872</v>
      </c>
      <c r="D2326" s="281"/>
      <c r="E2326" s="281"/>
      <c r="F2326" s="282"/>
      <c r="G2326" s="162">
        <v>890</v>
      </c>
      <c r="H2326" s="61" t="s">
        <v>56</v>
      </c>
      <c r="I2326" s="165">
        <v>872.4</v>
      </c>
    </row>
    <row r="2327" spans="1:9" ht="15.75">
      <c r="A2327" s="49"/>
      <c r="B2327" s="73" t="s">
        <v>2864</v>
      </c>
      <c r="C2327" s="280" t="s">
        <v>2873</v>
      </c>
      <c r="D2327" s="281"/>
      <c r="E2327" s="281"/>
      <c r="F2327" s="282"/>
      <c r="G2327" s="162">
        <v>910</v>
      </c>
      <c r="H2327" s="61" t="s">
        <v>56</v>
      </c>
      <c r="I2327" s="165">
        <v>891.8</v>
      </c>
    </row>
    <row r="2328" spans="1:9" ht="15.75">
      <c r="A2328" s="49"/>
      <c r="B2328" s="73" t="s">
        <v>2865</v>
      </c>
      <c r="C2328" s="280" t="s">
        <v>2874</v>
      </c>
      <c r="D2328" s="281"/>
      <c r="E2328" s="281"/>
      <c r="F2328" s="282"/>
      <c r="G2328" s="162">
        <v>945</v>
      </c>
      <c r="H2328" s="61" t="s">
        <v>56</v>
      </c>
      <c r="I2328" s="165">
        <v>926.1</v>
      </c>
    </row>
    <row r="2329" spans="1:9" ht="20.25">
      <c r="A2329" s="89"/>
      <c r="B2329" s="289" t="s">
        <v>2698</v>
      </c>
      <c r="C2329" s="281"/>
      <c r="D2329" s="281"/>
      <c r="E2329" s="281"/>
      <c r="F2329" s="282"/>
      <c r="G2329" s="80"/>
      <c r="H2329" s="81"/>
      <c r="I2329" s="56"/>
    </row>
    <row r="2330" spans="1:9" ht="15.75">
      <c r="A2330" s="49"/>
      <c r="B2330" s="98">
        <v>534</v>
      </c>
      <c r="C2330" s="292" t="s">
        <v>2899</v>
      </c>
      <c r="D2330" s="293"/>
      <c r="E2330" s="293"/>
      <c r="F2330" s="294"/>
      <c r="G2330" s="195" t="s">
        <v>72</v>
      </c>
      <c r="H2330" s="112" t="s">
        <v>56</v>
      </c>
      <c r="I2330" s="196" t="s">
        <v>72</v>
      </c>
    </row>
    <row r="2331" spans="1:9" ht="15.75">
      <c r="A2331" s="49"/>
      <c r="B2331" s="73">
        <v>533</v>
      </c>
      <c r="C2331" s="280" t="s">
        <v>2900</v>
      </c>
      <c r="D2331" s="281"/>
      <c r="E2331" s="281"/>
      <c r="F2331" s="282"/>
      <c r="G2331" s="162" t="s">
        <v>53</v>
      </c>
      <c r="H2331" s="61" t="s">
        <v>56</v>
      </c>
      <c r="I2331" s="165" t="s">
        <v>53</v>
      </c>
    </row>
    <row r="2332" spans="1:9" ht="15.75">
      <c r="A2332" s="49"/>
      <c r="B2332" s="73">
        <v>536</v>
      </c>
      <c r="C2332" s="280" t="s">
        <v>2699</v>
      </c>
      <c r="D2332" s="281"/>
      <c r="E2332" s="281"/>
      <c r="F2332" s="282"/>
      <c r="G2332" s="162">
        <v>365</v>
      </c>
      <c r="H2332" s="61" t="s">
        <v>56</v>
      </c>
      <c r="I2332" s="165">
        <v>357.7</v>
      </c>
    </row>
    <row r="2333" spans="1:9" ht="15.75">
      <c r="A2333" s="49"/>
      <c r="B2333" s="73">
        <v>535</v>
      </c>
      <c r="C2333" s="280" t="s">
        <v>2897</v>
      </c>
      <c r="D2333" s="281"/>
      <c r="E2333" s="281"/>
      <c r="F2333" s="282"/>
      <c r="G2333" s="162">
        <v>490</v>
      </c>
      <c r="H2333" s="61" t="s">
        <v>56</v>
      </c>
      <c r="I2333" s="165">
        <v>480.2</v>
      </c>
    </row>
    <row r="2334" spans="1:9" ht="15.75">
      <c r="A2334" s="49"/>
      <c r="B2334" s="73">
        <v>535</v>
      </c>
      <c r="C2334" s="280" t="s">
        <v>2898</v>
      </c>
      <c r="D2334" s="281"/>
      <c r="E2334" s="281"/>
      <c r="F2334" s="282"/>
      <c r="G2334" s="162" t="s">
        <v>72</v>
      </c>
      <c r="H2334" s="61" t="s">
        <v>56</v>
      </c>
      <c r="I2334" s="165" t="s">
        <v>72</v>
      </c>
    </row>
    <row r="2335" spans="1:9" ht="15.75">
      <c r="A2335" s="49"/>
      <c r="B2335" s="73">
        <v>538</v>
      </c>
      <c r="C2335" s="280" t="s">
        <v>2700</v>
      </c>
      <c r="D2335" s="281"/>
      <c r="E2335" s="281"/>
      <c r="F2335" s="282"/>
      <c r="G2335" s="162">
        <v>650</v>
      </c>
      <c r="H2335" s="61" t="s">
        <v>56</v>
      </c>
      <c r="I2335" s="165">
        <v>637</v>
      </c>
    </row>
    <row r="2336" spans="1:9" ht="15.75">
      <c r="A2336" s="49"/>
      <c r="B2336" s="73">
        <v>539</v>
      </c>
      <c r="C2336" s="280" t="s">
        <v>2901</v>
      </c>
      <c r="D2336" s="281"/>
      <c r="E2336" s="281"/>
      <c r="F2336" s="282"/>
      <c r="G2336" s="162">
        <v>1075</v>
      </c>
      <c r="H2336" s="61" t="s">
        <v>56</v>
      </c>
      <c r="I2336" s="165">
        <v>1053.5</v>
      </c>
    </row>
    <row r="2337" spans="1:9" ht="15.75">
      <c r="A2337" s="49"/>
      <c r="B2337" s="73" t="s">
        <v>2701</v>
      </c>
      <c r="C2337" s="280" t="s">
        <v>2702</v>
      </c>
      <c r="D2337" s="281"/>
      <c r="E2337" s="281"/>
      <c r="F2337" s="282"/>
      <c r="G2337" s="162">
        <v>150</v>
      </c>
      <c r="H2337" s="61" t="s">
        <v>56</v>
      </c>
      <c r="I2337" s="165">
        <v>147</v>
      </c>
    </row>
    <row r="2338" spans="1:9" ht="15.75">
      <c r="A2338" s="49"/>
      <c r="B2338" s="73" t="s">
        <v>2902</v>
      </c>
      <c r="C2338" s="280" t="s">
        <v>2903</v>
      </c>
      <c r="D2338" s="281"/>
      <c r="E2338" s="281"/>
      <c r="F2338" s="282"/>
      <c r="G2338" s="162">
        <v>1160</v>
      </c>
      <c r="H2338" s="61" t="s">
        <v>56</v>
      </c>
      <c r="I2338" s="158">
        <v>1136.8</v>
      </c>
    </row>
    <row r="2339" spans="1:9" ht="15.75">
      <c r="A2339" s="49"/>
      <c r="B2339" s="73">
        <v>532</v>
      </c>
      <c r="C2339" s="280" t="s">
        <v>2703</v>
      </c>
      <c r="D2339" s="281"/>
      <c r="E2339" s="281"/>
      <c r="F2339" s="282"/>
      <c r="G2339" s="162">
        <v>490</v>
      </c>
      <c r="H2339" s="61" t="s">
        <v>56</v>
      </c>
      <c r="I2339" s="158">
        <v>480.2</v>
      </c>
    </row>
    <row r="2340" spans="1:9" ht="15.75">
      <c r="A2340" s="49"/>
      <c r="B2340" s="73">
        <v>765</v>
      </c>
      <c r="C2340" s="280" t="s">
        <v>2704</v>
      </c>
      <c r="D2340" s="281"/>
      <c r="E2340" s="281"/>
      <c r="F2340" s="282"/>
      <c r="G2340" s="162">
        <v>490</v>
      </c>
      <c r="H2340" s="61" t="s">
        <v>56</v>
      </c>
      <c r="I2340" s="158">
        <v>480.2</v>
      </c>
    </row>
    <row r="2341" spans="1:9" ht="15.75">
      <c r="A2341" s="49"/>
      <c r="B2341" s="73" t="s">
        <v>2705</v>
      </c>
      <c r="C2341" s="280" t="s">
        <v>2706</v>
      </c>
      <c r="D2341" s="281"/>
      <c r="E2341" s="281"/>
      <c r="F2341" s="282"/>
      <c r="G2341" s="162">
        <v>-135</v>
      </c>
      <c r="H2341" s="61" t="s">
        <v>56</v>
      </c>
      <c r="I2341" s="158">
        <v>-131.69999999999999</v>
      </c>
    </row>
    <row r="2342" spans="1:9" ht="15.75">
      <c r="A2342" s="49"/>
      <c r="B2342" s="51" t="s">
        <v>2707</v>
      </c>
      <c r="C2342" s="280" t="s">
        <v>2708</v>
      </c>
      <c r="D2342" s="281"/>
      <c r="E2342" s="281"/>
      <c r="F2342" s="282"/>
      <c r="G2342" s="162">
        <v>175</v>
      </c>
      <c r="H2342" s="61" t="s">
        <v>56</v>
      </c>
      <c r="I2342" s="158">
        <v>171.5</v>
      </c>
    </row>
    <row r="2343" spans="1:9" ht="15.75">
      <c r="A2343" s="49"/>
      <c r="B2343" s="51" t="s">
        <v>2709</v>
      </c>
      <c r="C2343" s="280" t="s">
        <v>2710</v>
      </c>
      <c r="D2343" s="281"/>
      <c r="E2343" s="281"/>
      <c r="F2343" s="282"/>
      <c r="G2343" s="162">
        <v>-70</v>
      </c>
      <c r="H2343" s="61" t="s">
        <v>56</v>
      </c>
      <c r="I2343" s="158">
        <v>-68.599999999999994</v>
      </c>
    </row>
    <row r="2344" spans="1:9" ht="15.75">
      <c r="A2344" s="49"/>
      <c r="B2344" s="51" t="s">
        <v>86</v>
      </c>
      <c r="C2344" s="280" t="s">
        <v>2711</v>
      </c>
      <c r="D2344" s="281"/>
      <c r="E2344" s="281"/>
      <c r="F2344" s="282"/>
      <c r="G2344" s="162">
        <v>120</v>
      </c>
      <c r="H2344" s="61" t="s">
        <v>56</v>
      </c>
      <c r="I2344" s="158">
        <v>117.6</v>
      </c>
    </row>
    <row r="2345" spans="1:9" ht="15.75">
      <c r="A2345" s="49"/>
      <c r="B2345" s="51" t="s">
        <v>160</v>
      </c>
      <c r="C2345" s="280" t="s">
        <v>2904</v>
      </c>
      <c r="D2345" s="281"/>
      <c r="E2345" s="281"/>
      <c r="F2345" s="282"/>
      <c r="G2345" s="162">
        <v>120</v>
      </c>
      <c r="H2345" s="61" t="s">
        <v>56</v>
      </c>
      <c r="I2345" s="158">
        <v>117.6</v>
      </c>
    </row>
    <row r="2346" spans="1:9" ht="15.75">
      <c r="A2346" s="49"/>
      <c r="B2346" s="51" t="s">
        <v>2712</v>
      </c>
      <c r="C2346" s="280" t="s">
        <v>2905</v>
      </c>
      <c r="D2346" s="281"/>
      <c r="E2346" s="281"/>
      <c r="F2346" s="282"/>
      <c r="G2346" s="162">
        <v>120</v>
      </c>
      <c r="H2346" s="61" t="s">
        <v>56</v>
      </c>
      <c r="I2346" s="158">
        <v>117.6</v>
      </c>
    </row>
    <row r="2347" spans="1:9" ht="15.75">
      <c r="A2347" s="49"/>
      <c r="B2347" s="51" t="s">
        <v>144</v>
      </c>
      <c r="C2347" s="280" t="s">
        <v>2857</v>
      </c>
      <c r="D2347" s="281"/>
      <c r="E2347" s="281"/>
      <c r="F2347" s="282"/>
      <c r="G2347" s="162">
        <v>125</v>
      </c>
      <c r="H2347" s="61" t="s">
        <v>56</v>
      </c>
      <c r="I2347" s="158">
        <v>122.5</v>
      </c>
    </row>
    <row r="2348" spans="1:9" ht="15.75">
      <c r="A2348" s="49"/>
      <c r="B2348" s="51" t="s">
        <v>2713</v>
      </c>
      <c r="C2348" s="280" t="s">
        <v>2714</v>
      </c>
      <c r="D2348" s="281"/>
      <c r="E2348" s="281"/>
      <c r="F2348" s="282"/>
      <c r="G2348" s="162">
        <v>245</v>
      </c>
      <c r="H2348" s="61" t="s">
        <v>56</v>
      </c>
      <c r="I2348" s="158">
        <v>240.1</v>
      </c>
    </row>
    <row r="2349" spans="1:9" ht="20.25">
      <c r="A2349" s="89"/>
      <c r="B2349" s="289" t="s">
        <v>2715</v>
      </c>
      <c r="C2349" s="281"/>
      <c r="D2349" s="281"/>
      <c r="E2349" s="281"/>
      <c r="F2349" s="282"/>
      <c r="G2349" s="80"/>
      <c r="H2349" s="81"/>
      <c r="I2349" s="56"/>
    </row>
    <row r="2350" spans="1:9" ht="15.75">
      <c r="A2350" s="194"/>
      <c r="B2350" s="184" t="s">
        <v>2716</v>
      </c>
      <c r="C2350" s="285" t="s">
        <v>2717</v>
      </c>
      <c r="D2350" s="290"/>
      <c r="E2350" s="290"/>
      <c r="F2350" s="291"/>
      <c r="G2350" s="195" t="s">
        <v>72</v>
      </c>
      <c r="H2350" s="112" t="s">
        <v>56</v>
      </c>
      <c r="I2350" s="196" t="s">
        <v>72</v>
      </c>
    </row>
    <row r="2351" spans="1:9" ht="20.25">
      <c r="A2351" s="89"/>
      <c r="B2351" s="289" t="s">
        <v>2718</v>
      </c>
      <c r="C2351" s="281"/>
      <c r="D2351" s="281"/>
      <c r="E2351" s="281"/>
      <c r="F2351" s="282"/>
      <c r="G2351" s="80"/>
      <c r="H2351" s="81"/>
      <c r="I2351" s="56"/>
    </row>
    <row r="2352" spans="1:9" ht="15.75">
      <c r="A2352" s="194"/>
      <c r="B2352" s="184" t="s">
        <v>2719</v>
      </c>
      <c r="C2352" s="285" t="s">
        <v>2720</v>
      </c>
      <c r="D2352" s="290"/>
      <c r="E2352" s="290"/>
      <c r="F2352" s="291"/>
      <c r="G2352" s="195" t="s">
        <v>72</v>
      </c>
      <c r="H2352" s="112" t="s">
        <v>56</v>
      </c>
      <c r="I2352" s="196" t="s">
        <v>72</v>
      </c>
    </row>
    <row r="2353" spans="1:9" ht="15.75">
      <c r="A2353" s="194"/>
      <c r="B2353" s="184" t="s">
        <v>1979</v>
      </c>
      <c r="C2353" s="285" t="s">
        <v>2721</v>
      </c>
      <c r="D2353" s="290"/>
      <c r="E2353" s="290"/>
      <c r="F2353" s="291"/>
      <c r="G2353" s="195">
        <v>250</v>
      </c>
      <c r="H2353" s="112" t="s">
        <v>56</v>
      </c>
      <c r="I2353" s="196">
        <v>245</v>
      </c>
    </row>
    <row r="2354" spans="1:9" ht="15.75">
      <c r="A2354" s="194"/>
      <c r="B2354" s="184" t="s">
        <v>1979</v>
      </c>
      <c r="C2354" s="285" t="s">
        <v>2875</v>
      </c>
      <c r="D2354" s="290"/>
      <c r="E2354" s="290"/>
      <c r="F2354" s="291"/>
      <c r="G2354" s="195" t="s">
        <v>72</v>
      </c>
      <c r="H2354" s="112" t="s">
        <v>56</v>
      </c>
      <c r="I2354" s="196" t="s">
        <v>72</v>
      </c>
    </row>
    <row r="2355" spans="1:9" ht="20.25">
      <c r="A2355" s="197"/>
      <c r="B2355" s="289" t="s">
        <v>2722</v>
      </c>
      <c r="C2355" s="281"/>
      <c r="D2355" s="281"/>
      <c r="E2355" s="281"/>
      <c r="F2355" s="282"/>
      <c r="G2355" s="80"/>
      <c r="H2355" s="81"/>
      <c r="I2355" s="56"/>
    </row>
    <row r="2356" spans="1:9" ht="15.75">
      <c r="A2356" s="194"/>
      <c r="B2356" s="184" t="s">
        <v>2723</v>
      </c>
      <c r="C2356" s="285" t="s">
        <v>2724</v>
      </c>
      <c r="D2356" s="290"/>
      <c r="E2356" s="290"/>
      <c r="F2356" s="291"/>
      <c r="G2356" s="195" t="s">
        <v>72</v>
      </c>
      <c r="H2356" s="112" t="s">
        <v>56</v>
      </c>
      <c r="I2356" s="196" t="s">
        <v>72</v>
      </c>
    </row>
    <row r="2357" spans="1:9" ht="15.75">
      <c r="A2357" s="194"/>
      <c r="B2357" s="184" t="s">
        <v>122</v>
      </c>
      <c r="C2357" s="285" t="s">
        <v>2725</v>
      </c>
      <c r="D2357" s="290"/>
      <c r="E2357" s="290"/>
      <c r="F2357" s="291"/>
      <c r="G2357" s="195">
        <v>880</v>
      </c>
      <c r="H2357" s="112" t="s">
        <v>56</v>
      </c>
      <c r="I2357" s="196">
        <v>862.4</v>
      </c>
    </row>
    <row r="2358" spans="1:9" ht="15.75">
      <c r="A2358" s="194"/>
      <c r="B2358" s="184" t="s">
        <v>2726</v>
      </c>
      <c r="C2358" s="285" t="s">
        <v>2727</v>
      </c>
      <c r="D2358" s="290"/>
      <c r="E2358" s="290"/>
      <c r="F2358" s="291"/>
      <c r="G2358" s="195">
        <v>410</v>
      </c>
      <c r="H2358" s="112" t="s">
        <v>56</v>
      </c>
      <c r="I2358" s="196">
        <v>401.8</v>
      </c>
    </row>
    <row r="2359" spans="1:9" ht="15.75">
      <c r="A2359" s="194"/>
      <c r="B2359" s="184" t="s">
        <v>2728</v>
      </c>
      <c r="C2359" s="285" t="s">
        <v>2729</v>
      </c>
      <c r="D2359" s="290"/>
      <c r="E2359" s="290"/>
      <c r="F2359" s="291"/>
      <c r="G2359" s="195">
        <v>90</v>
      </c>
      <c r="H2359" s="112" t="s">
        <v>56</v>
      </c>
      <c r="I2359" s="196">
        <v>88.2</v>
      </c>
    </row>
    <row r="2360" spans="1:9" ht="15.75">
      <c r="A2360" s="194"/>
      <c r="B2360" s="184" t="s">
        <v>2730</v>
      </c>
      <c r="C2360" s="285" t="s">
        <v>2731</v>
      </c>
      <c r="D2360" s="290"/>
      <c r="E2360" s="290"/>
      <c r="F2360" s="291"/>
      <c r="G2360" s="195" t="s">
        <v>72</v>
      </c>
      <c r="H2360" s="112" t="s">
        <v>56</v>
      </c>
      <c r="I2360" s="196" t="s">
        <v>72</v>
      </c>
    </row>
    <row r="2361" spans="1:9" ht="15.75">
      <c r="A2361" s="194"/>
      <c r="B2361" s="184" t="s">
        <v>157</v>
      </c>
      <c r="C2361" s="285" t="s">
        <v>2732</v>
      </c>
      <c r="D2361" s="290"/>
      <c r="E2361" s="290"/>
      <c r="F2361" s="291"/>
      <c r="G2361" s="195">
        <v>60</v>
      </c>
      <c r="H2361" s="112" t="s">
        <v>56</v>
      </c>
      <c r="I2361" s="196">
        <v>58.8</v>
      </c>
    </row>
    <row r="2362" spans="1:9" ht="15.75">
      <c r="A2362" s="194"/>
      <c r="B2362" s="184">
        <v>164</v>
      </c>
      <c r="C2362" s="285" t="s">
        <v>2733</v>
      </c>
      <c r="D2362" s="290"/>
      <c r="E2362" s="290"/>
      <c r="F2362" s="291"/>
      <c r="G2362" s="195">
        <v>30</v>
      </c>
      <c r="H2362" s="112" t="s">
        <v>56</v>
      </c>
      <c r="I2362" s="196">
        <v>29.4</v>
      </c>
    </row>
    <row r="2363" spans="1:9" ht="15.75">
      <c r="A2363" s="194"/>
      <c r="B2363" s="184" t="s">
        <v>833</v>
      </c>
      <c r="C2363" s="285" t="s">
        <v>2734</v>
      </c>
      <c r="D2363" s="290"/>
      <c r="E2363" s="290"/>
      <c r="F2363" s="291"/>
      <c r="G2363" s="195">
        <v>135</v>
      </c>
      <c r="H2363" s="112" t="s">
        <v>56</v>
      </c>
      <c r="I2363" s="196">
        <v>132.30000000000001</v>
      </c>
    </row>
    <row r="2364" spans="1:9" ht="15.75">
      <c r="A2364" s="194"/>
      <c r="B2364" s="184" t="s">
        <v>83</v>
      </c>
      <c r="C2364" s="285" t="s">
        <v>2735</v>
      </c>
      <c r="D2364" s="290"/>
      <c r="E2364" s="290"/>
      <c r="F2364" s="291"/>
      <c r="G2364" s="195">
        <v>70</v>
      </c>
      <c r="H2364" s="112" t="s">
        <v>56</v>
      </c>
      <c r="I2364" s="196">
        <v>68.599999999999994</v>
      </c>
    </row>
    <row r="2365" spans="1:9" ht="15.75">
      <c r="A2365" s="194"/>
      <c r="B2365" s="184" t="s">
        <v>609</v>
      </c>
      <c r="C2365" s="285" t="s">
        <v>2736</v>
      </c>
      <c r="D2365" s="290"/>
      <c r="E2365" s="290"/>
      <c r="F2365" s="291"/>
      <c r="G2365" s="195">
        <v>135</v>
      </c>
      <c r="H2365" s="112" t="s">
        <v>56</v>
      </c>
      <c r="I2365" s="196">
        <v>132.30000000000001</v>
      </c>
    </row>
    <row r="2366" spans="1:9" ht="15.75">
      <c r="A2366" s="194"/>
      <c r="B2366" s="184" t="s">
        <v>2737</v>
      </c>
      <c r="C2366" s="285" t="s">
        <v>2738</v>
      </c>
      <c r="D2366" s="290"/>
      <c r="E2366" s="290"/>
      <c r="F2366" s="291"/>
      <c r="G2366" s="195">
        <v>110</v>
      </c>
      <c r="H2366" s="112" t="s">
        <v>56</v>
      </c>
      <c r="I2366" s="196">
        <v>107.8</v>
      </c>
    </row>
    <row r="2367" spans="1:9" ht="15.75">
      <c r="A2367" s="194"/>
      <c r="B2367" s="184">
        <v>962</v>
      </c>
      <c r="C2367" s="285" t="s">
        <v>2739</v>
      </c>
      <c r="D2367" s="290"/>
      <c r="E2367" s="290"/>
      <c r="F2367" s="291"/>
      <c r="G2367" s="195">
        <v>25</v>
      </c>
      <c r="H2367" s="112" t="s">
        <v>56</v>
      </c>
      <c r="I2367" s="196">
        <v>24.5</v>
      </c>
    </row>
    <row r="2368" spans="1:9" ht="15.75">
      <c r="A2368" s="194"/>
      <c r="B2368" s="184" t="s">
        <v>2740</v>
      </c>
      <c r="C2368" s="285" t="s">
        <v>2741</v>
      </c>
      <c r="D2368" s="290"/>
      <c r="E2368" s="290"/>
      <c r="F2368" s="291"/>
      <c r="G2368" s="195" t="s">
        <v>53</v>
      </c>
      <c r="H2368" s="112" t="s">
        <v>56</v>
      </c>
      <c r="I2368" s="196" t="s">
        <v>53</v>
      </c>
    </row>
    <row r="2369" spans="1:9" ht="15.75">
      <c r="A2369" s="194"/>
      <c r="B2369" s="203" t="s">
        <v>2742</v>
      </c>
      <c r="C2369" s="295" t="s">
        <v>2743</v>
      </c>
      <c r="D2369" s="296"/>
      <c r="E2369" s="296"/>
      <c r="F2369" s="297"/>
      <c r="G2369" s="199">
        <v>100</v>
      </c>
      <c r="H2369" s="200" t="s">
        <v>56</v>
      </c>
      <c r="I2369" s="201">
        <v>98</v>
      </c>
    </row>
    <row r="2370" spans="1:9" ht="15.75">
      <c r="A2370" s="194"/>
      <c r="B2370" s="203" t="s">
        <v>2085</v>
      </c>
      <c r="C2370" s="295" t="s">
        <v>2744</v>
      </c>
      <c r="D2370" s="296"/>
      <c r="E2370" s="296"/>
      <c r="F2370" s="297"/>
      <c r="G2370" s="199">
        <v>320</v>
      </c>
      <c r="H2370" s="200" t="s">
        <v>56</v>
      </c>
      <c r="I2370" s="201">
        <v>313.60000000000002</v>
      </c>
    </row>
    <row r="2371" spans="1:9" ht="15.75">
      <c r="A2371" s="194"/>
      <c r="B2371" s="203" t="s">
        <v>2745</v>
      </c>
      <c r="C2371" s="298" t="s">
        <v>2746</v>
      </c>
      <c r="D2371" s="296"/>
      <c r="E2371" s="296"/>
      <c r="F2371" s="297"/>
      <c r="G2371" s="199">
        <v>-75</v>
      </c>
      <c r="H2371" s="200" t="s">
        <v>56</v>
      </c>
      <c r="I2371" s="201">
        <v>-73.5</v>
      </c>
    </row>
    <row r="2372" spans="1:9" ht="20.25">
      <c r="A2372" s="197"/>
      <c r="B2372" s="289" t="s">
        <v>204</v>
      </c>
      <c r="C2372" s="281"/>
      <c r="D2372" s="281"/>
      <c r="E2372" s="281"/>
      <c r="F2372" s="282"/>
      <c r="G2372" s="80"/>
      <c r="H2372" s="81"/>
      <c r="I2372" s="56"/>
    </row>
    <row r="2373" spans="1:9" ht="15.75">
      <c r="A2373" s="194"/>
      <c r="B2373" s="184" t="s">
        <v>1455</v>
      </c>
      <c r="C2373" s="285" t="s">
        <v>2747</v>
      </c>
      <c r="D2373" s="290"/>
      <c r="E2373" s="290"/>
      <c r="F2373" s="291"/>
      <c r="G2373" s="195" t="s">
        <v>72</v>
      </c>
      <c r="H2373" s="112" t="s">
        <v>56</v>
      </c>
      <c r="I2373" s="196" t="s">
        <v>72</v>
      </c>
    </row>
    <row r="2374" spans="1:9" ht="15.75">
      <c r="A2374" s="194"/>
      <c r="B2374" s="184" t="s">
        <v>2748</v>
      </c>
      <c r="C2374" s="285" t="s">
        <v>2749</v>
      </c>
      <c r="D2374" s="290"/>
      <c r="E2374" s="290"/>
      <c r="F2374" s="291"/>
      <c r="G2374" s="195">
        <v>125</v>
      </c>
      <c r="H2374" s="112" t="s">
        <v>56</v>
      </c>
      <c r="I2374" s="196">
        <v>122.5</v>
      </c>
    </row>
    <row r="2375" spans="1:9" ht="15.75">
      <c r="A2375" s="194"/>
      <c r="B2375" s="184">
        <v>881</v>
      </c>
      <c r="C2375" s="285" t="s">
        <v>2750</v>
      </c>
      <c r="D2375" s="290"/>
      <c r="E2375" s="290"/>
      <c r="F2375" s="291"/>
      <c r="G2375" s="195">
        <v>350</v>
      </c>
      <c r="H2375" s="112" t="s">
        <v>56</v>
      </c>
      <c r="I2375" s="196">
        <v>343</v>
      </c>
    </row>
    <row r="2376" spans="1:9" ht="15.75">
      <c r="A2376" s="194"/>
      <c r="B2376" s="184">
        <v>882</v>
      </c>
      <c r="C2376" s="285" t="s">
        <v>2751</v>
      </c>
      <c r="D2376" s="290"/>
      <c r="E2376" s="290"/>
      <c r="F2376" s="291"/>
      <c r="G2376" s="195">
        <v>475</v>
      </c>
      <c r="H2376" s="112" t="s">
        <v>56</v>
      </c>
      <c r="I2376" s="196">
        <v>465.5</v>
      </c>
    </row>
    <row r="2377" spans="1:9" ht="15.75">
      <c r="A2377" s="194"/>
      <c r="B2377" s="184" t="s">
        <v>2752</v>
      </c>
      <c r="C2377" s="285" t="s">
        <v>2753</v>
      </c>
      <c r="D2377" s="290"/>
      <c r="E2377" s="290"/>
      <c r="F2377" s="291"/>
      <c r="G2377" s="195">
        <v>440</v>
      </c>
      <c r="H2377" s="112" t="s">
        <v>56</v>
      </c>
      <c r="I2377" s="196">
        <v>431.2</v>
      </c>
    </row>
    <row r="2378" spans="1:9" ht="15.75">
      <c r="A2378" s="194"/>
      <c r="B2378" s="184" t="s">
        <v>2754</v>
      </c>
      <c r="C2378" s="285" t="s">
        <v>2755</v>
      </c>
      <c r="D2378" s="290"/>
      <c r="E2378" s="290"/>
      <c r="F2378" s="291"/>
      <c r="G2378" s="195">
        <v>565</v>
      </c>
      <c r="H2378" s="112" t="s">
        <v>56</v>
      </c>
      <c r="I2378" s="196">
        <v>553.70000000000005</v>
      </c>
    </row>
    <row r="2379" spans="1:9" ht="15.75">
      <c r="A2379" s="194"/>
      <c r="B2379" s="184" t="s">
        <v>2907</v>
      </c>
      <c r="C2379" s="285" t="s">
        <v>2908</v>
      </c>
      <c r="D2379" s="290"/>
      <c r="E2379" s="290"/>
      <c r="F2379" s="291"/>
      <c r="G2379" s="195">
        <v>855</v>
      </c>
      <c r="H2379" s="112" t="s">
        <v>56</v>
      </c>
      <c r="I2379" s="196">
        <v>837.9</v>
      </c>
    </row>
    <row r="2380" spans="1:9" ht="15.75">
      <c r="A2380" s="194"/>
      <c r="B2380" s="184">
        <v>855</v>
      </c>
      <c r="C2380" s="285" t="s">
        <v>2909</v>
      </c>
      <c r="D2380" s="290"/>
      <c r="E2380" s="290"/>
      <c r="F2380" s="291"/>
      <c r="G2380" s="195">
        <v>855</v>
      </c>
      <c r="H2380" s="112" t="s">
        <v>56</v>
      </c>
      <c r="I2380" s="196">
        <v>837.9</v>
      </c>
    </row>
    <row r="2381" spans="1:9" ht="15.75">
      <c r="A2381" s="194"/>
      <c r="B2381" s="184" t="s">
        <v>2757</v>
      </c>
      <c r="C2381" s="285" t="s">
        <v>2758</v>
      </c>
      <c r="D2381" s="290"/>
      <c r="E2381" s="290"/>
      <c r="F2381" s="291"/>
      <c r="G2381" s="195">
        <v>980</v>
      </c>
      <c r="H2381" s="112" t="s">
        <v>56</v>
      </c>
      <c r="I2381" s="196">
        <v>960.4</v>
      </c>
    </row>
    <row r="2382" spans="1:9" ht="15.75">
      <c r="A2382" s="194"/>
      <c r="B2382" s="184" t="s">
        <v>2759</v>
      </c>
      <c r="C2382" s="285" t="s">
        <v>2760</v>
      </c>
      <c r="D2382" s="290"/>
      <c r="E2382" s="290"/>
      <c r="F2382" s="291"/>
      <c r="G2382" s="195">
        <v>440</v>
      </c>
      <c r="H2382" s="112" t="s">
        <v>56</v>
      </c>
      <c r="I2382" s="196">
        <v>431.2</v>
      </c>
    </row>
    <row r="2383" spans="1:9" ht="15.75">
      <c r="A2383" s="194"/>
      <c r="B2383" s="184" t="s">
        <v>2761</v>
      </c>
      <c r="C2383" s="285" t="s">
        <v>2762</v>
      </c>
      <c r="D2383" s="290"/>
      <c r="E2383" s="290"/>
      <c r="F2383" s="291"/>
      <c r="G2383" s="195">
        <v>565</v>
      </c>
      <c r="H2383" s="112" t="s">
        <v>56</v>
      </c>
      <c r="I2383" s="196">
        <v>553.70000000000005</v>
      </c>
    </row>
    <row r="2384" spans="1:9" ht="15.75">
      <c r="A2384" s="194"/>
      <c r="B2384" s="184" t="s">
        <v>2763</v>
      </c>
      <c r="C2384" s="285" t="s">
        <v>2764</v>
      </c>
      <c r="D2384" s="290"/>
      <c r="E2384" s="290"/>
      <c r="F2384" s="291"/>
      <c r="G2384" s="195">
        <v>420</v>
      </c>
      <c r="H2384" s="112" t="s">
        <v>56</v>
      </c>
      <c r="I2384" s="196">
        <v>411.6</v>
      </c>
    </row>
    <row r="2385" spans="1:9" ht="15.75">
      <c r="A2385" s="194"/>
      <c r="B2385" s="184" t="s">
        <v>2765</v>
      </c>
      <c r="C2385" s="285" t="s">
        <v>2766</v>
      </c>
      <c r="D2385" s="290"/>
      <c r="E2385" s="290"/>
      <c r="F2385" s="291"/>
      <c r="G2385" s="195">
        <v>545</v>
      </c>
      <c r="H2385" s="112" t="s">
        <v>56</v>
      </c>
      <c r="I2385" s="196">
        <v>534.1</v>
      </c>
    </row>
    <row r="2386" spans="1:9" ht="15.75">
      <c r="A2386" s="194"/>
      <c r="B2386" s="184" t="s">
        <v>433</v>
      </c>
      <c r="C2386" s="285" t="s">
        <v>2858</v>
      </c>
      <c r="D2386" s="290"/>
      <c r="E2386" s="290"/>
      <c r="F2386" s="291"/>
      <c r="G2386" s="195" t="s">
        <v>72</v>
      </c>
      <c r="H2386" s="112" t="s">
        <v>56</v>
      </c>
      <c r="I2386" s="196" t="s">
        <v>72</v>
      </c>
    </row>
    <row r="2387" spans="1:9" ht="15.75">
      <c r="A2387" s="194"/>
      <c r="B2387" s="184" t="s">
        <v>2876</v>
      </c>
      <c r="C2387" s="285" t="s">
        <v>2877</v>
      </c>
      <c r="D2387" s="290"/>
      <c r="E2387" s="290"/>
      <c r="F2387" s="291"/>
      <c r="G2387" s="195" t="s">
        <v>72</v>
      </c>
      <c r="H2387" s="112" t="s">
        <v>56</v>
      </c>
      <c r="I2387" s="196" t="s">
        <v>72</v>
      </c>
    </row>
    <row r="2388" spans="1:9" ht="20.25">
      <c r="A2388" s="197"/>
      <c r="B2388" s="289" t="s">
        <v>2767</v>
      </c>
      <c r="C2388" s="281"/>
      <c r="D2388" s="281"/>
      <c r="E2388" s="281"/>
      <c r="F2388" s="282"/>
      <c r="G2388" s="80"/>
      <c r="H2388" s="81"/>
      <c r="I2388" s="56"/>
    </row>
    <row r="2389" spans="1:9" ht="15.75">
      <c r="A2389" s="194"/>
      <c r="B2389" s="184" t="s">
        <v>341</v>
      </c>
      <c r="C2389" s="285" t="s">
        <v>2768</v>
      </c>
      <c r="D2389" s="290"/>
      <c r="E2389" s="290"/>
      <c r="F2389" s="291"/>
      <c r="G2389" s="195" t="s">
        <v>53</v>
      </c>
      <c r="H2389" s="112" t="s">
        <v>56</v>
      </c>
      <c r="I2389" s="196" t="s">
        <v>53</v>
      </c>
    </row>
    <row r="2390" spans="1:9" ht="15.75">
      <c r="A2390" s="194"/>
      <c r="B2390" s="184" t="s">
        <v>2769</v>
      </c>
      <c r="C2390" s="285" t="s">
        <v>2770</v>
      </c>
      <c r="D2390" s="290"/>
      <c r="E2390" s="290"/>
      <c r="F2390" s="291"/>
      <c r="G2390" s="195">
        <v>1410</v>
      </c>
      <c r="H2390" s="112" t="s">
        <v>56</v>
      </c>
      <c r="I2390" s="196">
        <v>1381.8</v>
      </c>
    </row>
    <row r="2391" spans="1:9" ht="15.75">
      <c r="A2391" s="194"/>
      <c r="B2391" s="184" t="s">
        <v>1729</v>
      </c>
      <c r="C2391" s="285" t="s">
        <v>2859</v>
      </c>
      <c r="D2391" s="290"/>
      <c r="E2391" s="290"/>
      <c r="F2391" s="291"/>
      <c r="G2391" s="195">
        <v>560</v>
      </c>
      <c r="H2391" s="112" t="s">
        <v>56</v>
      </c>
      <c r="I2391" s="196">
        <v>548.79999999999995</v>
      </c>
    </row>
    <row r="2392" spans="1:9" ht="15.75">
      <c r="A2392" s="194"/>
      <c r="B2392" s="184" t="s">
        <v>149</v>
      </c>
      <c r="C2392" s="285" t="s">
        <v>2860</v>
      </c>
      <c r="D2392" s="290"/>
      <c r="E2392" s="290"/>
      <c r="F2392" s="291"/>
      <c r="G2392" s="195">
        <v>815</v>
      </c>
      <c r="H2392" s="112" t="s">
        <v>56</v>
      </c>
      <c r="I2392" s="196">
        <v>798.7</v>
      </c>
    </row>
    <row r="2393" spans="1:9" ht="15.75">
      <c r="A2393" s="194"/>
      <c r="B2393" s="184" t="s">
        <v>149</v>
      </c>
      <c r="C2393" s="285" t="s">
        <v>2878</v>
      </c>
      <c r="D2393" s="290"/>
      <c r="E2393" s="290"/>
      <c r="F2393" s="291"/>
      <c r="G2393" s="195">
        <v>910</v>
      </c>
      <c r="H2393" s="112" t="s">
        <v>56</v>
      </c>
      <c r="I2393" s="196">
        <v>891.8</v>
      </c>
    </row>
    <row r="2394" spans="1:9" ht="15.75">
      <c r="A2394" s="194"/>
      <c r="B2394" s="184" t="s">
        <v>2771</v>
      </c>
      <c r="C2394" s="285" t="s">
        <v>2772</v>
      </c>
      <c r="D2394" s="290"/>
      <c r="E2394" s="290"/>
      <c r="F2394" s="291"/>
      <c r="G2394" s="195">
        <v>235</v>
      </c>
      <c r="H2394" s="112" t="s">
        <v>56</v>
      </c>
      <c r="I2394" s="196">
        <v>230.3</v>
      </c>
    </row>
    <row r="2395" spans="1:9" ht="15.75">
      <c r="A2395" s="194"/>
      <c r="B2395" s="184" t="s">
        <v>215</v>
      </c>
      <c r="C2395" s="285" t="s">
        <v>2773</v>
      </c>
      <c r="D2395" s="290"/>
      <c r="E2395" s="290"/>
      <c r="F2395" s="291"/>
      <c r="G2395" s="195">
        <v>580</v>
      </c>
      <c r="H2395" s="112" t="s">
        <v>56</v>
      </c>
      <c r="I2395" s="196">
        <v>568.4</v>
      </c>
    </row>
    <row r="2396" spans="1:9" ht="15.75">
      <c r="A2396" s="194"/>
      <c r="B2396" s="184" t="s">
        <v>613</v>
      </c>
      <c r="C2396" s="285" t="s">
        <v>2774</v>
      </c>
      <c r="D2396" s="290"/>
      <c r="E2396" s="290"/>
      <c r="F2396" s="291"/>
      <c r="G2396" s="195">
        <v>125</v>
      </c>
      <c r="H2396" s="112" t="s">
        <v>56</v>
      </c>
      <c r="I2396" s="196">
        <v>122.5</v>
      </c>
    </row>
    <row r="2397" spans="1:9" ht="15.75">
      <c r="A2397" s="194"/>
      <c r="B2397" s="184" t="s">
        <v>2775</v>
      </c>
      <c r="C2397" s="285" t="s">
        <v>2776</v>
      </c>
      <c r="D2397" s="290"/>
      <c r="E2397" s="290"/>
      <c r="F2397" s="291"/>
      <c r="G2397" s="195">
        <v>30</v>
      </c>
      <c r="H2397" s="112" t="s">
        <v>56</v>
      </c>
      <c r="I2397" s="196">
        <v>29.4</v>
      </c>
    </row>
    <row r="2398" spans="1:9" ht="15.75">
      <c r="A2398" s="194"/>
      <c r="B2398" s="184" t="s">
        <v>2777</v>
      </c>
      <c r="C2398" s="285" t="s">
        <v>2778</v>
      </c>
      <c r="D2398" s="290"/>
      <c r="E2398" s="290"/>
      <c r="F2398" s="291"/>
      <c r="G2398" s="195">
        <v>100</v>
      </c>
      <c r="H2398" s="112" t="s">
        <v>56</v>
      </c>
      <c r="I2398" s="196">
        <v>98</v>
      </c>
    </row>
    <row r="2399" spans="1:9" ht="15.75">
      <c r="A2399" s="194"/>
      <c r="B2399" s="184">
        <v>214</v>
      </c>
      <c r="C2399" s="285" t="s">
        <v>2779</v>
      </c>
      <c r="D2399" s="290"/>
      <c r="E2399" s="290"/>
      <c r="F2399" s="291"/>
      <c r="G2399" s="195">
        <v>30</v>
      </c>
      <c r="H2399" s="112" t="s">
        <v>56</v>
      </c>
      <c r="I2399" s="196">
        <v>29.4</v>
      </c>
    </row>
    <row r="2400" spans="1:9" ht="15.75">
      <c r="A2400" s="194"/>
      <c r="B2400" s="184">
        <v>588</v>
      </c>
      <c r="C2400" s="285" t="s">
        <v>2780</v>
      </c>
      <c r="D2400" s="290"/>
      <c r="E2400" s="290"/>
      <c r="F2400" s="291"/>
      <c r="G2400" s="195" t="s">
        <v>72</v>
      </c>
      <c r="H2400" s="112" t="s">
        <v>56</v>
      </c>
      <c r="I2400" s="196" t="s">
        <v>72</v>
      </c>
    </row>
    <row r="2401" spans="1:9" ht="15.75">
      <c r="A2401" s="194"/>
      <c r="B2401" s="184" t="s">
        <v>265</v>
      </c>
      <c r="C2401" s="285" t="s">
        <v>2781</v>
      </c>
      <c r="D2401" s="290"/>
      <c r="E2401" s="290"/>
      <c r="F2401" s="291"/>
      <c r="G2401" s="195">
        <v>45</v>
      </c>
      <c r="H2401" s="112" t="s">
        <v>56</v>
      </c>
      <c r="I2401" s="196">
        <v>44.1</v>
      </c>
    </row>
    <row r="2402" spans="1:9" ht="15.75">
      <c r="A2402" s="194"/>
      <c r="B2402" s="184" t="s">
        <v>1824</v>
      </c>
      <c r="C2402" s="285" t="s">
        <v>2782</v>
      </c>
      <c r="D2402" s="290"/>
      <c r="E2402" s="290"/>
      <c r="F2402" s="291"/>
      <c r="G2402" s="195">
        <v>45</v>
      </c>
      <c r="H2402" s="112" t="s">
        <v>56</v>
      </c>
      <c r="I2402" s="196">
        <v>44.1</v>
      </c>
    </row>
    <row r="2403" spans="1:9" ht="15.75">
      <c r="A2403" s="194"/>
      <c r="B2403" s="203" t="s">
        <v>2375</v>
      </c>
      <c r="C2403" s="295" t="s">
        <v>2783</v>
      </c>
      <c r="D2403" s="296"/>
      <c r="E2403" s="296"/>
      <c r="F2403" s="297"/>
      <c r="G2403" s="199">
        <v>45</v>
      </c>
      <c r="H2403" s="200" t="s">
        <v>56</v>
      </c>
      <c r="I2403" s="201">
        <v>44.1</v>
      </c>
    </row>
    <row r="2404" spans="1:9" ht="15.75">
      <c r="A2404" s="194"/>
      <c r="B2404" s="203" t="s">
        <v>2784</v>
      </c>
      <c r="C2404" s="295" t="s">
        <v>2785</v>
      </c>
      <c r="D2404" s="296"/>
      <c r="E2404" s="296"/>
      <c r="F2404" s="297"/>
      <c r="G2404" s="199">
        <v>45</v>
      </c>
      <c r="H2404" s="200" t="s">
        <v>56</v>
      </c>
      <c r="I2404" s="201">
        <v>44.1</v>
      </c>
    </row>
    <row r="2405" spans="1:9" ht="15.75">
      <c r="A2405" s="194"/>
      <c r="B2405" s="203" t="s">
        <v>2786</v>
      </c>
      <c r="C2405" s="295" t="s">
        <v>2787</v>
      </c>
      <c r="D2405" s="296"/>
      <c r="E2405" s="296"/>
      <c r="F2405" s="297"/>
      <c r="G2405" s="199">
        <v>45</v>
      </c>
      <c r="H2405" s="200" t="s">
        <v>56</v>
      </c>
      <c r="I2405" s="201">
        <v>44.1</v>
      </c>
    </row>
    <row r="2406" spans="1:9" ht="15.75">
      <c r="A2406" s="194"/>
      <c r="B2406" s="203" t="s">
        <v>2388</v>
      </c>
      <c r="C2406" s="295" t="s">
        <v>2788</v>
      </c>
      <c r="D2406" s="296"/>
      <c r="E2406" s="296"/>
      <c r="F2406" s="297"/>
      <c r="G2406" s="199">
        <v>75</v>
      </c>
      <c r="H2406" s="200" t="s">
        <v>56</v>
      </c>
      <c r="I2406" s="201">
        <v>73.5</v>
      </c>
    </row>
    <row r="2407" spans="1:9" ht="15.75">
      <c r="A2407" s="194"/>
      <c r="B2407" s="203" t="s">
        <v>2438</v>
      </c>
      <c r="C2407" s="295" t="s">
        <v>2861</v>
      </c>
      <c r="D2407" s="296"/>
      <c r="E2407" s="296"/>
      <c r="F2407" s="297"/>
      <c r="G2407" s="199">
        <v>205</v>
      </c>
      <c r="H2407" s="200" t="s">
        <v>56</v>
      </c>
      <c r="I2407" s="201">
        <v>200.9</v>
      </c>
    </row>
    <row r="2408" spans="1:9" ht="20.25">
      <c r="A2408" s="197"/>
      <c r="B2408" s="289" t="s">
        <v>2789</v>
      </c>
      <c r="C2408" s="281"/>
      <c r="D2408" s="281"/>
      <c r="E2408" s="281"/>
      <c r="F2408" s="282"/>
      <c r="G2408" s="80"/>
      <c r="H2408" s="81"/>
      <c r="I2408" s="56"/>
    </row>
    <row r="2409" spans="1:9" ht="15.75">
      <c r="A2409" s="194"/>
      <c r="B2409" s="184" t="s">
        <v>1002</v>
      </c>
      <c r="C2409" s="285" t="s">
        <v>2790</v>
      </c>
      <c r="D2409" s="290"/>
      <c r="E2409" s="290"/>
      <c r="F2409" s="291"/>
      <c r="G2409" s="195">
        <v>730</v>
      </c>
      <c r="H2409" s="112" t="s">
        <v>56</v>
      </c>
      <c r="I2409" s="196">
        <v>715.4</v>
      </c>
    </row>
    <row r="2410" spans="1:9" ht="15.75">
      <c r="A2410" s="194"/>
      <c r="B2410" s="184" t="s">
        <v>2791</v>
      </c>
      <c r="C2410" s="285" t="s">
        <v>2792</v>
      </c>
      <c r="D2410" s="290"/>
      <c r="E2410" s="290"/>
      <c r="F2410" s="291"/>
      <c r="G2410" s="195">
        <v>30</v>
      </c>
      <c r="H2410" s="112" t="s">
        <v>56</v>
      </c>
      <c r="I2410" s="196">
        <v>29.4</v>
      </c>
    </row>
    <row r="2411" spans="1:9" ht="15.75">
      <c r="A2411" s="194"/>
      <c r="B2411" s="184" t="s">
        <v>2793</v>
      </c>
      <c r="C2411" s="285" t="s">
        <v>2794</v>
      </c>
      <c r="D2411" s="290"/>
      <c r="E2411" s="290"/>
      <c r="F2411" s="291"/>
      <c r="G2411" s="195" t="s">
        <v>72</v>
      </c>
      <c r="H2411" s="112" t="s">
        <v>56</v>
      </c>
      <c r="I2411" s="196" t="s">
        <v>72</v>
      </c>
    </row>
    <row r="2412" spans="1:9" ht="15.75">
      <c r="A2412" s="194"/>
      <c r="B2412" s="184" t="s">
        <v>2795</v>
      </c>
      <c r="C2412" s="285" t="s">
        <v>2796</v>
      </c>
      <c r="D2412" s="290"/>
      <c r="E2412" s="290"/>
      <c r="F2412" s="291"/>
      <c r="G2412" s="195">
        <v>185</v>
      </c>
      <c r="H2412" s="112" t="s">
        <v>56</v>
      </c>
      <c r="I2412" s="196">
        <v>181.3</v>
      </c>
    </row>
    <row r="2413" spans="1:9" ht="15.75">
      <c r="A2413" s="194"/>
      <c r="B2413" s="184" t="s">
        <v>2797</v>
      </c>
      <c r="C2413" s="285" t="s">
        <v>2798</v>
      </c>
      <c r="D2413" s="290"/>
      <c r="E2413" s="290"/>
      <c r="F2413" s="291"/>
      <c r="G2413" s="195">
        <v>245</v>
      </c>
      <c r="H2413" s="112" t="s">
        <v>56</v>
      </c>
      <c r="I2413" s="196">
        <v>240.1</v>
      </c>
    </row>
    <row r="2414" spans="1:9" ht="15.75">
      <c r="A2414" s="194"/>
      <c r="B2414" s="184" t="s">
        <v>2799</v>
      </c>
      <c r="C2414" s="285" t="s">
        <v>2800</v>
      </c>
      <c r="D2414" s="290"/>
      <c r="E2414" s="290"/>
      <c r="F2414" s="291"/>
      <c r="G2414" s="195">
        <v>30</v>
      </c>
      <c r="H2414" s="112" t="s">
        <v>56</v>
      </c>
      <c r="I2414" s="196">
        <v>29.4</v>
      </c>
    </row>
    <row r="2415" spans="1:9" ht="15.75">
      <c r="A2415" s="194"/>
      <c r="B2415" s="184" t="s">
        <v>392</v>
      </c>
      <c r="C2415" s="285" t="s">
        <v>2801</v>
      </c>
      <c r="D2415" s="290"/>
      <c r="E2415" s="290"/>
      <c r="F2415" s="291"/>
      <c r="G2415" s="195">
        <v>215</v>
      </c>
      <c r="H2415" s="112" t="s">
        <v>56</v>
      </c>
      <c r="I2415" s="196">
        <v>210.7</v>
      </c>
    </row>
    <row r="2416" spans="1:9" ht="15.75">
      <c r="A2416" s="194"/>
      <c r="B2416" s="184" t="s">
        <v>2802</v>
      </c>
      <c r="C2416" s="285" t="s">
        <v>2803</v>
      </c>
      <c r="D2416" s="290"/>
      <c r="E2416" s="290"/>
      <c r="F2416" s="291"/>
      <c r="G2416" s="195">
        <v>275</v>
      </c>
      <c r="H2416" s="112" t="s">
        <v>56</v>
      </c>
      <c r="I2416" s="196">
        <v>269.5</v>
      </c>
    </row>
    <row r="2417" spans="1:9" ht="15.75">
      <c r="A2417" s="194"/>
      <c r="B2417" s="184" t="s">
        <v>253</v>
      </c>
      <c r="C2417" s="285" t="s">
        <v>2804</v>
      </c>
      <c r="D2417" s="290"/>
      <c r="E2417" s="290"/>
      <c r="F2417" s="291"/>
      <c r="G2417" s="195">
        <v>365</v>
      </c>
      <c r="H2417" s="112" t="s">
        <v>56</v>
      </c>
      <c r="I2417" s="196">
        <v>357.7</v>
      </c>
    </row>
    <row r="2418" spans="1:9" ht="15.75">
      <c r="A2418" s="194"/>
      <c r="B2418" s="184" t="s">
        <v>797</v>
      </c>
      <c r="C2418" s="285" t="s">
        <v>2805</v>
      </c>
      <c r="D2418" s="290"/>
      <c r="E2418" s="290"/>
      <c r="F2418" s="291"/>
      <c r="G2418" s="195">
        <v>285</v>
      </c>
      <c r="H2418" s="112" t="s">
        <v>56</v>
      </c>
      <c r="I2418" s="196">
        <v>279.3</v>
      </c>
    </row>
    <row r="2419" spans="1:9" ht="15.75">
      <c r="A2419" s="194"/>
      <c r="B2419" s="184" t="s">
        <v>1020</v>
      </c>
      <c r="C2419" s="285" t="s">
        <v>2806</v>
      </c>
      <c r="D2419" s="290"/>
      <c r="E2419" s="290"/>
      <c r="F2419" s="291"/>
      <c r="G2419" s="195">
        <v>180</v>
      </c>
      <c r="H2419" s="112" t="s">
        <v>56</v>
      </c>
      <c r="I2419" s="196">
        <v>176.4</v>
      </c>
    </row>
    <row r="2420" spans="1:9" ht="15.75">
      <c r="A2420" s="194"/>
      <c r="B2420" s="184">
        <v>165</v>
      </c>
      <c r="C2420" s="285" t="s">
        <v>2807</v>
      </c>
      <c r="D2420" s="290"/>
      <c r="E2420" s="290"/>
      <c r="F2420" s="291"/>
      <c r="G2420" s="195">
        <v>95</v>
      </c>
      <c r="H2420" s="112" t="s">
        <v>56</v>
      </c>
      <c r="I2420" s="196">
        <v>93.1</v>
      </c>
    </row>
    <row r="2421" spans="1:9" ht="15.75">
      <c r="A2421" s="194"/>
      <c r="B2421" s="184">
        <v>166</v>
      </c>
      <c r="C2421" s="285" t="s">
        <v>2808</v>
      </c>
      <c r="D2421" s="290"/>
      <c r="E2421" s="290"/>
      <c r="F2421" s="291"/>
      <c r="G2421" s="195">
        <v>155</v>
      </c>
      <c r="H2421" s="112" t="s">
        <v>56</v>
      </c>
      <c r="I2421" s="196">
        <v>151.9</v>
      </c>
    </row>
    <row r="2422" spans="1:9" ht="20.25">
      <c r="A2422" s="197"/>
      <c r="B2422" s="289" t="s">
        <v>2809</v>
      </c>
      <c r="C2422" s="281"/>
      <c r="D2422" s="281"/>
      <c r="E2422" s="281"/>
      <c r="F2422" s="282"/>
      <c r="G2422" s="80"/>
      <c r="H2422" s="81"/>
      <c r="I2422" s="56"/>
    </row>
    <row r="2423" spans="1:9" ht="15.75">
      <c r="A2423" s="194"/>
      <c r="B2423" s="184" t="s">
        <v>2810</v>
      </c>
      <c r="C2423" s="285" t="s">
        <v>2811</v>
      </c>
      <c r="D2423" s="290"/>
      <c r="E2423" s="290"/>
      <c r="F2423" s="291"/>
      <c r="G2423" s="195">
        <v>1039</v>
      </c>
      <c r="H2423" s="112" t="s">
        <v>56</v>
      </c>
      <c r="I2423" s="196">
        <v>1018.22</v>
      </c>
    </row>
    <row r="2424" spans="1:9" ht="15.75">
      <c r="A2424" s="194"/>
      <c r="B2424" s="184" t="s">
        <v>2812</v>
      </c>
      <c r="C2424" s="285" t="s">
        <v>2813</v>
      </c>
      <c r="D2424" s="290"/>
      <c r="E2424" s="290"/>
      <c r="F2424" s="291"/>
      <c r="G2424" s="195">
        <v>1276</v>
      </c>
      <c r="H2424" s="112" t="s">
        <v>56</v>
      </c>
      <c r="I2424" s="196">
        <v>1250.48</v>
      </c>
    </row>
    <row r="2425" spans="1:9" ht="15.75">
      <c r="A2425" s="194"/>
      <c r="B2425" s="184" t="s">
        <v>2814</v>
      </c>
      <c r="C2425" s="285" t="s">
        <v>2815</v>
      </c>
      <c r="D2425" s="290"/>
      <c r="E2425" s="290"/>
      <c r="F2425" s="291"/>
      <c r="G2425" s="195">
        <v>583</v>
      </c>
      <c r="H2425" s="112" t="s">
        <v>56</v>
      </c>
      <c r="I2425" s="196">
        <v>571.34</v>
      </c>
    </row>
    <row r="2426" spans="1:9" ht="15.75">
      <c r="A2426" s="194"/>
      <c r="B2426" s="184" t="s">
        <v>2816</v>
      </c>
      <c r="C2426" s="285" t="s">
        <v>2817</v>
      </c>
      <c r="D2426" s="290"/>
      <c r="E2426" s="290"/>
      <c r="F2426" s="291"/>
      <c r="G2426" s="195">
        <v>1851</v>
      </c>
      <c r="H2426" s="112" t="s">
        <v>56</v>
      </c>
      <c r="I2426" s="196">
        <v>1813.98</v>
      </c>
    </row>
    <row r="2427" spans="1:9" ht="15.75">
      <c r="A2427" s="194"/>
      <c r="B2427" s="184" t="s">
        <v>2818</v>
      </c>
      <c r="C2427" s="285" t="s">
        <v>2819</v>
      </c>
      <c r="D2427" s="290"/>
      <c r="E2427" s="290"/>
      <c r="F2427" s="291"/>
      <c r="G2427" s="195">
        <v>710</v>
      </c>
      <c r="H2427" s="112" t="s">
        <v>56</v>
      </c>
      <c r="I2427" s="196">
        <v>695.8</v>
      </c>
    </row>
    <row r="2428" spans="1:9" ht="15.75">
      <c r="A2428" s="194"/>
      <c r="B2428" s="184" t="s">
        <v>2820</v>
      </c>
      <c r="C2428" s="285" t="s">
        <v>2821</v>
      </c>
      <c r="D2428" s="290"/>
      <c r="E2428" s="290"/>
      <c r="F2428" s="291"/>
      <c r="G2428" s="195">
        <v>59</v>
      </c>
      <c r="H2428" s="112" t="s">
        <v>56</v>
      </c>
      <c r="I2428" s="196">
        <v>57.82</v>
      </c>
    </row>
    <row r="2429" spans="1:9" ht="15.75">
      <c r="A2429" s="194"/>
      <c r="B2429" s="184" t="s">
        <v>2822</v>
      </c>
      <c r="C2429" s="285" t="s">
        <v>2823</v>
      </c>
      <c r="D2429" s="290"/>
      <c r="E2429" s="290"/>
      <c r="F2429" s="291"/>
      <c r="G2429" s="195">
        <v>110</v>
      </c>
      <c r="H2429" s="112" t="s">
        <v>56</v>
      </c>
      <c r="I2429" s="196">
        <v>107.8</v>
      </c>
    </row>
    <row r="2430" spans="1:9" ht="15.75">
      <c r="A2430" s="194"/>
      <c r="B2430" s="184" t="s">
        <v>2824</v>
      </c>
      <c r="C2430" s="285" t="s">
        <v>2825</v>
      </c>
      <c r="D2430" s="290"/>
      <c r="E2430" s="290"/>
      <c r="F2430" s="291"/>
      <c r="G2430" s="195">
        <v>110</v>
      </c>
      <c r="H2430" s="112" t="s">
        <v>56</v>
      </c>
      <c r="I2430" s="196">
        <v>107.8</v>
      </c>
    </row>
    <row r="2431" spans="1:9" ht="15.75">
      <c r="A2431" s="194"/>
      <c r="B2431" s="184" t="s">
        <v>2826</v>
      </c>
      <c r="C2431" s="285" t="s">
        <v>2827</v>
      </c>
      <c r="D2431" s="290"/>
      <c r="E2431" s="290"/>
      <c r="F2431" s="291"/>
      <c r="G2431" s="195">
        <v>110</v>
      </c>
      <c r="H2431" s="112" t="s">
        <v>56</v>
      </c>
      <c r="I2431" s="196">
        <v>107.8</v>
      </c>
    </row>
    <row r="2432" spans="1:9" ht="15.75">
      <c r="A2432" s="194"/>
      <c r="B2432" s="184" t="s">
        <v>2828</v>
      </c>
      <c r="C2432" s="285" t="s">
        <v>2829</v>
      </c>
      <c r="D2432" s="290"/>
      <c r="E2432" s="290"/>
      <c r="F2432" s="291"/>
      <c r="G2432" s="195">
        <v>110</v>
      </c>
      <c r="H2432" s="112" t="s">
        <v>56</v>
      </c>
      <c r="I2432" s="196">
        <v>107.8</v>
      </c>
    </row>
    <row r="2433" spans="1:9" ht="15.75">
      <c r="A2433" s="57" t="s">
        <v>5</v>
      </c>
      <c r="B2433" s="57" t="s">
        <v>49</v>
      </c>
      <c r="C2433" s="311" t="s">
        <v>7</v>
      </c>
      <c r="D2433" s="281"/>
      <c r="E2433" s="281"/>
      <c r="F2433" s="282"/>
      <c r="G2433" s="58" t="s">
        <v>8</v>
      </c>
      <c r="H2433" s="57" t="s">
        <v>17</v>
      </c>
      <c r="I2433" s="59" t="s">
        <v>9</v>
      </c>
    </row>
    <row r="2434" spans="1:9" ht="20.25">
      <c r="A2434" s="312" t="s">
        <v>2910</v>
      </c>
      <c r="B2434" s="313"/>
      <c r="C2434" s="313"/>
      <c r="D2434" s="313"/>
      <c r="E2434" s="313"/>
      <c r="F2434" s="313"/>
      <c r="G2434" s="313"/>
      <c r="H2434" s="313"/>
      <c r="I2434" s="120"/>
    </row>
    <row r="2435" spans="1:9" ht="20.25">
      <c r="A2435" s="89"/>
      <c r="B2435" s="289" t="s">
        <v>2596</v>
      </c>
      <c r="C2435" s="281"/>
      <c r="D2435" s="281"/>
      <c r="E2435" s="281"/>
      <c r="F2435" s="282"/>
      <c r="G2435" s="80"/>
      <c r="H2435" s="81"/>
      <c r="I2435" s="56"/>
    </row>
    <row r="2436" spans="1:9" ht="15.75">
      <c r="A2436" s="49"/>
      <c r="B2436" s="73" t="s">
        <v>2597</v>
      </c>
      <c r="C2436" s="280" t="s">
        <v>2598</v>
      </c>
      <c r="D2436" s="281"/>
      <c r="E2436" s="281"/>
      <c r="F2436" s="282"/>
      <c r="G2436" s="162">
        <v>220</v>
      </c>
      <c r="H2436" s="61" t="s">
        <v>56</v>
      </c>
      <c r="I2436" s="158">
        <v>215.6</v>
      </c>
    </row>
    <row r="2437" spans="1:9" ht="15.75">
      <c r="A2437" s="49"/>
      <c r="B2437" s="73" t="s">
        <v>2599</v>
      </c>
      <c r="C2437" s="280" t="s">
        <v>2600</v>
      </c>
      <c r="D2437" s="281"/>
      <c r="E2437" s="281"/>
      <c r="F2437" s="282"/>
      <c r="G2437" s="162" t="s">
        <v>53</v>
      </c>
      <c r="H2437" s="61" t="s">
        <v>56</v>
      </c>
      <c r="I2437" s="158" t="s">
        <v>53</v>
      </c>
    </row>
    <row r="2438" spans="1:9" ht="15.75">
      <c r="A2438" s="49"/>
      <c r="B2438" s="73" t="s">
        <v>2601</v>
      </c>
      <c r="C2438" s="280" t="s">
        <v>2602</v>
      </c>
      <c r="D2438" s="281"/>
      <c r="E2438" s="281"/>
      <c r="F2438" s="282"/>
      <c r="G2438" s="162">
        <v>220</v>
      </c>
      <c r="H2438" s="61" t="s">
        <v>56</v>
      </c>
      <c r="I2438" s="158">
        <v>215.6</v>
      </c>
    </row>
    <row r="2439" spans="1:9" ht="15.75">
      <c r="A2439" s="49"/>
      <c r="B2439" s="73" t="s">
        <v>2603</v>
      </c>
      <c r="C2439" s="280" t="s">
        <v>2604</v>
      </c>
      <c r="D2439" s="281"/>
      <c r="E2439" s="281"/>
      <c r="F2439" s="282"/>
      <c r="G2439" s="162">
        <v>220</v>
      </c>
      <c r="H2439" s="61" t="s">
        <v>56</v>
      </c>
      <c r="I2439" s="158">
        <v>215.6</v>
      </c>
    </row>
    <row r="2440" spans="1:9" ht="15.75">
      <c r="A2440" s="49"/>
      <c r="B2440" s="73" t="s">
        <v>2605</v>
      </c>
      <c r="C2440" s="280" t="s">
        <v>2606</v>
      </c>
      <c r="D2440" s="281"/>
      <c r="E2440" s="281"/>
      <c r="F2440" s="282"/>
      <c r="G2440" s="162">
        <v>220</v>
      </c>
      <c r="H2440" s="61" t="s">
        <v>56</v>
      </c>
      <c r="I2440" s="158">
        <v>215.6</v>
      </c>
    </row>
    <row r="2441" spans="1:9" ht="20.25">
      <c r="A2441" s="89"/>
      <c r="B2441" s="289" t="s">
        <v>2579</v>
      </c>
      <c r="C2441" s="281"/>
      <c r="D2441" s="281"/>
      <c r="E2441" s="281"/>
      <c r="F2441" s="282"/>
      <c r="G2441" s="80"/>
      <c r="H2441" s="81"/>
      <c r="I2441" s="56"/>
    </row>
    <row r="2442" spans="1:9" ht="15.75">
      <c r="A2442" s="49"/>
      <c r="B2442" s="73" t="s">
        <v>568</v>
      </c>
      <c r="C2442" s="280" t="s">
        <v>2911</v>
      </c>
      <c r="D2442" s="281"/>
      <c r="E2442" s="281"/>
      <c r="F2442" s="282"/>
      <c r="G2442" s="162" t="s">
        <v>72</v>
      </c>
      <c r="H2442" s="61" t="s">
        <v>56</v>
      </c>
      <c r="I2442" s="158" t="s">
        <v>72</v>
      </c>
    </row>
    <row r="2443" spans="1:9" ht="15.75">
      <c r="A2443" s="49"/>
      <c r="B2443" s="73" t="s">
        <v>2912</v>
      </c>
      <c r="C2443" s="280" t="s">
        <v>2913</v>
      </c>
      <c r="D2443" s="281"/>
      <c r="E2443" s="281"/>
      <c r="F2443" s="282"/>
      <c r="G2443" s="162">
        <v>1995</v>
      </c>
      <c r="H2443" s="61" t="s">
        <v>56</v>
      </c>
      <c r="I2443" s="158">
        <v>1955.1</v>
      </c>
    </row>
    <row r="2444" spans="1:9" ht="15.75">
      <c r="A2444" s="49"/>
      <c r="B2444" s="73" t="s">
        <v>2914</v>
      </c>
      <c r="C2444" s="280" t="s">
        <v>2915</v>
      </c>
      <c r="D2444" s="281"/>
      <c r="E2444" s="281"/>
      <c r="F2444" s="282"/>
      <c r="G2444" s="162">
        <v>3495</v>
      </c>
      <c r="H2444" s="61" t="s">
        <v>56</v>
      </c>
      <c r="I2444" s="158">
        <v>3425.1</v>
      </c>
    </row>
    <row r="2445" spans="1:9" ht="15.75">
      <c r="A2445" s="49"/>
      <c r="B2445" s="73" t="s">
        <v>540</v>
      </c>
      <c r="C2445" s="280" t="s">
        <v>2580</v>
      </c>
      <c r="D2445" s="281"/>
      <c r="E2445" s="281"/>
      <c r="F2445" s="282"/>
      <c r="G2445" s="162">
        <v>155</v>
      </c>
      <c r="H2445" s="61" t="s">
        <v>56</v>
      </c>
      <c r="I2445" s="158">
        <v>151.9</v>
      </c>
    </row>
    <row r="2446" spans="1:9" ht="15.75">
      <c r="A2446" s="49"/>
      <c r="B2446" s="73">
        <v>425</v>
      </c>
      <c r="C2446" s="280" t="s">
        <v>2591</v>
      </c>
      <c r="D2446" s="281"/>
      <c r="E2446" s="281"/>
      <c r="F2446" s="282"/>
      <c r="G2446" s="162" t="s">
        <v>53</v>
      </c>
      <c r="H2446" s="61" t="s">
        <v>56</v>
      </c>
      <c r="I2446" s="158" t="s">
        <v>53</v>
      </c>
    </row>
    <row r="2447" spans="1:9" ht="15.75">
      <c r="A2447" s="49"/>
      <c r="B2447" s="73" t="s">
        <v>2916</v>
      </c>
      <c r="C2447" s="280" t="s">
        <v>2917</v>
      </c>
      <c r="D2447" s="281"/>
      <c r="E2447" s="281"/>
      <c r="F2447" s="282"/>
      <c r="G2447" s="162">
        <v>205</v>
      </c>
      <c r="H2447" s="61" t="s">
        <v>56</v>
      </c>
      <c r="I2447" s="158">
        <v>200.9</v>
      </c>
    </row>
    <row r="2448" spans="1:9" ht="15.75">
      <c r="A2448" s="49"/>
      <c r="B2448" s="73">
        <v>916</v>
      </c>
      <c r="C2448" s="280" t="s">
        <v>2583</v>
      </c>
      <c r="D2448" s="281"/>
      <c r="E2448" s="281"/>
      <c r="F2448" s="282"/>
      <c r="G2448" s="162" t="s">
        <v>53</v>
      </c>
      <c r="H2448" s="61" t="s">
        <v>56</v>
      </c>
      <c r="I2448" s="158" t="s">
        <v>53</v>
      </c>
    </row>
    <row r="2449" spans="1:9" ht="15.75">
      <c r="A2449" s="49"/>
      <c r="B2449" s="73">
        <v>917</v>
      </c>
      <c r="C2449" s="280" t="s">
        <v>2584</v>
      </c>
      <c r="D2449" s="281"/>
      <c r="E2449" s="281"/>
      <c r="F2449" s="282"/>
      <c r="G2449" s="162" t="s">
        <v>53</v>
      </c>
      <c r="H2449" s="61" t="s">
        <v>56</v>
      </c>
      <c r="I2449" s="158" t="s">
        <v>53</v>
      </c>
    </row>
    <row r="2450" spans="1:9" ht="15.75">
      <c r="A2450" s="49"/>
      <c r="B2450" s="73" t="s">
        <v>493</v>
      </c>
      <c r="C2450" s="280" t="s">
        <v>2918</v>
      </c>
      <c r="D2450" s="281"/>
      <c r="E2450" s="281"/>
      <c r="F2450" s="282"/>
      <c r="G2450" s="162">
        <v>1175</v>
      </c>
      <c r="H2450" s="61" t="s">
        <v>56</v>
      </c>
      <c r="I2450" s="158">
        <v>1151.5</v>
      </c>
    </row>
    <row r="2451" spans="1:9" ht="15.75">
      <c r="A2451" s="49"/>
      <c r="B2451" s="73" t="s">
        <v>2585</v>
      </c>
      <c r="C2451" s="280" t="s">
        <v>2586</v>
      </c>
      <c r="D2451" s="281"/>
      <c r="E2451" s="281"/>
      <c r="F2451" s="282"/>
      <c r="G2451" s="162">
        <v>25</v>
      </c>
      <c r="H2451" s="61" t="s">
        <v>56</v>
      </c>
      <c r="I2451" s="158">
        <v>24.5</v>
      </c>
    </row>
    <row r="2452" spans="1:9" ht="15.75">
      <c r="A2452" s="49"/>
      <c r="B2452" s="73" t="s">
        <v>129</v>
      </c>
      <c r="C2452" s="280" t="s">
        <v>2587</v>
      </c>
      <c r="D2452" s="281"/>
      <c r="E2452" s="281"/>
      <c r="F2452" s="282"/>
      <c r="G2452" s="162">
        <v>25</v>
      </c>
      <c r="H2452" s="61" t="s">
        <v>56</v>
      </c>
      <c r="I2452" s="158">
        <v>24.5</v>
      </c>
    </row>
    <row r="2453" spans="1:9" ht="15.75">
      <c r="A2453" s="49"/>
      <c r="B2453" s="73" t="s">
        <v>2588</v>
      </c>
      <c r="C2453" s="280" t="s">
        <v>2589</v>
      </c>
      <c r="D2453" s="281"/>
      <c r="E2453" s="281"/>
      <c r="F2453" s="282"/>
      <c r="G2453" s="162">
        <v>25</v>
      </c>
      <c r="H2453" s="61" t="s">
        <v>56</v>
      </c>
      <c r="I2453" s="158">
        <v>24.5</v>
      </c>
    </row>
    <row r="2454" spans="1:9" ht="15.75">
      <c r="A2454" s="49"/>
      <c r="B2454" s="73" t="s">
        <v>657</v>
      </c>
      <c r="C2454" s="280" t="s">
        <v>2590</v>
      </c>
      <c r="D2454" s="281"/>
      <c r="E2454" s="281"/>
      <c r="F2454" s="282"/>
      <c r="G2454" s="162">
        <v>25</v>
      </c>
      <c r="H2454" s="61" t="s">
        <v>56</v>
      </c>
      <c r="I2454" s="158">
        <v>24.5</v>
      </c>
    </row>
    <row r="2455" spans="1:9" ht="20.25">
      <c r="A2455" s="89"/>
      <c r="B2455" s="289" t="s">
        <v>2592</v>
      </c>
      <c r="C2455" s="281"/>
      <c r="D2455" s="281"/>
      <c r="E2455" s="281"/>
      <c r="F2455" s="282"/>
      <c r="G2455" s="80"/>
      <c r="H2455" s="81"/>
      <c r="I2455" s="56"/>
    </row>
    <row r="2456" spans="1:9" ht="15.75">
      <c r="A2456" s="194"/>
      <c r="B2456" s="184" t="s">
        <v>2919</v>
      </c>
      <c r="C2456" s="285" t="s">
        <v>2920</v>
      </c>
      <c r="D2456" s="290"/>
      <c r="E2456" s="290"/>
      <c r="F2456" s="291"/>
      <c r="G2456" s="195" t="s">
        <v>72</v>
      </c>
      <c r="H2456" s="112" t="s">
        <v>56</v>
      </c>
      <c r="I2456" s="196" t="s">
        <v>72</v>
      </c>
    </row>
    <row r="2457" spans="1:9" ht="20.25">
      <c r="A2457" s="197"/>
      <c r="B2457" s="289" t="s">
        <v>2607</v>
      </c>
      <c r="C2457" s="281"/>
      <c r="D2457" s="281"/>
      <c r="E2457" s="281"/>
      <c r="F2457" s="282"/>
      <c r="G2457" s="80"/>
      <c r="H2457" s="81"/>
      <c r="I2457" s="56"/>
    </row>
    <row r="2458" spans="1:9" ht="15.75">
      <c r="A2458" s="194"/>
      <c r="B2458" s="184">
        <v>643</v>
      </c>
      <c r="C2458" s="285" t="s">
        <v>2608</v>
      </c>
      <c r="D2458" s="290"/>
      <c r="E2458" s="290"/>
      <c r="F2458" s="291"/>
      <c r="G2458" s="195" t="s">
        <v>72</v>
      </c>
      <c r="H2458" s="112" t="s">
        <v>56</v>
      </c>
      <c r="I2458" s="196" t="s">
        <v>72</v>
      </c>
    </row>
    <row r="2459" spans="1:9" ht="15.75">
      <c r="A2459" s="194"/>
      <c r="B2459" s="184" t="s">
        <v>88</v>
      </c>
      <c r="C2459" s="285" t="s">
        <v>2609</v>
      </c>
      <c r="D2459" s="290"/>
      <c r="E2459" s="290"/>
      <c r="F2459" s="291"/>
      <c r="G2459" s="195">
        <v>735</v>
      </c>
      <c r="H2459" s="112" t="s">
        <v>56</v>
      </c>
      <c r="I2459" s="196">
        <v>720.3</v>
      </c>
    </row>
    <row r="2460" spans="1:9" ht="15.75">
      <c r="A2460" s="194"/>
      <c r="B2460" s="184">
        <v>649</v>
      </c>
      <c r="C2460" s="285" t="s">
        <v>2610</v>
      </c>
      <c r="D2460" s="290"/>
      <c r="E2460" s="290"/>
      <c r="F2460" s="291"/>
      <c r="G2460" s="195" t="s">
        <v>2581</v>
      </c>
      <c r="H2460" s="112" t="s">
        <v>56</v>
      </c>
      <c r="I2460" s="196">
        <v>58.8</v>
      </c>
    </row>
    <row r="2461" spans="1:9" ht="15.75">
      <c r="A2461" s="194"/>
      <c r="B2461" s="184" t="s">
        <v>2611</v>
      </c>
      <c r="C2461" s="285" t="s">
        <v>2612</v>
      </c>
      <c r="D2461" s="290"/>
      <c r="E2461" s="290"/>
      <c r="F2461" s="291"/>
      <c r="G2461" s="195" t="s">
        <v>72</v>
      </c>
      <c r="H2461" s="112" t="s">
        <v>56</v>
      </c>
      <c r="I2461" s="196" t="s">
        <v>72</v>
      </c>
    </row>
    <row r="2462" spans="1:9" ht="15.75">
      <c r="A2462" s="194"/>
      <c r="B2462" s="184" t="s">
        <v>2613</v>
      </c>
      <c r="C2462" s="285" t="s">
        <v>2614</v>
      </c>
      <c r="D2462" s="290"/>
      <c r="E2462" s="290"/>
      <c r="F2462" s="291"/>
      <c r="G2462" s="195">
        <v>240</v>
      </c>
      <c r="H2462" s="112" t="s">
        <v>56</v>
      </c>
      <c r="I2462" s="196">
        <v>235.2</v>
      </c>
    </row>
    <row r="2463" spans="1:9" ht="15.75">
      <c r="A2463" s="194"/>
      <c r="B2463" s="184" t="s">
        <v>2333</v>
      </c>
      <c r="C2463" s="285" t="s">
        <v>2617</v>
      </c>
      <c r="D2463" s="290"/>
      <c r="E2463" s="290"/>
      <c r="F2463" s="291"/>
      <c r="G2463" s="195">
        <v>40</v>
      </c>
      <c r="H2463" s="112" t="s">
        <v>56</v>
      </c>
      <c r="I2463" s="196" t="s">
        <v>2618</v>
      </c>
    </row>
    <row r="2464" spans="1:9" ht="15.75">
      <c r="A2464" s="194"/>
      <c r="B2464" s="184" t="s">
        <v>2619</v>
      </c>
      <c r="C2464" s="285" t="s">
        <v>2620</v>
      </c>
      <c r="D2464" s="290"/>
      <c r="E2464" s="290"/>
      <c r="F2464" s="291"/>
      <c r="G2464" s="195">
        <v>190</v>
      </c>
      <c r="H2464" s="112" t="s">
        <v>56</v>
      </c>
      <c r="I2464" s="196">
        <v>186.2</v>
      </c>
    </row>
    <row r="2465" spans="1:9" ht="15.75">
      <c r="A2465" s="194"/>
      <c r="B2465" s="184" t="s">
        <v>2615</v>
      </c>
      <c r="C2465" s="285" t="s">
        <v>2616</v>
      </c>
      <c r="D2465" s="290"/>
      <c r="E2465" s="290"/>
      <c r="F2465" s="291"/>
      <c r="G2465" s="195">
        <v>130</v>
      </c>
      <c r="H2465" s="112" t="s">
        <v>56</v>
      </c>
      <c r="I2465" s="196">
        <v>127.4</v>
      </c>
    </row>
    <row r="2466" spans="1:9" ht="15.75">
      <c r="A2466" s="194"/>
      <c r="B2466" s="184">
        <v>645</v>
      </c>
      <c r="C2466" s="285" t="s">
        <v>2621</v>
      </c>
      <c r="D2466" s="290"/>
      <c r="E2466" s="290"/>
      <c r="F2466" s="291"/>
      <c r="G2466" s="195" t="s">
        <v>53</v>
      </c>
      <c r="H2466" s="112" t="s">
        <v>56</v>
      </c>
      <c r="I2466" s="196" t="s">
        <v>53</v>
      </c>
    </row>
    <row r="2467" spans="1:9" ht="15.75">
      <c r="A2467" s="194"/>
      <c r="B2467" s="184">
        <v>646</v>
      </c>
      <c r="C2467" s="285" t="s">
        <v>2921</v>
      </c>
      <c r="D2467" s="290"/>
      <c r="E2467" s="290"/>
      <c r="F2467" s="291"/>
      <c r="G2467" s="195">
        <v>25</v>
      </c>
      <c r="H2467" s="112" t="s">
        <v>56</v>
      </c>
      <c r="I2467" s="196">
        <v>24.5</v>
      </c>
    </row>
    <row r="2468" spans="1:9" ht="15.75">
      <c r="A2468" s="194"/>
      <c r="B2468" s="184">
        <v>648</v>
      </c>
      <c r="C2468" s="285" t="s">
        <v>2622</v>
      </c>
      <c r="D2468" s="290"/>
      <c r="E2468" s="290"/>
      <c r="F2468" s="291"/>
      <c r="G2468" s="195">
        <v>470</v>
      </c>
      <c r="H2468" s="112" t="s">
        <v>56</v>
      </c>
      <c r="I2468" s="196">
        <v>460.6</v>
      </c>
    </row>
    <row r="2469" spans="1:9" ht="15.75">
      <c r="A2469" s="194"/>
      <c r="B2469" s="184" t="s">
        <v>398</v>
      </c>
      <c r="C2469" s="285" t="s">
        <v>2922</v>
      </c>
      <c r="D2469" s="290"/>
      <c r="E2469" s="290"/>
      <c r="F2469" s="291"/>
      <c r="G2469" s="195">
        <v>630</v>
      </c>
      <c r="H2469" s="112" t="s">
        <v>56</v>
      </c>
      <c r="I2469" s="196">
        <v>617.4</v>
      </c>
    </row>
    <row r="2470" spans="1:9" ht="15.75">
      <c r="A2470" s="194"/>
      <c r="B2470" s="184" t="s">
        <v>2623</v>
      </c>
      <c r="C2470" s="285" t="s">
        <v>2624</v>
      </c>
      <c r="D2470" s="290"/>
      <c r="E2470" s="290"/>
      <c r="F2470" s="291"/>
      <c r="G2470" s="195" t="s">
        <v>53</v>
      </c>
      <c r="H2470" s="112" t="s">
        <v>56</v>
      </c>
      <c r="I2470" s="196" t="s">
        <v>53</v>
      </c>
    </row>
    <row r="2471" spans="1:9" ht="15.75">
      <c r="A2471" s="194"/>
      <c r="B2471" s="184" t="s">
        <v>2197</v>
      </c>
      <c r="C2471" s="285" t="s">
        <v>2625</v>
      </c>
      <c r="D2471" s="290"/>
      <c r="E2471" s="290"/>
      <c r="F2471" s="291"/>
      <c r="G2471" s="195">
        <v>80</v>
      </c>
      <c r="H2471" s="112" t="s">
        <v>56</v>
      </c>
      <c r="I2471" s="196">
        <v>78.400000000000006</v>
      </c>
    </row>
    <row r="2472" spans="1:9" ht="15.75">
      <c r="A2472" s="194"/>
      <c r="B2472" s="184" t="s">
        <v>2626</v>
      </c>
      <c r="C2472" s="285" t="s">
        <v>2627</v>
      </c>
      <c r="D2472" s="290"/>
      <c r="E2472" s="290"/>
      <c r="F2472" s="291"/>
      <c r="G2472" s="195">
        <v>40</v>
      </c>
      <c r="H2472" s="112" t="s">
        <v>56</v>
      </c>
      <c r="I2472" s="196">
        <v>39.200000000000003</v>
      </c>
    </row>
    <row r="2473" spans="1:9" ht="15.75">
      <c r="A2473" s="204"/>
      <c r="B2473" s="203" t="s">
        <v>2628</v>
      </c>
      <c r="C2473" s="295" t="s">
        <v>2629</v>
      </c>
      <c r="D2473" s="296"/>
      <c r="E2473" s="296"/>
      <c r="F2473" s="297"/>
      <c r="G2473" s="199">
        <v>75</v>
      </c>
      <c r="H2473" s="200" t="s">
        <v>56</v>
      </c>
      <c r="I2473" s="201">
        <v>73.5</v>
      </c>
    </row>
    <row r="2474" spans="1:9" ht="20.25">
      <c r="A2474" s="197"/>
      <c r="B2474" s="289" t="s">
        <v>2630</v>
      </c>
      <c r="C2474" s="281"/>
      <c r="D2474" s="281"/>
      <c r="E2474" s="281"/>
      <c r="F2474" s="282"/>
      <c r="G2474" s="80"/>
      <c r="H2474" s="81"/>
      <c r="I2474" s="56"/>
    </row>
    <row r="2475" spans="1:9" ht="15.75">
      <c r="A2475" s="194"/>
      <c r="B2475" s="184">
        <v>663</v>
      </c>
      <c r="C2475" s="285" t="s">
        <v>2631</v>
      </c>
      <c r="D2475" s="290"/>
      <c r="E2475" s="290"/>
      <c r="F2475" s="291"/>
      <c r="G2475" s="195" t="s">
        <v>72</v>
      </c>
      <c r="H2475" s="112" t="s">
        <v>56</v>
      </c>
      <c r="I2475" s="196" t="s">
        <v>72</v>
      </c>
    </row>
    <row r="2476" spans="1:9" ht="15.75">
      <c r="A2476" s="194"/>
      <c r="B2476" s="184" t="s">
        <v>337</v>
      </c>
      <c r="C2476" s="285" t="s">
        <v>2632</v>
      </c>
      <c r="D2476" s="290"/>
      <c r="E2476" s="290"/>
      <c r="F2476" s="291"/>
      <c r="G2476" s="195">
        <v>830</v>
      </c>
      <c r="H2476" s="112" t="s">
        <v>56</v>
      </c>
      <c r="I2476" s="196">
        <v>813.4</v>
      </c>
    </row>
    <row r="2477" spans="1:9" ht="15.75">
      <c r="A2477" s="194"/>
      <c r="B2477" s="184" t="s">
        <v>87</v>
      </c>
      <c r="C2477" s="285" t="s">
        <v>2633</v>
      </c>
      <c r="D2477" s="290"/>
      <c r="E2477" s="290"/>
      <c r="F2477" s="291"/>
      <c r="G2477" s="195">
        <v>1470</v>
      </c>
      <c r="H2477" s="112" t="s">
        <v>56</v>
      </c>
      <c r="I2477" s="196">
        <v>1440.6</v>
      </c>
    </row>
    <row r="2478" spans="1:9" ht="15.75">
      <c r="A2478" s="194"/>
      <c r="B2478" s="184">
        <v>669</v>
      </c>
      <c r="C2478" s="285" t="s">
        <v>2634</v>
      </c>
      <c r="D2478" s="290"/>
      <c r="E2478" s="290"/>
      <c r="F2478" s="291"/>
      <c r="G2478" s="195">
        <v>120</v>
      </c>
      <c r="H2478" s="112" t="s">
        <v>56</v>
      </c>
      <c r="I2478" s="196">
        <v>117.6</v>
      </c>
    </row>
    <row r="2479" spans="1:9" ht="15.75">
      <c r="A2479" s="194"/>
      <c r="B2479" s="184" t="s">
        <v>2635</v>
      </c>
      <c r="C2479" s="285" t="s">
        <v>2636</v>
      </c>
      <c r="D2479" s="290"/>
      <c r="E2479" s="290"/>
      <c r="F2479" s="291"/>
      <c r="G2479" s="195">
        <v>145</v>
      </c>
      <c r="H2479" s="112" t="s">
        <v>56</v>
      </c>
      <c r="I2479" s="196">
        <v>142.1</v>
      </c>
    </row>
    <row r="2480" spans="1:9" ht="15.75">
      <c r="A2480" s="194"/>
      <c r="B2480" s="184" t="s">
        <v>2637</v>
      </c>
      <c r="C2480" s="285" t="s">
        <v>2638</v>
      </c>
      <c r="D2480" s="290"/>
      <c r="E2480" s="290"/>
      <c r="F2480" s="291"/>
      <c r="G2480" s="195" t="s">
        <v>72</v>
      </c>
      <c r="H2480" s="112" t="s">
        <v>56</v>
      </c>
      <c r="I2480" s="196" t="s">
        <v>72</v>
      </c>
    </row>
    <row r="2481" spans="1:9" ht="15.75">
      <c r="A2481" s="194"/>
      <c r="B2481" s="184" t="s">
        <v>2639</v>
      </c>
      <c r="C2481" s="285" t="s">
        <v>2640</v>
      </c>
      <c r="D2481" s="290"/>
      <c r="E2481" s="290"/>
      <c r="F2481" s="291"/>
      <c r="G2481" s="195">
        <v>175</v>
      </c>
      <c r="H2481" s="112" t="s">
        <v>56</v>
      </c>
      <c r="I2481" s="196">
        <v>171.5</v>
      </c>
    </row>
    <row r="2482" spans="1:9" ht="15.75">
      <c r="A2482" s="194"/>
      <c r="B2482" s="184" t="s">
        <v>2641</v>
      </c>
      <c r="C2482" s="285" t="s">
        <v>2642</v>
      </c>
      <c r="D2482" s="290"/>
      <c r="E2482" s="290"/>
      <c r="F2482" s="291"/>
      <c r="G2482" s="195">
        <v>480</v>
      </c>
      <c r="H2482" s="112" t="s">
        <v>56</v>
      </c>
      <c r="I2482" s="196">
        <v>470.4</v>
      </c>
    </row>
    <row r="2483" spans="1:9" ht="15.75">
      <c r="A2483" s="194"/>
      <c r="B2483" s="184" t="s">
        <v>2643</v>
      </c>
      <c r="C2483" s="285" t="s">
        <v>2644</v>
      </c>
      <c r="D2483" s="290"/>
      <c r="E2483" s="290"/>
      <c r="F2483" s="291"/>
      <c r="G2483" s="195">
        <v>405</v>
      </c>
      <c r="H2483" s="112" t="s">
        <v>56</v>
      </c>
      <c r="I2483" s="196">
        <v>396.9</v>
      </c>
    </row>
    <row r="2484" spans="1:9" ht="15.75">
      <c r="A2484" s="194"/>
      <c r="B2484" s="184" t="s">
        <v>2645</v>
      </c>
      <c r="C2484" s="285" t="s">
        <v>2646</v>
      </c>
      <c r="D2484" s="290"/>
      <c r="E2484" s="290"/>
      <c r="F2484" s="291"/>
      <c r="G2484" s="195">
        <v>140</v>
      </c>
      <c r="H2484" s="112" t="s">
        <v>56</v>
      </c>
      <c r="I2484" s="196">
        <v>137.19999999999999</v>
      </c>
    </row>
    <row r="2485" spans="1:9" ht="15.75">
      <c r="A2485" s="194"/>
      <c r="B2485" s="184" t="s">
        <v>2647</v>
      </c>
      <c r="C2485" s="285" t="s">
        <v>2648</v>
      </c>
      <c r="D2485" s="290"/>
      <c r="E2485" s="290"/>
      <c r="F2485" s="291"/>
      <c r="G2485" s="195">
        <v>80</v>
      </c>
      <c r="H2485" s="112" t="s">
        <v>56</v>
      </c>
      <c r="I2485" s="196">
        <v>78.400000000000006</v>
      </c>
    </row>
    <row r="2486" spans="1:9" ht="15.75">
      <c r="A2486" s="194"/>
      <c r="B2486" s="184" t="s">
        <v>2649</v>
      </c>
      <c r="C2486" s="285" t="s">
        <v>2650</v>
      </c>
      <c r="D2486" s="290"/>
      <c r="E2486" s="290"/>
      <c r="F2486" s="291"/>
      <c r="G2486" s="195">
        <v>265</v>
      </c>
      <c r="H2486" s="112" t="s">
        <v>56</v>
      </c>
      <c r="I2486" s="196">
        <v>262.7</v>
      </c>
    </row>
    <row r="2487" spans="1:9" ht="15.75">
      <c r="A2487" s="194"/>
      <c r="B2487" s="184" t="s">
        <v>2651</v>
      </c>
      <c r="C2487" s="285" t="s">
        <v>2652</v>
      </c>
      <c r="D2487" s="290"/>
      <c r="E2487" s="290"/>
      <c r="F2487" s="291"/>
      <c r="G2487" s="195">
        <v>375</v>
      </c>
      <c r="H2487" s="112" t="s">
        <v>56</v>
      </c>
      <c r="I2487" s="196">
        <v>367.5</v>
      </c>
    </row>
    <row r="2488" spans="1:9" ht="15.75">
      <c r="A2488" s="194"/>
      <c r="B2488" s="203" t="s">
        <v>2653</v>
      </c>
      <c r="C2488" s="295" t="s">
        <v>2654</v>
      </c>
      <c r="D2488" s="296"/>
      <c r="E2488" s="296"/>
      <c r="F2488" s="297"/>
      <c r="G2488" s="199">
        <v>310</v>
      </c>
      <c r="H2488" s="200" t="s">
        <v>56</v>
      </c>
      <c r="I2488" s="201">
        <v>303.8</v>
      </c>
    </row>
    <row r="2489" spans="1:9" ht="15.75">
      <c r="A2489" s="194"/>
      <c r="B2489" s="203" t="s">
        <v>2655</v>
      </c>
      <c r="C2489" s="295" t="s">
        <v>2656</v>
      </c>
      <c r="D2489" s="296"/>
      <c r="E2489" s="296"/>
      <c r="F2489" s="297"/>
      <c r="G2489" s="199">
        <v>260</v>
      </c>
      <c r="H2489" s="200" t="s">
        <v>56</v>
      </c>
      <c r="I2489" s="201">
        <v>254.8</v>
      </c>
    </row>
    <row r="2490" spans="1:9" ht="15.75">
      <c r="A2490" s="194"/>
      <c r="B2490" s="203">
        <v>665</v>
      </c>
      <c r="C2490" s="295" t="s">
        <v>2657</v>
      </c>
      <c r="D2490" s="296"/>
      <c r="E2490" s="296"/>
      <c r="F2490" s="297"/>
      <c r="G2490" s="199">
        <v>25</v>
      </c>
      <c r="H2490" s="200" t="s">
        <v>56</v>
      </c>
      <c r="I2490" s="201">
        <v>24.5</v>
      </c>
    </row>
    <row r="2491" spans="1:9" ht="15.75">
      <c r="A2491" s="194"/>
      <c r="B2491" s="203">
        <v>668</v>
      </c>
      <c r="C2491" s="295" t="s">
        <v>2658</v>
      </c>
      <c r="D2491" s="296"/>
      <c r="E2491" s="296"/>
      <c r="F2491" s="297"/>
      <c r="G2491" s="199">
        <v>750</v>
      </c>
      <c r="H2491" s="200" t="s">
        <v>56</v>
      </c>
      <c r="I2491" s="201">
        <v>735</v>
      </c>
    </row>
    <row r="2492" spans="1:9" ht="15.75">
      <c r="A2492" s="194"/>
      <c r="B2492" s="203" t="s">
        <v>284</v>
      </c>
      <c r="C2492" s="295" t="s">
        <v>2659</v>
      </c>
      <c r="D2492" s="296"/>
      <c r="E2492" s="296"/>
      <c r="F2492" s="297"/>
      <c r="G2492" s="199">
        <v>940</v>
      </c>
      <c r="H2492" s="200" t="s">
        <v>56</v>
      </c>
      <c r="I2492" s="201">
        <v>921.2</v>
      </c>
    </row>
    <row r="2493" spans="1:9" ht="15.75">
      <c r="A2493" s="194"/>
      <c r="B2493" s="203">
        <v>666</v>
      </c>
      <c r="C2493" s="295" t="s">
        <v>2923</v>
      </c>
      <c r="D2493" s="296"/>
      <c r="E2493" s="296"/>
      <c r="F2493" s="297"/>
      <c r="G2493" s="199">
        <v>50</v>
      </c>
      <c r="H2493" s="200" t="s">
        <v>56</v>
      </c>
      <c r="I2493" s="201">
        <v>49</v>
      </c>
    </row>
    <row r="2494" spans="1:9" ht="15.75">
      <c r="A2494" s="194"/>
      <c r="B2494" s="203" t="s">
        <v>336</v>
      </c>
      <c r="C2494" s="295" t="s">
        <v>2924</v>
      </c>
      <c r="D2494" s="296"/>
      <c r="E2494" s="296"/>
      <c r="F2494" s="297"/>
      <c r="G2494" s="199">
        <v>725</v>
      </c>
      <c r="H2494" s="200" t="s">
        <v>56</v>
      </c>
      <c r="I2494" s="201">
        <v>710.5</v>
      </c>
    </row>
    <row r="2495" spans="1:9" ht="15.75">
      <c r="A2495" s="194"/>
      <c r="B2495" s="203" t="s">
        <v>2660</v>
      </c>
      <c r="C2495" s="295" t="s">
        <v>2661</v>
      </c>
      <c r="D2495" s="296"/>
      <c r="E2495" s="296"/>
      <c r="F2495" s="297"/>
      <c r="G2495" s="199">
        <v>145</v>
      </c>
      <c r="H2495" s="200" t="s">
        <v>56</v>
      </c>
      <c r="I2495" s="201">
        <v>142.1</v>
      </c>
    </row>
    <row r="2496" spans="1:9" ht="15.75">
      <c r="A2496" s="194"/>
      <c r="B2496" s="203" t="s">
        <v>235</v>
      </c>
      <c r="C2496" s="295" t="s">
        <v>2926</v>
      </c>
      <c r="D2496" s="296"/>
      <c r="E2496" s="296"/>
      <c r="F2496" s="297"/>
      <c r="G2496" s="199">
        <v>145</v>
      </c>
      <c r="H2496" s="200" t="s">
        <v>56</v>
      </c>
      <c r="I2496" s="201">
        <v>142.1</v>
      </c>
    </row>
    <row r="2497" spans="1:9" ht="15.75">
      <c r="A2497" s="194"/>
      <c r="B2497" s="203" t="s">
        <v>151</v>
      </c>
      <c r="C2497" s="295" t="s">
        <v>2925</v>
      </c>
      <c r="D2497" s="296"/>
      <c r="E2497" s="296"/>
      <c r="F2497" s="297"/>
      <c r="G2497" s="199">
        <v>1260</v>
      </c>
      <c r="H2497" s="200" t="s">
        <v>56</v>
      </c>
      <c r="I2497" s="201">
        <v>1234.8</v>
      </c>
    </row>
    <row r="2498" spans="1:9" ht="15.75">
      <c r="A2498" s="194"/>
      <c r="B2498" s="203" t="s">
        <v>2662</v>
      </c>
      <c r="C2498" s="295" t="s">
        <v>2663</v>
      </c>
      <c r="D2498" s="296"/>
      <c r="E2498" s="296"/>
      <c r="F2498" s="297"/>
      <c r="G2498" s="199" t="s">
        <v>53</v>
      </c>
      <c r="H2498" s="200" t="s">
        <v>56</v>
      </c>
      <c r="I2498" s="201" t="s">
        <v>53</v>
      </c>
    </row>
    <row r="2499" spans="1:9" ht="15.75">
      <c r="A2499" s="194"/>
      <c r="B2499" s="203" t="s">
        <v>1029</v>
      </c>
      <c r="C2499" s="295" t="s">
        <v>2664</v>
      </c>
      <c r="D2499" s="296"/>
      <c r="E2499" s="296"/>
      <c r="F2499" s="297"/>
      <c r="G2499" s="199">
        <v>80</v>
      </c>
      <c r="H2499" s="200" t="s">
        <v>56</v>
      </c>
      <c r="I2499" s="201">
        <v>78.400000000000006</v>
      </c>
    </row>
    <row r="2500" spans="1:9" ht="15.75">
      <c r="A2500" s="194"/>
      <c r="B2500" s="203" t="s">
        <v>1028</v>
      </c>
      <c r="C2500" s="295" t="s">
        <v>2665</v>
      </c>
      <c r="D2500" s="296"/>
      <c r="E2500" s="296"/>
      <c r="F2500" s="297"/>
      <c r="G2500" s="199">
        <v>150</v>
      </c>
      <c r="H2500" s="200" t="s">
        <v>56</v>
      </c>
      <c r="I2500" s="201">
        <v>147</v>
      </c>
    </row>
    <row r="2501" spans="1:9" ht="15.75">
      <c r="A2501" s="194"/>
      <c r="B2501" s="203" t="s">
        <v>1031</v>
      </c>
      <c r="C2501" s="295" t="s">
        <v>2666</v>
      </c>
      <c r="D2501" s="296"/>
      <c r="E2501" s="296"/>
      <c r="F2501" s="297"/>
      <c r="G2501" s="199">
        <v>100</v>
      </c>
      <c r="H2501" s="200" t="s">
        <v>56</v>
      </c>
      <c r="I2501" s="201">
        <v>98</v>
      </c>
    </row>
    <row r="2502" spans="1:9" ht="15.75">
      <c r="A2502" s="194"/>
      <c r="B2502" s="203" t="s">
        <v>2667</v>
      </c>
      <c r="C2502" s="295" t="s">
        <v>2668</v>
      </c>
      <c r="D2502" s="296"/>
      <c r="E2502" s="296"/>
      <c r="F2502" s="297"/>
      <c r="G2502" s="199">
        <v>80</v>
      </c>
      <c r="H2502" s="200" t="s">
        <v>56</v>
      </c>
      <c r="I2502" s="201">
        <v>78.400000000000006</v>
      </c>
    </row>
    <row r="2503" spans="1:9" ht="15.75">
      <c r="A2503" s="194"/>
      <c r="B2503" s="203" t="s">
        <v>2670</v>
      </c>
      <c r="C2503" s="295" t="s">
        <v>2669</v>
      </c>
      <c r="D2503" s="296"/>
      <c r="E2503" s="296"/>
      <c r="F2503" s="297"/>
      <c r="G2503" s="199">
        <v>165</v>
      </c>
      <c r="H2503" s="200" t="s">
        <v>56</v>
      </c>
      <c r="I2503" s="201">
        <v>161.69999999999999</v>
      </c>
    </row>
    <row r="2504" spans="1:9" ht="15.75">
      <c r="A2504" s="204"/>
      <c r="B2504" s="203" t="s">
        <v>2671</v>
      </c>
      <c r="C2504" s="295" t="s">
        <v>2672</v>
      </c>
      <c r="D2504" s="296"/>
      <c r="E2504" s="296"/>
      <c r="F2504" s="297"/>
      <c r="G2504" s="199">
        <v>165</v>
      </c>
      <c r="H2504" s="200" t="s">
        <v>56</v>
      </c>
      <c r="I2504" s="201">
        <v>161.69999999999999</v>
      </c>
    </row>
    <row r="2505" spans="1:9" ht="20.25">
      <c r="A2505" s="89"/>
      <c r="B2505" s="289" t="s">
        <v>2673</v>
      </c>
      <c r="C2505" s="281"/>
      <c r="D2505" s="281"/>
      <c r="E2505" s="281"/>
      <c r="F2505" s="282"/>
      <c r="G2505" s="80"/>
      <c r="H2505" s="81"/>
      <c r="I2505" s="56"/>
    </row>
    <row r="2506" spans="1:9" ht="15.75">
      <c r="A2506" s="194"/>
      <c r="B2506" s="184" t="s">
        <v>563</v>
      </c>
      <c r="C2506" s="285" t="s">
        <v>2674</v>
      </c>
      <c r="D2506" s="290"/>
      <c r="E2506" s="290"/>
      <c r="F2506" s="291"/>
      <c r="G2506" s="195" t="s">
        <v>72</v>
      </c>
      <c r="H2506" s="112" t="s">
        <v>56</v>
      </c>
      <c r="I2506" s="196" t="s">
        <v>72</v>
      </c>
    </row>
    <row r="2507" spans="1:9" ht="15.75">
      <c r="A2507" s="194"/>
      <c r="B2507" s="184">
        <v>152</v>
      </c>
      <c r="C2507" s="285" t="s">
        <v>2676</v>
      </c>
      <c r="D2507" s="290"/>
      <c r="E2507" s="290"/>
      <c r="F2507" s="291"/>
      <c r="G2507" s="195">
        <v>100</v>
      </c>
      <c r="H2507" s="112" t="s">
        <v>56</v>
      </c>
      <c r="I2507" s="196">
        <v>98</v>
      </c>
    </row>
    <row r="2508" spans="1:9" ht="15.75">
      <c r="A2508" s="194"/>
      <c r="B2508" s="184">
        <v>154</v>
      </c>
      <c r="C2508" s="285" t="s">
        <v>2677</v>
      </c>
      <c r="D2508" s="290"/>
      <c r="E2508" s="290"/>
      <c r="F2508" s="291"/>
      <c r="G2508" s="195">
        <v>100</v>
      </c>
      <c r="H2508" s="112" t="s">
        <v>56</v>
      </c>
      <c r="I2508" s="196">
        <v>98</v>
      </c>
    </row>
    <row r="2509" spans="1:9" ht="15.75">
      <c r="A2509" s="194"/>
      <c r="B2509" s="184" t="s">
        <v>1340</v>
      </c>
      <c r="C2509" s="285" t="s">
        <v>2927</v>
      </c>
      <c r="D2509" s="290"/>
      <c r="E2509" s="290"/>
      <c r="F2509" s="291"/>
      <c r="G2509" s="195" t="s">
        <v>2928</v>
      </c>
      <c r="H2509" s="112" t="s">
        <v>56</v>
      </c>
      <c r="I2509" s="196" t="s">
        <v>2928</v>
      </c>
    </row>
    <row r="2510" spans="1:9" ht="15.75">
      <c r="A2510" s="194"/>
      <c r="B2510" s="184" t="s">
        <v>754</v>
      </c>
      <c r="C2510" s="285" t="s">
        <v>2929</v>
      </c>
      <c r="D2510" s="290"/>
      <c r="E2510" s="290"/>
      <c r="F2510" s="291"/>
      <c r="G2510" s="195">
        <v>3020</v>
      </c>
      <c r="H2510" s="112" t="s">
        <v>56</v>
      </c>
      <c r="I2510" s="196">
        <v>2959.6</v>
      </c>
    </row>
    <row r="2511" spans="1:9" ht="15.75">
      <c r="A2511" s="194"/>
      <c r="B2511" s="184" t="s">
        <v>327</v>
      </c>
      <c r="C2511" s="285" t="s">
        <v>2992</v>
      </c>
      <c r="D2511" s="290"/>
      <c r="E2511" s="290"/>
      <c r="F2511" s="291"/>
      <c r="G2511" s="195">
        <v>3755</v>
      </c>
      <c r="H2511" s="112" t="s">
        <v>56</v>
      </c>
      <c r="I2511" s="196">
        <v>3679.9</v>
      </c>
    </row>
    <row r="2512" spans="1:9" ht="15.75">
      <c r="A2512" s="194"/>
      <c r="B2512" s="184" t="s">
        <v>491</v>
      </c>
      <c r="C2512" s="285" t="s">
        <v>2930</v>
      </c>
      <c r="D2512" s="290"/>
      <c r="E2512" s="290"/>
      <c r="F2512" s="291"/>
      <c r="G2512" s="195" t="s">
        <v>53</v>
      </c>
      <c r="H2512" s="112" t="s">
        <v>56</v>
      </c>
      <c r="I2512" s="196" t="s">
        <v>53</v>
      </c>
    </row>
    <row r="2513" spans="1:9" ht="15.75">
      <c r="A2513" s="194"/>
      <c r="B2513" s="184" t="s">
        <v>491</v>
      </c>
      <c r="C2513" s="285" t="s">
        <v>2931</v>
      </c>
      <c r="D2513" s="290"/>
      <c r="E2513" s="290"/>
      <c r="F2513" s="291"/>
      <c r="G2513" s="195">
        <v>45</v>
      </c>
      <c r="H2513" s="112" t="s">
        <v>56</v>
      </c>
      <c r="I2513" s="196">
        <v>44.1</v>
      </c>
    </row>
    <row r="2514" spans="1:9" ht="15.75">
      <c r="A2514" s="194"/>
      <c r="B2514" s="184" t="s">
        <v>489</v>
      </c>
      <c r="C2514" s="285" t="s">
        <v>2932</v>
      </c>
      <c r="D2514" s="290"/>
      <c r="E2514" s="290"/>
      <c r="F2514" s="291"/>
      <c r="G2514" s="195">
        <v>460</v>
      </c>
      <c r="H2514" s="112" t="s">
        <v>56</v>
      </c>
      <c r="I2514" s="196">
        <v>450.8</v>
      </c>
    </row>
    <row r="2515" spans="1:9" ht="15.75">
      <c r="A2515" s="194"/>
      <c r="B2515" s="184">
        <v>158</v>
      </c>
      <c r="C2515" s="285" t="s">
        <v>2933</v>
      </c>
      <c r="D2515" s="290"/>
      <c r="E2515" s="290"/>
      <c r="F2515" s="291"/>
      <c r="G2515" s="195">
        <v>365</v>
      </c>
      <c r="H2515" s="112" t="s">
        <v>56</v>
      </c>
      <c r="I2515" s="196">
        <v>357.7</v>
      </c>
    </row>
    <row r="2516" spans="1:9" ht="15.75">
      <c r="A2516" s="194"/>
      <c r="B2516" s="184">
        <v>159</v>
      </c>
      <c r="C2516" s="285" t="s">
        <v>2676</v>
      </c>
      <c r="D2516" s="290"/>
      <c r="E2516" s="290"/>
      <c r="F2516" s="291"/>
      <c r="G2516" s="195">
        <v>100</v>
      </c>
      <c r="H2516" s="112" t="s">
        <v>56</v>
      </c>
      <c r="I2516" s="196">
        <v>98</v>
      </c>
    </row>
    <row r="2517" spans="1:9" ht="15.75">
      <c r="A2517" s="194"/>
      <c r="B2517" s="184">
        <v>157</v>
      </c>
      <c r="C2517" s="285" t="s">
        <v>2677</v>
      </c>
      <c r="D2517" s="290"/>
      <c r="E2517" s="290"/>
      <c r="F2517" s="291"/>
      <c r="G2517" s="195">
        <v>100</v>
      </c>
      <c r="H2517" s="112" t="s">
        <v>56</v>
      </c>
      <c r="I2517" s="196">
        <v>98</v>
      </c>
    </row>
    <row r="2518" spans="1:9" ht="20.25">
      <c r="A2518" s="89"/>
      <c r="B2518" s="289" t="s">
        <v>2678</v>
      </c>
      <c r="C2518" s="281"/>
      <c r="D2518" s="281"/>
      <c r="E2518" s="281"/>
      <c r="F2518" s="282"/>
      <c r="G2518" s="80"/>
      <c r="H2518" s="81"/>
      <c r="I2518" s="56"/>
    </row>
    <row r="2519" spans="1:9" ht="15.75">
      <c r="A2519" s="49"/>
      <c r="B2519" s="98" t="s">
        <v>412</v>
      </c>
      <c r="C2519" s="292" t="s">
        <v>2571</v>
      </c>
      <c r="D2519" s="293"/>
      <c r="E2519" s="293"/>
      <c r="F2519" s="294"/>
      <c r="G2519" s="195" t="s">
        <v>72</v>
      </c>
      <c r="H2519" s="112" t="s">
        <v>56</v>
      </c>
      <c r="I2519" s="196" t="s">
        <v>72</v>
      </c>
    </row>
    <row r="2520" spans="1:9" ht="15.75">
      <c r="A2520" s="49"/>
      <c r="B2520" s="73" t="s">
        <v>2572</v>
      </c>
      <c r="C2520" s="280" t="s">
        <v>2934</v>
      </c>
      <c r="D2520" s="281"/>
      <c r="E2520" s="281"/>
      <c r="F2520" s="282"/>
      <c r="G2520" s="162">
        <v>685</v>
      </c>
      <c r="H2520" s="61" t="s">
        <v>56</v>
      </c>
      <c r="I2520" s="165">
        <v>671.3</v>
      </c>
    </row>
    <row r="2521" spans="1:9" ht="15.75">
      <c r="A2521" s="206"/>
      <c r="B2521" s="73" t="s">
        <v>2572</v>
      </c>
      <c r="C2521" s="280" t="s">
        <v>2935</v>
      </c>
      <c r="D2521" s="281"/>
      <c r="E2521" s="281"/>
      <c r="F2521" s="282"/>
      <c r="G2521" s="162" t="s">
        <v>72</v>
      </c>
      <c r="H2521" s="61" t="s">
        <v>56</v>
      </c>
      <c r="I2521" s="165" t="s">
        <v>72</v>
      </c>
    </row>
    <row r="2522" spans="1:9" ht="15.75">
      <c r="A2522" s="206"/>
      <c r="B2522" s="73" t="s">
        <v>2974</v>
      </c>
      <c r="C2522" s="280" t="s">
        <v>2975</v>
      </c>
      <c r="D2522" s="281"/>
      <c r="E2522" s="281"/>
      <c r="F2522" s="282"/>
      <c r="G2522" s="162">
        <v>525</v>
      </c>
      <c r="H2522" s="61" t="s">
        <v>56</v>
      </c>
      <c r="I2522" s="165">
        <v>514.5</v>
      </c>
    </row>
    <row r="2523" spans="1:9" ht="15.75">
      <c r="A2523" s="206"/>
      <c r="B2523" s="73" t="s">
        <v>576</v>
      </c>
      <c r="C2523" s="280" t="s">
        <v>2976</v>
      </c>
      <c r="D2523" s="281"/>
      <c r="E2523" s="281"/>
      <c r="F2523" s="282"/>
      <c r="G2523" s="162">
        <v>1280</v>
      </c>
      <c r="H2523" s="61" t="s">
        <v>56</v>
      </c>
      <c r="I2523" s="165">
        <v>1254.4000000000001</v>
      </c>
    </row>
    <row r="2524" spans="1:9" ht="15.75">
      <c r="A2524" s="49"/>
      <c r="B2524" s="73" t="s">
        <v>2001</v>
      </c>
      <c r="C2524" s="280" t="s">
        <v>2573</v>
      </c>
      <c r="D2524" s="281"/>
      <c r="E2524" s="281"/>
      <c r="F2524" s="282"/>
      <c r="G2524" s="162" t="s">
        <v>72</v>
      </c>
      <c r="H2524" s="61" t="s">
        <v>56</v>
      </c>
      <c r="I2524" s="165" t="s">
        <v>72</v>
      </c>
    </row>
    <row r="2525" spans="1:9" ht="15.75">
      <c r="A2525" s="49"/>
      <c r="B2525" s="73" t="s">
        <v>2574</v>
      </c>
      <c r="C2525" s="280" t="s">
        <v>2881</v>
      </c>
      <c r="D2525" s="281"/>
      <c r="E2525" s="281"/>
      <c r="F2525" s="282"/>
      <c r="G2525" s="162">
        <v>125</v>
      </c>
      <c r="H2525" s="61" t="s">
        <v>56</v>
      </c>
      <c r="I2525" s="165">
        <v>122.5</v>
      </c>
    </row>
    <row r="2526" spans="1:9" ht="15.75">
      <c r="A2526" s="206"/>
      <c r="B2526" s="73" t="s">
        <v>2574</v>
      </c>
      <c r="C2526" s="280" t="s">
        <v>2882</v>
      </c>
      <c r="D2526" s="281"/>
      <c r="E2526" s="281"/>
      <c r="F2526" s="282"/>
      <c r="G2526" s="162" t="s">
        <v>72</v>
      </c>
      <c r="H2526" s="61" t="s">
        <v>56</v>
      </c>
      <c r="I2526" s="165" t="s">
        <v>72</v>
      </c>
    </row>
    <row r="2527" spans="1:9" ht="15.75">
      <c r="A2527" s="49"/>
      <c r="B2527" s="73" t="s">
        <v>401</v>
      </c>
      <c r="C2527" s="280" t="s">
        <v>2575</v>
      </c>
      <c r="D2527" s="281"/>
      <c r="E2527" s="281"/>
      <c r="F2527" s="282"/>
      <c r="G2527" s="162">
        <v>305</v>
      </c>
      <c r="H2527" s="61" t="s">
        <v>56</v>
      </c>
      <c r="I2527" s="165">
        <v>298.89999999999998</v>
      </c>
    </row>
    <row r="2528" spans="1:9" ht="15.75">
      <c r="A2528" s="206"/>
      <c r="B2528" s="73" t="s">
        <v>799</v>
      </c>
      <c r="C2528" s="280" t="s">
        <v>2883</v>
      </c>
      <c r="D2528" s="281"/>
      <c r="E2528" s="281"/>
      <c r="F2528" s="282"/>
      <c r="G2528" s="162">
        <v>365</v>
      </c>
      <c r="H2528" s="61" t="s">
        <v>56</v>
      </c>
      <c r="I2528" s="165">
        <v>350.4</v>
      </c>
    </row>
    <row r="2529" spans="1:9" ht="15.75">
      <c r="A2529" s="206"/>
      <c r="B2529" s="73" t="s">
        <v>2977</v>
      </c>
      <c r="C2529" s="280" t="s">
        <v>2978</v>
      </c>
      <c r="D2529" s="281"/>
      <c r="E2529" s="281"/>
      <c r="F2529" s="282"/>
      <c r="G2529" s="162">
        <v>425</v>
      </c>
      <c r="H2529" s="61" t="s">
        <v>56</v>
      </c>
      <c r="I2529" s="165">
        <v>416.5</v>
      </c>
    </row>
    <row r="2530" spans="1:9" ht="15.75">
      <c r="A2530" s="49"/>
      <c r="B2530" s="73" t="s">
        <v>2884</v>
      </c>
      <c r="C2530" s="280" t="s">
        <v>2576</v>
      </c>
      <c r="D2530" s="281"/>
      <c r="E2530" s="281"/>
      <c r="F2530" s="282"/>
      <c r="G2530" s="162">
        <v>490</v>
      </c>
      <c r="H2530" s="61" t="s">
        <v>56</v>
      </c>
      <c r="I2530" s="165">
        <v>480.2</v>
      </c>
    </row>
    <row r="2531" spans="1:9" ht="15.75">
      <c r="A2531" s="194"/>
      <c r="B2531" s="183" t="s">
        <v>2577</v>
      </c>
      <c r="C2531" s="198" t="s">
        <v>2578</v>
      </c>
      <c r="D2531" s="198"/>
      <c r="E2531" s="198"/>
      <c r="F2531" s="184"/>
      <c r="G2531" s="195">
        <v>50</v>
      </c>
      <c r="H2531" s="112" t="s">
        <v>56</v>
      </c>
      <c r="I2531" s="196">
        <v>49</v>
      </c>
    </row>
    <row r="2532" spans="1:9" ht="20.25">
      <c r="A2532" s="89"/>
      <c r="B2532" s="289" t="s">
        <v>2679</v>
      </c>
      <c r="C2532" s="281"/>
      <c r="D2532" s="281"/>
      <c r="E2532" s="281"/>
      <c r="F2532" s="282"/>
      <c r="G2532" s="80"/>
      <c r="H2532" s="81"/>
      <c r="I2532" s="56"/>
    </row>
    <row r="2533" spans="1:9" ht="15.75">
      <c r="A2533" s="49"/>
      <c r="B2533" s="98">
        <v>472</v>
      </c>
      <c r="C2533" s="292" t="s">
        <v>2885</v>
      </c>
      <c r="D2533" s="293"/>
      <c r="E2533" s="293"/>
      <c r="F2533" s="294"/>
      <c r="G2533" s="195" t="s">
        <v>53</v>
      </c>
      <c r="H2533" s="112" t="s">
        <v>56</v>
      </c>
      <c r="I2533" s="196" t="s">
        <v>53</v>
      </c>
    </row>
    <row r="2534" spans="1:9" ht="15.75">
      <c r="A2534" s="206"/>
      <c r="B2534" s="73">
        <v>475</v>
      </c>
      <c r="C2534" s="280" t="s">
        <v>2886</v>
      </c>
      <c r="D2534" s="281"/>
      <c r="E2534" s="281"/>
      <c r="F2534" s="282"/>
      <c r="G2534" s="162" t="s">
        <v>72</v>
      </c>
      <c r="H2534" s="61" t="s">
        <v>56</v>
      </c>
      <c r="I2534" s="165" t="s">
        <v>72</v>
      </c>
    </row>
    <row r="2535" spans="1:9" ht="15.75">
      <c r="A2535" s="206"/>
      <c r="B2535" s="73">
        <v>476</v>
      </c>
      <c r="C2535" s="280" t="s">
        <v>2979</v>
      </c>
      <c r="D2535" s="281"/>
      <c r="E2535" s="281"/>
      <c r="F2535" s="282"/>
      <c r="G2535" s="162">
        <v>1830</v>
      </c>
      <c r="H2535" s="61" t="s">
        <v>56</v>
      </c>
      <c r="I2535" s="165">
        <v>1793.4</v>
      </c>
    </row>
    <row r="2536" spans="1:9" ht="15.75">
      <c r="A2536" s="206"/>
      <c r="B2536" s="73">
        <v>479</v>
      </c>
      <c r="C2536" s="280" t="s">
        <v>2980</v>
      </c>
      <c r="D2536" s="281"/>
      <c r="E2536" s="281"/>
      <c r="F2536" s="282"/>
      <c r="G2536" s="162">
        <v>2320</v>
      </c>
      <c r="H2536" s="61" t="s">
        <v>56</v>
      </c>
      <c r="I2536" s="165">
        <v>2273.6</v>
      </c>
    </row>
    <row r="2537" spans="1:9" ht="15.75">
      <c r="A2537" s="206"/>
      <c r="B2537" s="73" t="s">
        <v>2981</v>
      </c>
      <c r="C2537" s="280" t="s">
        <v>2983</v>
      </c>
      <c r="D2537" s="281"/>
      <c r="E2537" s="281"/>
      <c r="F2537" s="282"/>
      <c r="G2537" s="162">
        <v>2100</v>
      </c>
      <c r="H2537" s="61" t="s">
        <v>56</v>
      </c>
      <c r="I2537" s="165">
        <v>2058</v>
      </c>
    </row>
    <row r="2538" spans="1:9" ht="15.75">
      <c r="A2538" s="206"/>
      <c r="B2538" s="73" t="s">
        <v>2982</v>
      </c>
      <c r="C2538" s="280" t="s">
        <v>2984</v>
      </c>
      <c r="D2538" s="281"/>
      <c r="E2538" s="281"/>
      <c r="F2538" s="282"/>
      <c r="G2538" s="162">
        <v>2445</v>
      </c>
      <c r="H2538" s="61" t="s">
        <v>56</v>
      </c>
      <c r="I2538" s="165">
        <v>2396.1</v>
      </c>
    </row>
    <row r="2539" spans="1:9" ht="15.75">
      <c r="A2539" s="49"/>
      <c r="B2539" s="73">
        <v>474</v>
      </c>
      <c r="C2539" s="280" t="s">
        <v>2887</v>
      </c>
      <c r="D2539" s="281"/>
      <c r="E2539" s="281"/>
      <c r="F2539" s="282"/>
      <c r="G2539" s="162">
        <v>670</v>
      </c>
      <c r="H2539" s="61" t="s">
        <v>56</v>
      </c>
      <c r="I2539" s="165">
        <v>656.6</v>
      </c>
    </row>
    <row r="2540" spans="1:9" ht="15.75">
      <c r="A2540" s="49"/>
      <c r="B2540" s="73" t="s">
        <v>2243</v>
      </c>
      <c r="C2540" s="280" t="s">
        <v>2680</v>
      </c>
      <c r="D2540" s="281"/>
      <c r="E2540" s="281"/>
      <c r="F2540" s="282"/>
      <c r="G2540" s="162" t="s">
        <v>72</v>
      </c>
      <c r="H2540" s="61" t="s">
        <v>56</v>
      </c>
      <c r="I2540" s="165" t="s">
        <v>72</v>
      </c>
    </row>
    <row r="2541" spans="1:9" ht="15.75">
      <c r="A2541" s="49"/>
      <c r="B2541" s="73" t="s">
        <v>403</v>
      </c>
      <c r="C2541" s="280" t="s">
        <v>2888</v>
      </c>
      <c r="D2541" s="281"/>
      <c r="E2541" s="281"/>
      <c r="F2541" s="282"/>
      <c r="G2541" s="162">
        <v>110</v>
      </c>
      <c r="H2541" s="61" t="s">
        <v>56</v>
      </c>
      <c r="I2541" s="165">
        <v>107.6</v>
      </c>
    </row>
    <row r="2542" spans="1:9" ht="15.75">
      <c r="A2542" s="49"/>
      <c r="B2542" s="73" t="s">
        <v>403</v>
      </c>
      <c r="C2542" s="280" t="s">
        <v>2993</v>
      </c>
      <c r="D2542" s="281"/>
      <c r="E2542" s="281"/>
      <c r="F2542" s="282"/>
      <c r="G2542" s="162" t="s">
        <v>72</v>
      </c>
      <c r="H2542" s="61" t="s">
        <v>56</v>
      </c>
      <c r="I2542" s="165" t="s">
        <v>72</v>
      </c>
    </row>
    <row r="2543" spans="1:9" ht="15.75">
      <c r="A2543" s="206"/>
      <c r="B2543" s="73" t="s">
        <v>2985</v>
      </c>
      <c r="C2543" s="280" t="s">
        <v>2986</v>
      </c>
      <c r="D2543" s="281"/>
      <c r="E2543" s="281"/>
      <c r="F2543" s="282"/>
      <c r="G2543" s="162">
        <v>230</v>
      </c>
      <c r="H2543" s="61" t="s">
        <v>56</v>
      </c>
      <c r="I2543" s="165">
        <v>225.4</v>
      </c>
    </row>
    <row r="2544" spans="1:9" ht="15.75">
      <c r="A2544" s="206"/>
      <c r="B2544" s="73" t="s">
        <v>2987</v>
      </c>
      <c r="C2544" s="280" t="s">
        <v>2988</v>
      </c>
      <c r="D2544" s="281"/>
      <c r="E2544" s="281"/>
      <c r="F2544" s="282"/>
      <c r="G2544" s="162">
        <v>490</v>
      </c>
      <c r="H2544" s="61" t="s">
        <v>56</v>
      </c>
      <c r="I2544" s="165">
        <v>480.2</v>
      </c>
    </row>
    <row r="2545" spans="1:9" ht="15.75">
      <c r="A2545" s="49"/>
      <c r="B2545" s="73">
        <v>961</v>
      </c>
      <c r="C2545" s="280" t="s">
        <v>2681</v>
      </c>
      <c r="D2545" s="281"/>
      <c r="E2545" s="281"/>
      <c r="F2545" s="282"/>
      <c r="G2545" s="162">
        <v>165</v>
      </c>
      <c r="H2545" s="61" t="s">
        <v>56</v>
      </c>
      <c r="I2545" s="165">
        <v>161.69999999999999</v>
      </c>
    </row>
    <row r="2546" spans="1:9" ht="15.75">
      <c r="A2546" s="49"/>
      <c r="B2546" s="73">
        <v>607</v>
      </c>
      <c r="C2546" s="280" t="s">
        <v>2682</v>
      </c>
      <c r="D2546" s="281"/>
      <c r="E2546" s="281"/>
      <c r="F2546" s="282"/>
      <c r="G2546" s="162">
        <v>100</v>
      </c>
      <c r="H2546" s="61" t="s">
        <v>56</v>
      </c>
      <c r="I2546" s="165">
        <v>98</v>
      </c>
    </row>
    <row r="2547" spans="1:9" ht="15.75">
      <c r="A2547" s="49"/>
      <c r="B2547" s="73" t="s">
        <v>2171</v>
      </c>
      <c r="C2547" s="280" t="s">
        <v>2936</v>
      </c>
      <c r="D2547" s="281"/>
      <c r="E2547" s="281"/>
      <c r="F2547" s="282"/>
      <c r="G2547" s="162" t="s">
        <v>53</v>
      </c>
      <c r="H2547" s="61" t="s">
        <v>56</v>
      </c>
      <c r="I2547" s="158" t="s">
        <v>53</v>
      </c>
    </row>
    <row r="2548" spans="1:9" ht="15.75">
      <c r="A2548" s="49"/>
      <c r="B2548" s="73" t="s">
        <v>2683</v>
      </c>
      <c r="C2548" s="280" t="s">
        <v>2890</v>
      </c>
      <c r="D2548" s="281"/>
      <c r="E2548" s="281"/>
      <c r="F2548" s="282"/>
      <c r="G2548" s="162" t="s">
        <v>53</v>
      </c>
      <c r="H2548" s="61" t="s">
        <v>56</v>
      </c>
      <c r="I2548" s="158" t="s">
        <v>53</v>
      </c>
    </row>
    <row r="2549" spans="1:9" ht="15.75">
      <c r="A2549" s="49"/>
      <c r="B2549" s="73" t="s">
        <v>2684</v>
      </c>
      <c r="C2549" s="280" t="s">
        <v>2891</v>
      </c>
      <c r="D2549" s="281"/>
      <c r="E2549" s="281"/>
      <c r="F2549" s="282"/>
      <c r="G2549" s="162" t="s">
        <v>53</v>
      </c>
      <c r="H2549" s="61" t="s">
        <v>56</v>
      </c>
      <c r="I2549" s="158" t="s">
        <v>53</v>
      </c>
    </row>
    <row r="2550" spans="1:9" ht="15.75">
      <c r="A2550" s="49"/>
      <c r="B2550" s="73" t="s">
        <v>2548</v>
      </c>
      <c r="C2550" s="280" t="s">
        <v>2892</v>
      </c>
      <c r="D2550" s="281"/>
      <c r="E2550" s="281"/>
      <c r="F2550" s="282"/>
      <c r="G2550" s="162" t="s">
        <v>53</v>
      </c>
      <c r="H2550" s="61" t="s">
        <v>56</v>
      </c>
      <c r="I2550" s="158" t="s">
        <v>53</v>
      </c>
    </row>
    <row r="2551" spans="1:9" ht="15.75">
      <c r="A2551" s="206"/>
      <c r="B2551" s="51" t="s">
        <v>2894</v>
      </c>
      <c r="C2551" s="280" t="s">
        <v>2895</v>
      </c>
      <c r="D2551" s="281"/>
      <c r="E2551" s="281"/>
      <c r="F2551" s="282"/>
      <c r="G2551" s="162" t="s">
        <v>53</v>
      </c>
      <c r="H2551" s="61" t="s">
        <v>56</v>
      </c>
      <c r="I2551" s="158" t="s">
        <v>53</v>
      </c>
    </row>
    <row r="2552" spans="1:9" ht="15.75">
      <c r="A2552" s="49"/>
      <c r="B2552" s="51" t="s">
        <v>2554</v>
      </c>
      <c r="C2552" s="280" t="s">
        <v>2893</v>
      </c>
      <c r="D2552" s="281"/>
      <c r="E2552" s="281"/>
      <c r="F2552" s="282"/>
      <c r="G2552" s="162" t="s">
        <v>53</v>
      </c>
      <c r="H2552" s="61" t="s">
        <v>56</v>
      </c>
      <c r="I2552" s="158" t="s">
        <v>53</v>
      </c>
    </row>
    <row r="2553" spans="1:9" ht="15.75">
      <c r="A2553" s="206"/>
      <c r="B2553" s="51" t="s">
        <v>2989</v>
      </c>
      <c r="C2553" s="280" t="s">
        <v>2990</v>
      </c>
      <c r="D2553" s="281"/>
      <c r="E2553" s="281"/>
      <c r="F2553" s="282"/>
      <c r="G2553" s="162" t="s">
        <v>53</v>
      </c>
      <c r="H2553" s="61" t="s">
        <v>56</v>
      </c>
      <c r="I2553" s="158" t="s">
        <v>53</v>
      </c>
    </row>
    <row r="2554" spans="1:9" ht="20.25">
      <c r="A2554" s="89"/>
      <c r="B2554" s="289" t="s">
        <v>2697</v>
      </c>
      <c r="C2554" s="281"/>
      <c r="D2554" s="281"/>
      <c r="E2554" s="281"/>
      <c r="F2554" s="282"/>
      <c r="G2554" s="80"/>
      <c r="H2554" s="81"/>
      <c r="I2554" s="56"/>
    </row>
    <row r="2555" spans="1:9" ht="15.75">
      <c r="A2555" s="49"/>
      <c r="B2555" s="98" t="s">
        <v>2685</v>
      </c>
      <c r="C2555" s="292" t="s">
        <v>2830</v>
      </c>
      <c r="D2555" s="293"/>
      <c r="E2555" s="293"/>
      <c r="F2555" s="294"/>
      <c r="G2555" s="195" t="s">
        <v>72</v>
      </c>
      <c r="H2555" s="112" t="s">
        <v>56</v>
      </c>
      <c r="I2555" s="196" t="s">
        <v>72</v>
      </c>
    </row>
    <row r="2556" spans="1:9" ht="15.75">
      <c r="A2556" s="49"/>
      <c r="B2556" s="73" t="s">
        <v>2686</v>
      </c>
      <c r="C2556" s="280" t="s">
        <v>2831</v>
      </c>
      <c r="D2556" s="281"/>
      <c r="E2556" s="281"/>
      <c r="F2556" s="282"/>
      <c r="G2556" s="162">
        <v>125</v>
      </c>
      <c r="H2556" s="61" t="s">
        <v>56</v>
      </c>
      <c r="I2556" s="165">
        <v>122.5</v>
      </c>
    </row>
    <row r="2557" spans="1:9" ht="15.75">
      <c r="A2557" s="49"/>
      <c r="B2557" s="73" t="s">
        <v>2687</v>
      </c>
      <c r="C2557" s="280" t="s">
        <v>2832</v>
      </c>
      <c r="D2557" s="281"/>
      <c r="E2557" s="281"/>
      <c r="F2557" s="282"/>
      <c r="G2557" s="162">
        <v>210</v>
      </c>
      <c r="H2557" s="61" t="s">
        <v>56</v>
      </c>
      <c r="I2557" s="165">
        <v>205.8</v>
      </c>
    </row>
    <row r="2558" spans="1:9" ht="15.75">
      <c r="A2558" s="49"/>
      <c r="B2558" s="73" t="s">
        <v>2688</v>
      </c>
      <c r="C2558" s="280" t="s">
        <v>2833</v>
      </c>
      <c r="D2558" s="281"/>
      <c r="E2558" s="281"/>
      <c r="F2558" s="282"/>
      <c r="G2558" s="162">
        <v>325</v>
      </c>
      <c r="H2558" s="61" t="s">
        <v>56</v>
      </c>
      <c r="I2558" s="165">
        <v>318.5</v>
      </c>
    </row>
    <row r="2559" spans="1:9" ht="15.75">
      <c r="A2559" s="49"/>
      <c r="B2559" s="73" t="s">
        <v>2689</v>
      </c>
      <c r="C2559" s="280" t="s">
        <v>2834</v>
      </c>
      <c r="D2559" s="281"/>
      <c r="E2559" s="281"/>
      <c r="F2559" s="282"/>
      <c r="G2559" s="162">
        <v>490</v>
      </c>
      <c r="H2559" s="61" t="s">
        <v>56</v>
      </c>
      <c r="I2559" s="165">
        <v>480.2</v>
      </c>
    </row>
    <row r="2560" spans="1:9" ht="15.75">
      <c r="A2560" s="49"/>
      <c r="B2560" s="73" t="s">
        <v>2690</v>
      </c>
      <c r="C2560" s="280" t="s">
        <v>2835</v>
      </c>
      <c r="D2560" s="281"/>
      <c r="E2560" s="281"/>
      <c r="F2560" s="282"/>
      <c r="G2560" s="162">
        <v>515</v>
      </c>
      <c r="H2560" s="61" t="s">
        <v>56</v>
      </c>
      <c r="I2560" s="165">
        <v>504.7</v>
      </c>
    </row>
    <row r="2561" spans="1:9" ht="15.75">
      <c r="A2561" s="49"/>
      <c r="B2561" s="73" t="s">
        <v>2691</v>
      </c>
      <c r="C2561" s="280" t="s">
        <v>2836</v>
      </c>
      <c r="D2561" s="281"/>
      <c r="E2561" s="281"/>
      <c r="F2561" s="282"/>
      <c r="G2561" s="162">
        <v>550</v>
      </c>
      <c r="H2561" s="61" t="s">
        <v>56</v>
      </c>
      <c r="I2561" s="158">
        <v>239</v>
      </c>
    </row>
    <row r="2562" spans="1:9" ht="15.75">
      <c r="A2562" s="49"/>
      <c r="B2562" s="73" t="s">
        <v>2692</v>
      </c>
      <c r="C2562" s="280" t="s">
        <v>2837</v>
      </c>
      <c r="D2562" s="281"/>
      <c r="E2562" s="281"/>
      <c r="F2562" s="282"/>
      <c r="G2562" s="162">
        <v>570</v>
      </c>
      <c r="H2562" s="61" t="s">
        <v>56</v>
      </c>
      <c r="I2562" s="158">
        <v>558.6</v>
      </c>
    </row>
    <row r="2563" spans="1:9" ht="15.75">
      <c r="A2563" s="49"/>
      <c r="B2563" s="73" t="s">
        <v>2693</v>
      </c>
      <c r="C2563" s="280" t="s">
        <v>2838</v>
      </c>
      <c r="D2563" s="281"/>
      <c r="E2563" s="281"/>
      <c r="F2563" s="282"/>
      <c r="G2563" s="162">
        <v>585</v>
      </c>
      <c r="H2563" s="61" t="s">
        <v>56</v>
      </c>
      <c r="I2563" s="158">
        <v>546.29999999999995</v>
      </c>
    </row>
    <row r="2564" spans="1:9" ht="15.75">
      <c r="A2564" s="49"/>
      <c r="B2564" s="51" t="s">
        <v>2694</v>
      </c>
      <c r="C2564" s="280" t="s">
        <v>2839</v>
      </c>
      <c r="D2564" s="281"/>
      <c r="E2564" s="281"/>
      <c r="F2564" s="282"/>
      <c r="G2564" s="162">
        <v>805</v>
      </c>
      <c r="H2564" s="61" t="s">
        <v>56</v>
      </c>
      <c r="I2564" s="158">
        <v>788.9</v>
      </c>
    </row>
    <row r="2565" spans="1:9" ht="15.75">
      <c r="A2565" s="194"/>
      <c r="B2565" s="183" t="s">
        <v>2695</v>
      </c>
      <c r="C2565" s="198" t="s">
        <v>2840</v>
      </c>
      <c r="D2565" s="198"/>
      <c r="E2565" s="198"/>
      <c r="F2565" s="184"/>
      <c r="G2565" s="195">
        <v>965</v>
      </c>
      <c r="H2565" s="112" t="s">
        <v>56</v>
      </c>
      <c r="I2565" s="196">
        <v>945.7</v>
      </c>
    </row>
    <row r="2566" spans="1:9" ht="15.75">
      <c r="A2566" s="194"/>
      <c r="B2566" s="183" t="s">
        <v>2696</v>
      </c>
      <c r="C2566" s="198" t="s">
        <v>2841</v>
      </c>
      <c r="D2566" s="198"/>
      <c r="E2566" s="198"/>
      <c r="F2566" s="184"/>
      <c r="G2566" s="195">
        <v>1150</v>
      </c>
      <c r="H2566" s="112" t="s">
        <v>56</v>
      </c>
      <c r="I2566" s="196">
        <v>1127</v>
      </c>
    </row>
    <row r="2567" spans="1:9" ht="15.75">
      <c r="A2567" s="49"/>
      <c r="B2567" s="73" t="s">
        <v>2842</v>
      </c>
      <c r="C2567" s="280" t="s">
        <v>2849</v>
      </c>
      <c r="D2567" s="281"/>
      <c r="E2567" s="281"/>
      <c r="F2567" s="282"/>
      <c r="G2567" s="162" t="s">
        <v>72</v>
      </c>
      <c r="H2567" s="61" t="s">
        <v>56</v>
      </c>
      <c r="I2567" s="165" t="s">
        <v>72</v>
      </c>
    </row>
    <row r="2568" spans="1:9" ht="15.75">
      <c r="A2568" s="49"/>
      <c r="B2568" s="73" t="s">
        <v>2843</v>
      </c>
      <c r="C2568" s="280" t="s">
        <v>2850</v>
      </c>
      <c r="D2568" s="281"/>
      <c r="E2568" s="281"/>
      <c r="F2568" s="282"/>
      <c r="G2568" s="162">
        <v>165</v>
      </c>
      <c r="H2568" s="61" t="s">
        <v>56</v>
      </c>
      <c r="I2568" s="165">
        <v>161.69999999999999</v>
      </c>
    </row>
    <row r="2569" spans="1:9" ht="15.75">
      <c r="A2569" s="49"/>
      <c r="B2569" s="73" t="s">
        <v>2844</v>
      </c>
      <c r="C2569" s="280" t="s">
        <v>2851</v>
      </c>
      <c r="D2569" s="281"/>
      <c r="E2569" s="281"/>
      <c r="F2569" s="282"/>
      <c r="G2569" s="162">
        <v>320</v>
      </c>
      <c r="H2569" s="61" t="s">
        <v>56</v>
      </c>
      <c r="I2569" s="165">
        <v>313.60000000000002</v>
      </c>
    </row>
    <row r="2570" spans="1:9" ht="15.75">
      <c r="A2570" s="49"/>
      <c r="B2570" s="73" t="s">
        <v>2845</v>
      </c>
      <c r="C2570" s="280" t="s">
        <v>2852</v>
      </c>
      <c r="D2570" s="281"/>
      <c r="E2570" s="281"/>
      <c r="F2570" s="282"/>
      <c r="G2570" s="162">
        <v>375</v>
      </c>
      <c r="H2570" s="61" t="s">
        <v>56</v>
      </c>
      <c r="I2570" s="165">
        <v>367.5</v>
      </c>
    </row>
    <row r="2571" spans="1:9" ht="15.75">
      <c r="A2571" s="49"/>
      <c r="B2571" s="73" t="s">
        <v>2846</v>
      </c>
      <c r="C2571" s="280" t="s">
        <v>2853</v>
      </c>
      <c r="D2571" s="281"/>
      <c r="E2571" s="281"/>
      <c r="F2571" s="282"/>
      <c r="G2571" s="162">
        <v>580</v>
      </c>
      <c r="H2571" s="61" t="s">
        <v>56</v>
      </c>
      <c r="I2571" s="165">
        <v>569.4</v>
      </c>
    </row>
    <row r="2572" spans="1:9" ht="15.75">
      <c r="A2572" s="49"/>
      <c r="B2572" s="73" t="s">
        <v>2847</v>
      </c>
      <c r="C2572" s="280" t="s">
        <v>2854</v>
      </c>
      <c r="D2572" s="281"/>
      <c r="E2572" s="281"/>
      <c r="F2572" s="282"/>
      <c r="G2572" s="162">
        <v>755</v>
      </c>
      <c r="H2572" s="61" t="s">
        <v>56</v>
      </c>
      <c r="I2572" s="165">
        <v>739.9</v>
      </c>
    </row>
    <row r="2573" spans="1:9" ht="15.75">
      <c r="A2573" s="49"/>
      <c r="B2573" s="73" t="s">
        <v>2848</v>
      </c>
      <c r="C2573" s="280" t="s">
        <v>2855</v>
      </c>
      <c r="D2573" s="281"/>
      <c r="E2573" s="281"/>
      <c r="F2573" s="282"/>
      <c r="G2573" s="162">
        <v>770</v>
      </c>
      <c r="H2573" s="61" t="s">
        <v>56</v>
      </c>
      <c r="I2573" s="165">
        <v>754.6</v>
      </c>
    </row>
    <row r="2574" spans="1:9" ht="15.75">
      <c r="A2574" s="49"/>
      <c r="B2574" s="73" t="s">
        <v>2696</v>
      </c>
      <c r="C2574" s="280" t="s">
        <v>2856</v>
      </c>
      <c r="D2574" s="281"/>
      <c r="E2574" s="281"/>
      <c r="F2574" s="282"/>
      <c r="G2574" s="162">
        <v>855</v>
      </c>
      <c r="H2574" s="61" t="s">
        <v>56</v>
      </c>
      <c r="I2574" s="165">
        <v>837.9</v>
      </c>
    </row>
    <row r="2575" spans="1:9" ht="15.75">
      <c r="A2575" s="49"/>
      <c r="B2575" s="73" t="s">
        <v>2688</v>
      </c>
      <c r="C2575" s="280" t="s">
        <v>2866</v>
      </c>
      <c r="D2575" s="281"/>
      <c r="E2575" s="281"/>
      <c r="F2575" s="282"/>
      <c r="G2575" s="162">
        <v>85</v>
      </c>
      <c r="H2575" s="61" t="s">
        <v>56</v>
      </c>
      <c r="I2575" s="165">
        <v>83.3</v>
      </c>
    </row>
    <row r="2576" spans="1:9" ht="15.75">
      <c r="A2576" s="49"/>
      <c r="B2576" s="73" t="s">
        <v>2690</v>
      </c>
      <c r="C2576" s="280" t="s">
        <v>2867</v>
      </c>
      <c r="D2576" s="281"/>
      <c r="E2576" s="281"/>
      <c r="F2576" s="282"/>
      <c r="G2576" s="162">
        <v>365</v>
      </c>
      <c r="H2576" s="61" t="s">
        <v>56</v>
      </c>
      <c r="I2576" s="165">
        <v>357.7</v>
      </c>
    </row>
    <row r="2577" spans="1:9" ht="15.75">
      <c r="A2577" s="49"/>
      <c r="B2577" s="73" t="s">
        <v>2691</v>
      </c>
      <c r="C2577" s="280" t="s">
        <v>2868</v>
      </c>
      <c r="D2577" s="281"/>
      <c r="E2577" s="281"/>
      <c r="F2577" s="282"/>
      <c r="G2577" s="162">
        <v>430</v>
      </c>
      <c r="H2577" s="61" t="s">
        <v>56</v>
      </c>
      <c r="I2577" s="165">
        <v>421.4</v>
      </c>
    </row>
    <row r="2578" spans="1:9" ht="15.75">
      <c r="A2578" s="49"/>
      <c r="B2578" s="73" t="s">
        <v>2693</v>
      </c>
      <c r="C2578" s="280" t="s">
        <v>2869</v>
      </c>
      <c r="D2578" s="281"/>
      <c r="E2578" s="281"/>
      <c r="F2578" s="282"/>
      <c r="G2578" s="162">
        <v>440</v>
      </c>
      <c r="H2578" s="61" t="s">
        <v>56</v>
      </c>
      <c r="I2578" s="165">
        <v>431.2</v>
      </c>
    </row>
    <row r="2579" spans="1:9" ht="15.75">
      <c r="A2579" s="49"/>
      <c r="B2579" s="73" t="s">
        <v>2862</v>
      </c>
      <c r="C2579" s="280" t="s">
        <v>2870</v>
      </c>
      <c r="D2579" s="281"/>
      <c r="E2579" s="281"/>
      <c r="F2579" s="282"/>
      <c r="G2579" s="162">
        <v>515</v>
      </c>
      <c r="H2579" s="61" t="s">
        <v>56</v>
      </c>
      <c r="I2579" s="165">
        <v>504.7</v>
      </c>
    </row>
    <row r="2580" spans="1:9" ht="15.75">
      <c r="A2580" s="49"/>
      <c r="B2580" s="73" t="s">
        <v>2863</v>
      </c>
      <c r="C2580" s="280" t="s">
        <v>2871</v>
      </c>
      <c r="D2580" s="281"/>
      <c r="E2580" s="281"/>
      <c r="F2580" s="282"/>
      <c r="G2580" s="162">
        <v>855</v>
      </c>
      <c r="H2580" s="61" t="s">
        <v>56</v>
      </c>
      <c r="I2580" s="165">
        <v>837.9</v>
      </c>
    </row>
    <row r="2581" spans="1:9" ht="15.75">
      <c r="A2581" s="49"/>
      <c r="B2581" s="73" t="s">
        <v>2695</v>
      </c>
      <c r="C2581" s="280" t="s">
        <v>2872</v>
      </c>
      <c r="D2581" s="281"/>
      <c r="E2581" s="281"/>
      <c r="F2581" s="282"/>
      <c r="G2581" s="162">
        <v>890</v>
      </c>
      <c r="H2581" s="61" t="s">
        <v>56</v>
      </c>
      <c r="I2581" s="165">
        <v>872.4</v>
      </c>
    </row>
    <row r="2582" spans="1:9" ht="15.75">
      <c r="A2582" s="49"/>
      <c r="B2582" s="73" t="s">
        <v>2864</v>
      </c>
      <c r="C2582" s="280" t="s">
        <v>2873</v>
      </c>
      <c r="D2582" s="281"/>
      <c r="E2582" s="281"/>
      <c r="F2582" s="282"/>
      <c r="G2582" s="162">
        <v>910</v>
      </c>
      <c r="H2582" s="61" t="s">
        <v>56</v>
      </c>
      <c r="I2582" s="165">
        <v>891.8</v>
      </c>
    </row>
    <row r="2583" spans="1:9" ht="15.75">
      <c r="A2583" s="49"/>
      <c r="B2583" s="73" t="s">
        <v>2865</v>
      </c>
      <c r="C2583" s="280" t="s">
        <v>2994</v>
      </c>
      <c r="D2583" s="308"/>
      <c r="E2583" s="308"/>
      <c r="F2583" s="309"/>
      <c r="G2583" s="162">
        <v>945</v>
      </c>
      <c r="H2583" s="61" t="s">
        <v>56</v>
      </c>
      <c r="I2583" s="165">
        <v>926.1</v>
      </c>
    </row>
    <row r="2584" spans="1:9" ht="20.25">
      <c r="A2584" s="89"/>
      <c r="B2584" s="289" t="s">
        <v>2698</v>
      </c>
      <c r="C2584" s="281"/>
      <c r="D2584" s="281"/>
      <c r="E2584" s="281"/>
      <c r="F2584" s="282"/>
      <c r="G2584" s="80"/>
      <c r="H2584" s="81"/>
      <c r="I2584" s="56"/>
    </row>
    <row r="2585" spans="1:9" ht="15.75">
      <c r="A2585" s="49"/>
      <c r="B2585" s="98">
        <v>534</v>
      </c>
      <c r="C2585" s="292" t="s">
        <v>2899</v>
      </c>
      <c r="D2585" s="293"/>
      <c r="E2585" s="293"/>
      <c r="F2585" s="294"/>
      <c r="G2585" s="195" t="s">
        <v>72</v>
      </c>
      <c r="H2585" s="112" t="s">
        <v>56</v>
      </c>
      <c r="I2585" s="196" t="s">
        <v>72</v>
      </c>
    </row>
    <row r="2586" spans="1:9" ht="15.75">
      <c r="A2586" s="49"/>
      <c r="B2586" s="73">
        <v>533</v>
      </c>
      <c r="C2586" s="280" t="s">
        <v>2900</v>
      </c>
      <c r="D2586" s="281"/>
      <c r="E2586" s="281"/>
      <c r="F2586" s="282"/>
      <c r="G2586" s="162" t="s">
        <v>53</v>
      </c>
      <c r="H2586" s="61" t="s">
        <v>56</v>
      </c>
      <c r="I2586" s="165" t="s">
        <v>53</v>
      </c>
    </row>
    <row r="2587" spans="1:9" ht="15.75">
      <c r="A2587" s="49"/>
      <c r="B2587" s="73">
        <v>536</v>
      </c>
      <c r="C2587" s="280" t="s">
        <v>2699</v>
      </c>
      <c r="D2587" s="281"/>
      <c r="E2587" s="281"/>
      <c r="F2587" s="282"/>
      <c r="G2587" s="162">
        <v>365</v>
      </c>
      <c r="H2587" s="61" t="s">
        <v>56</v>
      </c>
      <c r="I2587" s="165">
        <v>357.7</v>
      </c>
    </row>
    <row r="2588" spans="1:9" ht="15.75">
      <c r="A2588" s="49"/>
      <c r="B2588" s="73">
        <v>535</v>
      </c>
      <c r="C2588" s="280" t="s">
        <v>2897</v>
      </c>
      <c r="D2588" s="281"/>
      <c r="E2588" s="281"/>
      <c r="F2588" s="282"/>
      <c r="G2588" s="162">
        <v>490</v>
      </c>
      <c r="H2588" s="61" t="s">
        <v>56</v>
      </c>
      <c r="I2588" s="165">
        <v>480.2</v>
      </c>
    </row>
    <row r="2589" spans="1:9" ht="15.75">
      <c r="A2589" s="206"/>
      <c r="B2589" s="73">
        <v>535</v>
      </c>
      <c r="C2589" s="280" t="s">
        <v>2898</v>
      </c>
      <c r="D2589" s="281"/>
      <c r="E2589" s="281"/>
      <c r="F2589" s="282"/>
      <c r="G2589" s="162" t="s">
        <v>72</v>
      </c>
      <c r="H2589" s="61" t="s">
        <v>56</v>
      </c>
      <c r="I2589" s="165" t="s">
        <v>72</v>
      </c>
    </row>
    <row r="2590" spans="1:9" ht="15.75">
      <c r="A2590" s="49"/>
      <c r="B2590" s="73">
        <v>538</v>
      </c>
      <c r="C2590" s="280" t="s">
        <v>2700</v>
      </c>
      <c r="D2590" s="281"/>
      <c r="E2590" s="281"/>
      <c r="F2590" s="282"/>
      <c r="G2590" s="162">
        <v>650</v>
      </c>
      <c r="H2590" s="61" t="s">
        <v>56</v>
      </c>
      <c r="I2590" s="165">
        <v>637</v>
      </c>
    </row>
    <row r="2591" spans="1:9" ht="15.75">
      <c r="A2591" s="206"/>
      <c r="B2591" s="73">
        <v>539</v>
      </c>
      <c r="C2591" s="280" t="s">
        <v>2901</v>
      </c>
      <c r="D2591" s="281"/>
      <c r="E2591" s="281"/>
      <c r="F2591" s="282"/>
      <c r="G2591" s="162">
        <v>1075</v>
      </c>
      <c r="H2591" s="61" t="s">
        <v>56</v>
      </c>
      <c r="I2591" s="165">
        <v>1053.5</v>
      </c>
    </row>
    <row r="2592" spans="1:9" ht="15.75">
      <c r="A2592" s="206"/>
      <c r="B2592" s="73" t="s">
        <v>2902</v>
      </c>
      <c r="C2592" s="280" t="s">
        <v>2903</v>
      </c>
      <c r="D2592" s="281"/>
      <c r="E2592" s="281"/>
      <c r="F2592" s="282"/>
      <c r="G2592" s="162">
        <v>1160</v>
      </c>
      <c r="H2592" s="61" t="s">
        <v>56</v>
      </c>
      <c r="I2592" s="158">
        <v>1136.8</v>
      </c>
    </row>
    <row r="2593" spans="1:9" ht="15.75">
      <c r="A2593" s="49"/>
      <c r="B2593" s="73">
        <v>532</v>
      </c>
      <c r="C2593" s="280" t="s">
        <v>2703</v>
      </c>
      <c r="D2593" s="281"/>
      <c r="E2593" s="281"/>
      <c r="F2593" s="282"/>
      <c r="G2593" s="162">
        <v>490</v>
      </c>
      <c r="H2593" s="61" t="s">
        <v>56</v>
      </c>
      <c r="I2593" s="158">
        <v>480.2</v>
      </c>
    </row>
    <row r="2594" spans="1:9" ht="15.75">
      <c r="A2594" s="49"/>
      <c r="B2594" s="73">
        <v>765</v>
      </c>
      <c r="C2594" s="280" t="s">
        <v>2704</v>
      </c>
      <c r="D2594" s="281"/>
      <c r="E2594" s="281"/>
      <c r="F2594" s="282"/>
      <c r="G2594" s="162">
        <v>490</v>
      </c>
      <c r="H2594" s="61" t="s">
        <v>56</v>
      </c>
      <c r="I2594" s="158">
        <v>480.2</v>
      </c>
    </row>
    <row r="2595" spans="1:9" ht="15.75">
      <c r="A2595" s="49"/>
      <c r="B2595" s="73" t="s">
        <v>2705</v>
      </c>
      <c r="C2595" s="280" t="s">
        <v>2706</v>
      </c>
      <c r="D2595" s="281"/>
      <c r="E2595" s="281"/>
      <c r="F2595" s="282"/>
      <c r="G2595" s="162">
        <v>-135</v>
      </c>
      <c r="H2595" s="61" t="s">
        <v>56</v>
      </c>
      <c r="I2595" s="158">
        <v>-131.69999999999999</v>
      </c>
    </row>
    <row r="2596" spans="1:9" ht="15.75">
      <c r="A2596" s="49"/>
      <c r="B2596" s="51" t="s">
        <v>2707</v>
      </c>
      <c r="C2596" s="280" t="s">
        <v>2708</v>
      </c>
      <c r="D2596" s="281"/>
      <c r="E2596" s="281"/>
      <c r="F2596" s="282"/>
      <c r="G2596" s="162">
        <v>175</v>
      </c>
      <c r="H2596" s="61" t="s">
        <v>56</v>
      </c>
      <c r="I2596" s="158">
        <v>171.5</v>
      </c>
    </row>
    <row r="2597" spans="1:9" ht="15.75">
      <c r="A2597" s="49"/>
      <c r="B2597" s="51" t="s">
        <v>2709</v>
      </c>
      <c r="C2597" s="280" t="s">
        <v>2710</v>
      </c>
      <c r="D2597" s="281"/>
      <c r="E2597" s="281"/>
      <c r="F2597" s="282"/>
      <c r="G2597" s="162">
        <v>-70</v>
      </c>
      <c r="H2597" s="61" t="s">
        <v>56</v>
      </c>
      <c r="I2597" s="158">
        <v>-68.599999999999994</v>
      </c>
    </row>
    <row r="2598" spans="1:9" ht="15.75">
      <c r="A2598" s="49"/>
      <c r="B2598" s="51" t="s">
        <v>86</v>
      </c>
      <c r="C2598" s="280" t="s">
        <v>2711</v>
      </c>
      <c r="D2598" s="281"/>
      <c r="E2598" s="281"/>
      <c r="F2598" s="282"/>
      <c r="G2598" s="162">
        <v>120</v>
      </c>
      <c r="H2598" s="61" t="s">
        <v>56</v>
      </c>
      <c r="I2598" s="158">
        <v>117.6</v>
      </c>
    </row>
    <row r="2599" spans="1:9" ht="15.75">
      <c r="A2599" s="49"/>
      <c r="B2599" s="51" t="s">
        <v>160</v>
      </c>
      <c r="C2599" s="280" t="s">
        <v>2904</v>
      </c>
      <c r="D2599" s="281"/>
      <c r="E2599" s="281"/>
      <c r="F2599" s="282"/>
      <c r="G2599" s="162">
        <v>120</v>
      </c>
      <c r="H2599" s="61" t="s">
        <v>56</v>
      </c>
      <c r="I2599" s="158">
        <v>117.6</v>
      </c>
    </row>
    <row r="2600" spans="1:9" ht="15.75">
      <c r="A2600" s="49"/>
      <c r="B2600" s="51" t="s">
        <v>1538</v>
      </c>
      <c r="C2600" s="280" t="s">
        <v>2991</v>
      </c>
      <c r="D2600" s="281"/>
      <c r="E2600" s="281"/>
      <c r="F2600" s="282"/>
      <c r="G2600" s="162">
        <v>120</v>
      </c>
      <c r="H2600" s="61" t="s">
        <v>56</v>
      </c>
      <c r="I2600" s="158">
        <v>117.6</v>
      </c>
    </row>
    <row r="2601" spans="1:9" ht="15.75">
      <c r="A2601" s="49"/>
      <c r="B2601" s="51" t="s">
        <v>2712</v>
      </c>
      <c r="C2601" s="280" t="s">
        <v>2905</v>
      </c>
      <c r="D2601" s="281"/>
      <c r="E2601" s="281"/>
      <c r="F2601" s="282"/>
      <c r="G2601" s="162">
        <v>120</v>
      </c>
      <c r="H2601" s="61" t="s">
        <v>56</v>
      </c>
      <c r="I2601" s="158">
        <v>117.6</v>
      </c>
    </row>
    <row r="2602" spans="1:9" ht="15.75">
      <c r="A2602" s="49"/>
      <c r="B2602" s="51" t="s">
        <v>2713</v>
      </c>
      <c r="C2602" s="280" t="s">
        <v>2714</v>
      </c>
      <c r="D2602" s="281"/>
      <c r="E2602" s="281"/>
      <c r="F2602" s="282"/>
      <c r="G2602" s="162">
        <v>245</v>
      </c>
      <c r="H2602" s="61" t="s">
        <v>56</v>
      </c>
      <c r="I2602" s="158">
        <v>240.1</v>
      </c>
    </row>
    <row r="2603" spans="1:9" ht="15.75">
      <c r="A2603" s="49"/>
      <c r="B2603" s="51" t="s">
        <v>144</v>
      </c>
      <c r="C2603" s="280" t="s">
        <v>2857</v>
      </c>
      <c r="D2603" s="281"/>
      <c r="E2603" s="281"/>
      <c r="F2603" s="282"/>
      <c r="G2603" s="162">
        <v>125</v>
      </c>
      <c r="H2603" s="61" t="s">
        <v>56</v>
      </c>
      <c r="I2603" s="158">
        <v>122.5</v>
      </c>
    </row>
    <row r="2604" spans="1:9" ht="15.75">
      <c r="A2604" s="49"/>
      <c r="B2604" s="51" t="s">
        <v>2937</v>
      </c>
      <c r="C2604" s="280" t="s">
        <v>2995</v>
      </c>
      <c r="D2604" s="281"/>
      <c r="E2604" s="281"/>
      <c r="F2604" s="282"/>
      <c r="G2604" s="162">
        <v>50</v>
      </c>
      <c r="H2604" s="61" t="s">
        <v>56</v>
      </c>
      <c r="I2604" s="158">
        <v>49</v>
      </c>
    </row>
    <row r="2605" spans="1:9" ht="15.75">
      <c r="A2605" s="49"/>
      <c r="B2605" s="51" t="s">
        <v>2938</v>
      </c>
      <c r="C2605" s="280" t="s">
        <v>2939</v>
      </c>
      <c r="D2605" s="281"/>
      <c r="E2605" s="281"/>
      <c r="F2605" s="282"/>
      <c r="G2605" s="162">
        <v>50</v>
      </c>
      <c r="H2605" s="61" t="s">
        <v>56</v>
      </c>
      <c r="I2605" s="158">
        <v>49</v>
      </c>
    </row>
    <row r="2606" spans="1:9" ht="20.25">
      <c r="A2606" s="89"/>
      <c r="B2606" s="289" t="s">
        <v>2715</v>
      </c>
      <c r="C2606" s="281"/>
      <c r="D2606" s="281"/>
      <c r="E2606" s="281"/>
      <c r="F2606" s="282"/>
      <c r="G2606" s="80"/>
      <c r="H2606" s="81"/>
      <c r="I2606" s="56"/>
    </row>
    <row r="2607" spans="1:9" ht="15.75">
      <c r="A2607" s="194"/>
      <c r="B2607" s="184" t="s">
        <v>2108</v>
      </c>
      <c r="C2607" s="285" t="s">
        <v>2940</v>
      </c>
      <c r="D2607" s="290"/>
      <c r="E2607" s="290"/>
      <c r="F2607" s="291"/>
      <c r="G2607" s="195" t="s">
        <v>72</v>
      </c>
      <c r="H2607" s="112" t="s">
        <v>56</v>
      </c>
      <c r="I2607" s="196" t="s">
        <v>72</v>
      </c>
    </row>
    <row r="2608" spans="1:9" ht="15.75">
      <c r="A2608" s="194"/>
      <c r="B2608" s="184" t="s">
        <v>498</v>
      </c>
      <c r="C2608" s="285" t="s">
        <v>2966</v>
      </c>
      <c r="D2608" s="290"/>
      <c r="E2608" s="290"/>
      <c r="F2608" s="291"/>
      <c r="G2608" s="195" t="s">
        <v>53</v>
      </c>
      <c r="H2608" s="112" t="s">
        <v>56</v>
      </c>
      <c r="I2608" s="196" t="s">
        <v>53</v>
      </c>
    </row>
    <row r="2609" spans="1:9" ht="15.75">
      <c r="A2609" s="194"/>
      <c r="B2609" s="184" t="s">
        <v>1214</v>
      </c>
      <c r="C2609" s="285" t="s">
        <v>2941</v>
      </c>
      <c r="D2609" s="290"/>
      <c r="E2609" s="290"/>
      <c r="F2609" s="291"/>
      <c r="G2609" s="195">
        <v>715</v>
      </c>
      <c r="H2609" s="112" t="s">
        <v>56</v>
      </c>
      <c r="I2609" s="196">
        <v>700.7</v>
      </c>
    </row>
    <row r="2610" spans="1:9" ht="20.25">
      <c r="A2610" s="89"/>
      <c r="B2610" s="289" t="s">
        <v>2718</v>
      </c>
      <c r="C2610" s="281"/>
      <c r="D2610" s="281"/>
      <c r="E2610" s="281"/>
      <c r="F2610" s="282"/>
      <c r="G2610" s="80"/>
      <c r="H2610" s="81"/>
      <c r="I2610" s="56"/>
    </row>
    <row r="2611" spans="1:9" ht="15.75">
      <c r="A2611" s="194"/>
      <c r="B2611" s="184" t="s">
        <v>862</v>
      </c>
      <c r="C2611" s="285" t="s">
        <v>2967</v>
      </c>
      <c r="D2611" s="290"/>
      <c r="E2611" s="290"/>
      <c r="F2611" s="291"/>
      <c r="G2611" s="195" t="s">
        <v>72</v>
      </c>
      <c r="H2611" s="112" t="s">
        <v>56</v>
      </c>
      <c r="I2611" s="196" t="s">
        <v>72</v>
      </c>
    </row>
    <row r="2612" spans="1:9" ht="15.75">
      <c r="A2612" s="194"/>
      <c r="B2612" s="184" t="s">
        <v>2942</v>
      </c>
      <c r="C2612" s="285" t="s">
        <v>2943</v>
      </c>
      <c r="D2612" s="290"/>
      <c r="E2612" s="290"/>
      <c r="F2612" s="291"/>
      <c r="G2612" s="195">
        <v>425</v>
      </c>
      <c r="H2612" s="112" t="s">
        <v>56</v>
      </c>
      <c r="I2612" s="196">
        <v>416.5</v>
      </c>
    </row>
    <row r="2613" spans="1:9" ht="15.75">
      <c r="A2613" s="194"/>
      <c r="B2613" s="184" t="s">
        <v>2942</v>
      </c>
      <c r="C2613" s="285" t="s">
        <v>2971</v>
      </c>
      <c r="D2613" s="290"/>
      <c r="E2613" s="290"/>
      <c r="F2613" s="291"/>
      <c r="G2613" s="195" t="s">
        <v>72</v>
      </c>
      <c r="H2613" s="112" t="s">
        <v>56</v>
      </c>
      <c r="I2613" s="196" t="s">
        <v>72</v>
      </c>
    </row>
    <row r="2614" spans="1:9" ht="15.75">
      <c r="A2614" s="194"/>
      <c r="B2614" s="184" t="s">
        <v>2944</v>
      </c>
      <c r="C2614" s="285" t="s">
        <v>2945</v>
      </c>
      <c r="D2614" s="290"/>
      <c r="E2614" s="290"/>
      <c r="F2614" s="291"/>
      <c r="G2614" s="195">
        <v>915</v>
      </c>
      <c r="H2614" s="112" t="s">
        <v>56</v>
      </c>
      <c r="I2614" s="196">
        <v>896.7</v>
      </c>
    </row>
    <row r="2615" spans="1:9" ht="20.25">
      <c r="A2615" s="197"/>
      <c r="B2615" s="289" t="s">
        <v>2722</v>
      </c>
      <c r="C2615" s="281"/>
      <c r="D2615" s="281"/>
      <c r="E2615" s="281"/>
      <c r="F2615" s="282"/>
      <c r="G2615" s="80"/>
      <c r="H2615" s="81"/>
      <c r="I2615" s="56"/>
    </row>
    <row r="2616" spans="1:9" ht="15.75">
      <c r="A2616" s="194"/>
      <c r="B2616" s="184" t="s">
        <v>2723</v>
      </c>
      <c r="C2616" s="285" t="s">
        <v>2724</v>
      </c>
      <c r="D2616" s="290"/>
      <c r="E2616" s="290"/>
      <c r="F2616" s="291"/>
      <c r="G2616" s="195" t="s">
        <v>72</v>
      </c>
      <c r="H2616" s="112" t="s">
        <v>56</v>
      </c>
      <c r="I2616" s="196" t="s">
        <v>72</v>
      </c>
    </row>
    <row r="2617" spans="1:9" ht="15.75">
      <c r="A2617" s="194"/>
      <c r="B2617" s="184" t="s">
        <v>2946</v>
      </c>
      <c r="C2617" s="285" t="s">
        <v>2947</v>
      </c>
      <c r="D2617" s="290"/>
      <c r="E2617" s="290"/>
      <c r="F2617" s="291"/>
      <c r="G2617" s="195">
        <v>855</v>
      </c>
      <c r="H2617" s="112" t="s">
        <v>56</v>
      </c>
      <c r="I2617" s="196">
        <v>837.9</v>
      </c>
    </row>
    <row r="2618" spans="1:9" ht="15.75">
      <c r="A2618" s="194"/>
      <c r="B2618" s="184" t="s">
        <v>242</v>
      </c>
      <c r="C2618" s="285" t="s">
        <v>2948</v>
      </c>
      <c r="D2618" s="290"/>
      <c r="E2618" s="290"/>
      <c r="F2618" s="291"/>
      <c r="G2618" s="195">
        <v>410</v>
      </c>
      <c r="H2618" s="112" t="s">
        <v>56</v>
      </c>
      <c r="I2618" s="196">
        <v>401.8</v>
      </c>
    </row>
    <row r="2619" spans="1:9" ht="15.75">
      <c r="A2619" s="194"/>
      <c r="B2619" s="184" t="s">
        <v>2728</v>
      </c>
      <c r="C2619" s="285" t="s">
        <v>2729</v>
      </c>
      <c r="D2619" s="290"/>
      <c r="E2619" s="290"/>
      <c r="F2619" s="291"/>
      <c r="G2619" s="195">
        <v>90</v>
      </c>
      <c r="H2619" s="112" t="s">
        <v>56</v>
      </c>
      <c r="I2619" s="196">
        <v>88.2</v>
      </c>
    </row>
    <row r="2620" spans="1:9" ht="15.75">
      <c r="A2620" s="194"/>
      <c r="B2620" s="184" t="s">
        <v>2730</v>
      </c>
      <c r="C2620" s="285" t="s">
        <v>2731</v>
      </c>
      <c r="D2620" s="290"/>
      <c r="E2620" s="290"/>
      <c r="F2620" s="291"/>
      <c r="G2620" s="195" t="s">
        <v>72</v>
      </c>
      <c r="H2620" s="112" t="s">
        <v>56</v>
      </c>
      <c r="I2620" s="196" t="s">
        <v>72</v>
      </c>
    </row>
    <row r="2621" spans="1:9" ht="15.75">
      <c r="A2621" s="194"/>
      <c r="B2621" s="184" t="s">
        <v>157</v>
      </c>
      <c r="C2621" s="285" t="s">
        <v>2732</v>
      </c>
      <c r="D2621" s="290"/>
      <c r="E2621" s="290"/>
      <c r="F2621" s="291"/>
      <c r="G2621" s="195">
        <v>60</v>
      </c>
      <c r="H2621" s="112" t="s">
        <v>56</v>
      </c>
      <c r="I2621" s="196">
        <v>58.8</v>
      </c>
    </row>
    <row r="2622" spans="1:9" ht="15.75">
      <c r="A2622" s="194"/>
      <c r="B2622" s="184" t="s">
        <v>2949</v>
      </c>
      <c r="C2622" s="285" t="s">
        <v>2950</v>
      </c>
      <c r="D2622" s="290"/>
      <c r="E2622" s="290"/>
      <c r="F2622" s="291"/>
      <c r="G2622" s="195">
        <v>250</v>
      </c>
      <c r="H2622" s="112" t="s">
        <v>56</v>
      </c>
      <c r="I2622" s="196">
        <v>245</v>
      </c>
    </row>
    <row r="2623" spans="1:9" ht="15.75">
      <c r="A2623" s="194"/>
      <c r="B2623" s="184">
        <v>164</v>
      </c>
      <c r="C2623" s="285" t="s">
        <v>2733</v>
      </c>
      <c r="D2623" s="290"/>
      <c r="E2623" s="290"/>
      <c r="F2623" s="291"/>
      <c r="G2623" s="195">
        <v>30</v>
      </c>
      <c r="H2623" s="112" t="s">
        <v>56</v>
      </c>
      <c r="I2623" s="196">
        <v>29.4</v>
      </c>
    </row>
    <row r="2624" spans="1:9" ht="15.75">
      <c r="A2624" s="194"/>
      <c r="B2624" s="184" t="s">
        <v>833</v>
      </c>
      <c r="C2624" s="285" t="s">
        <v>2734</v>
      </c>
      <c r="D2624" s="290"/>
      <c r="E2624" s="290"/>
      <c r="F2624" s="291"/>
      <c r="G2624" s="195">
        <v>135</v>
      </c>
      <c r="H2624" s="112" t="s">
        <v>56</v>
      </c>
      <c r="I2624" s="196">
        <v>132.30000000000001</v>
      </c>
    </row>
    <row r="2625" spans="1:9" ht="15.75">
      <c r="A2625" s="194"/>
      <c r="B2625" s="184" t="s">
        <v>83</v>
      </c>
      <c r="C2625" s="285" t="s">
        <v>2735</v>
      </c>
      <c r="D2625" s="290"/>
      <c r="E2625" s="290"/>
      <c r="F2625" s="291"/>
      <c r="G2625" s="195">
        <v>70</v>
      </c>
      <c r="H2625" s="112" t="s">
        <v>56</v>
      </c>
      <c r="I2625" s="196">
        <v>68.599999999999994</v>
      </c>
    </row>
    <row r="2626" spans="1:9" ht="15.75">
      <c r="A2626" s="194"/>
      <c r="B2626" s="184" t="s">
        <v>609</v>
      </c>
      <c r="C2626" s="285" t="s">
        <v>2736</v>
      </c>
      <c r="D2626" s="290"/>
      <c r="E2626" s="290"/>
      <c r="F2626" s="291"/>
      <c r="G2626" s="195">
        <v>135</v>
      </c>
      <c r="H2626" s="112" t="s">
        <v>56</v>
      </c>
      <c r="I2626" s="196">
        <v>132.30000000000001</v>
      </c>
    </row>
    <row r="2627" spans="1:9" ht="15.75">
      <c r="A2627" s="194"/>
      <c r="B2627" s="184" t="s">
        <v>2737</v>
      </c>
      <c r="C2627" s="285" t="s">
        <v>2738</v>
      </c>
      <c r="D2627" s="290"/>
      <c r="E2627" s="290"/>
      <c r="F2627" s="291"/>
      <c r="G2627" s="195">
        <v>110</v>
      </c>
      <c r="H2627" s="112" t="s">
        <v>56</v>
      </c>
      <c r="I2627" s="196">
        <v>107.8</v>
      </c>
    </row>
    <row r="2628" spans="1:9" ht="15.75">
      <c r="A2628" s="194"/>
      <c r="B2628" s="184">
        <v>962</v>
      </c>
      <c r="C2628" s="285" t="s">
        <v>2739</v>
      </c>
      <c r="D2628" s="290"/>
      <c r="E2628" s="290"/>
      <c r="F2628" s="291"/>
      <c r="G2628" s="195">
        <v>25</v>
      </c>
      <c r="H2628" s="112" t="s">
        <v>56</v>
      </c>
      <c r="I2628" s="196">
        <v>24.5</v>
      </c>
    </row>
    <row r="2629" spans="1:9" ht="15.75">
      <c r="A2629" s="194"/>
      <c r="B2629" s="184" t="s">
        <v>2740</v>
      </c>
      <c r="C2629" s="285" t="s">
        <v>2741</v>
      </c>
      <c r="D2629" s="290"/>
      <c r="E2629" s="290"/>
      <c r="F2629" s="291"/>
      <c r="G2629" s="195" t="s">
        <v>53</v>
      </c>
      <c r="H2629" s="112" t="s">
        <v>56</v>
      </c>
      <c r="I2629" s="196" t="s">
        <v>53</v>
      </c>
    </row>
    <row r="2630" spans="1:9" ht="15.75">
      <c r="A2630" s="194"/>
      <c r="B2630" s="203" t="s">
        <v>2742</v>
      </c>
      <c r="C2630" s="295" t="s">
        <v>2743</v>
      </c>
      <c r="D2630" s="296"/>
      <c r="E2630" s="296"/>
      <c r="F2630" s="297"/>
      <c r="G2630" s="199">
        <v>100</v>
      </c>
      <c r="H2630" s="200" t="s">
        <v>56</v>
      </c>
      <c r="I2630" s="201">
        <v>98</v>
      </c>
    </row>
    <row r="2631" spans="1:9" ht="15.75">
      <c r="A2631" s="194"/>
      <c r="B2631" s="203" t="s">
        <v>2085</v>
      </c>
      <c r="C2631" s="295" t="s">
        <v>2744</v>
      </c>
      <c r="D2631" s="296"/>
      <c r="E2631" s="296"/>
      <c r="F2631" s="297"/>
      <c r="G2631" s="199">
        <v>320</v>
      </c>
      <c r="H2631" s="200" t="s">
        <v>56</v>
      </c>
      <c r="I2631" s="201">
        <v>313.60000000000002</v>
      </c>
    </row>
    <row r="2632" spans="1:9" ht="15.75">
      <c r="A2632" s="194"/>
      <c r="B2632" s="203" t="s">
        <v>2745</v>
      </c>
      <c r="C2632" s="298" t="s">
        <v>2746</v>
      </c>
      <c r="D2632" s="296"/>
      <c r="E2632" s="296"/>
      <c r="F2632" s="297"/>
      <c r="G2632" s="199">
        <v>-75</v>
      </c>
      <c r="H2632" s="200" t="s">
        <v>56</v>
      </c>
      <c r="I2632" s="201">
        <v>-73.5</v>
      </c>
    </row>
    <row r="2633" spans="1:9" ht="20.25">
      <c r="A2633" s="197"/>
      <c r="B2633" s="289" t="s">
        <v>204</v>
      </c>
      <c r="C2633" s="281"/>
      <c r="D2633" s="281"/>
      <c r="E2633" s="281"/>
      <c r="F2633" s="282"/>
      <c r="G2633" s="80"/>
      <c r="H2633" s="81"/>
      <c r="I2633" s="56"/>
    </row>
    <row r="2634" spans="1:9" ht="15.75">
      <c r="A2634" s="194"/>
      <c r="B2634" s="184" t="s">
        <v>1455</v>
      </c>
      <c r="C2634" s="285" t="s">
        <v>2747</v>
      </c>
      <c r="D2634" s="290"/>
      <c r="E2634" s="290"/>
      <c r="F2634" s="291"/>
      <c r="G2634" s="195" t="s">
        <v>72</v>
      </c>
      <c r="H2634" s="112" t="s">
        <v>56</v>
      </c>
      <c r="I2634" s="196" t="s">
        <v>72</v>
      </c>
    </row>
    <row r="2635" spans="1:9" ht="15.75">
      <c r="A2635" s="194"/>
      <c r="B2635" s="184" t="s">
        <v>2748</v>
      </c>
      <c r="C2635" s="285" t="s">
        <v>2749</v>
      </c>
      <c r="D2635" s="290"/>
      <c r="E2635" s="290"/>
      <c r="F2635" s="291"/>
      <c r="G2635" s="195">
        <v>125</v>
      </c>
      <c r="H2635" s="112" t="s">
        <v>56</v>
      </c>
      <c r="I2635" s="196">
        <v>122.5</v>
      </c>
    </row>
    <row r="2636" spans="1:9" ht="15.75">
      <c r="A2636" s="194"/>
      <c r="B2636" s="184">
        <v>881</v>
      </c>
      <c r="C2636" s="285" t="s">
        <v>2750</v>
      </c>
      <c r="D2636" s="290"/>
      <c r="E2636" s="290"/>
      <c r="F2636" s="291"/>
      <c r="G2636" s="195">
        <v>350</v>
      </c>
      <c r="H2636" s="112" t="s">
        <v>56</v>
      </c>
      <c r="I2636" s="196">
        <v>343</v>
      </c>
    </row>
    <row r="2637" spans="1:9" ht="15.75">
      <c r="A2637" s="194"/>
      <c r="B2637" s="184">
        <v>882</v>
      </c>
      <c r="C2637" s="285" t="s">
        <v>2751</v>
      </c>
      <c r="D2637" s="290"/>
      <c r="E2637" s="290"/>
      <c r="F2637" s="291"/>
      <c r="G2637" s="195">
        <v>475</v>
      </c>
      <c r="H2637" s="112" t="s">
        <v>56</v>
      </c>
      <c r="I2637" s="196">
        <v>465.5</v>
      </c>
    </row>
    <row r="2638" spans="1:9" ht="15.75">
      <c r="A2638" s="194"/>
      <c r="B2638" s="184" t="s">
        <v>2752</v>
      </c>
      <c r="C2638" s="285" t="s">
        <v>2753</v>
      </c>
      <c r="D2638" s="290"/>
      <c r="E2638" s="290"/>
      <c r="F2638" s="291"/>
      <c r="G2638" s="195">
        <v>440</v>
      </c>
      <c r="H2638" s="112" t="s">
        <v>56</v>
      </c>
      <c r="I2638" s="196">
        <v>431.2</v>
      </c>
    </row>
    <row r="2639" spans="1:9" ht="15.75">
      <c r="A2639" s="194"/>
      <c r="B2639" s="184" t="s">
        <v>2754</v>
      </c>
      <c r="C2639" s="285" t="s">
        <v>2755</v>
      </c>
      <c r="D2639" s="290"/>
      <c r="E2639" s="290"/>
      <c r="F2639" s="291"/>
      <c r="G2639" s="195">
        <v>565</v>
      </c>
      <c r="H2639" s="112" t="s">
        <v>56</v>
      </c>
      <c r="I2639" s="196">
        <v>553.70000000000005</v>
      </c>
    </row>
    <row r="2640" spans="1:9" ht="15.75">
      <c r="A2640" s="194"/>
      <c r="B2640" s="184" t="s">
        <v>2951</v>
      </c>
      <c r="C2640" s="285" t="s">
        <v>2952</v>
      </c>
      <c r="D2640" s="290"/>
      <c r="E2640" s="290"/>
      <c r="F2640" s="291"/>
      <c r="G2640" s="195">
        <v>395</v>
      </c>
      <c r="H2640" s="112" t="s">
        <v>56</v>
      </c>
      <c r="I2640" s="196">
        <v>387.1</v>
      </c>
    </row>
    <row r="2641" spans="1:9" ht="15.75">
      <c r="A2641" s="194"/>
      <c r="B2641" s="184" t="s">
        <v>2953</v>
      </c>
      <c r="C2641" s="285" t="s">
        <v>2954</v>
      </c>
      <c r="D2641" s="290"/>
      <c r="E2641" s="290"/>
      <c r="F2641" s="291"/>
      <c r="G2641" s="195">
        <v>520</v>
      </c>
      <c r="H2641" s="112" t="s">
        <v>56</v>
      </c>
      <c r="I2641" s="196">
        <v>509.6</v>
      </c>
    </row>
    <row r="2642" spans="1:9" ht="15.75">
      <c r="A2642" s="194"/>
      <c r="B2642" s="184" t="s">
        <v>2906</v>
      </c>
      <c r="C2642" s="285" t="s">
        <v>2756</v>
      </c>
      <c r="D2642" s="290"/>
      <c r="E2642" s="290"/>
      <c r="F2642" s="291"/>
      <c r="G2642" s="195">
        <v>855</v>
      </c>
      <c r="H2642" s="112" t="s">
        <v>56</v>
      </c>
      <c r="I2642" s="196">
        <v>837.9</v>
      </c>
    </row>
    <row r="2643" spans="1:9" ht="15.75">
      <c r="A2643" s="194"/>
      <c r="B2643" s="184" t="s">
        <v>2757</v>
      </c>
      <c r="C2643" s="285" t="s">
        <v>2758</v>
      </c>
      <c r="D2643" s="290"/>
      <c r="E2643" s="290"/>
      <c r="F2643" s="291"/>
      <c r="G2643" s="195">
        <v>980</v>
      </c>
      <c r="H2643" s="112" t="s">
        <v>56</v>
      </c>
      <c r="I2643" s="196">
        <v>960.4</v>
      </c>
    </row>
    <row r="2644" spans="1:9" ht="15.75">
      <c r="A2644" s="194"/>
      <c r="B2644" s="184" t="s">
        <v>2759</v>
      </c>
      <c r="C2644" s="285" t="s">
        <v>2760</v>
      </c>
      <c r="D2644" s="290"/>
      <c r="E2644" s="290"/>
      <c r="F2644" s="291"/>
      <c r="G2644" s="195">
        <v>440</v>
      </c>
      <c r="H2644" s="112" t="s">
        <v>56</v>
      </c>
      <c r="I2644" s="196">
        <v>431.2</v>
      </c>
    </row>
    <row r="2645" spans="1:9" ht="15.75">
      <c r="A2645" s="194"/>
      <c r="B2645" s="184" t="s">
        <v>2761</v>
      </c>
      <c r="C2645" s="285" t="s">
        <v>2762</v>
      </c>
      <c r="D2645" s="290"/>
      <c r="E2645" s="290"/>
      <c r="F2645" s="291"/>
      <c r="G2645" s="195">
        <v>565</v>
      </c>
      <c r="H2645" s="112" t="s">
        <v>56</v>
      </c>
      <c r="I2645" s="196">
        <v>553.70000000000005</v>
      </c>
    </row>
    <row r="2646" spans="1:9" ht="15.75">
      <c r="A2646" s="194"/>
      <c r="B2646" s="184" t="s">
        <v>92</v>
      </c>
      <c r="C2646" s="285" t="s">
        <v>2955</v>
      </c>
      <c r="D2646" s="290"/>
      <c r="E2646" s="290"/>
      <c r="F2646" s="291"/>
      <c r="G2646" s="195">
        <v>395</v>
      </c>
      <c r="H2646" s="112" t="s">
        <v>56</v>
      </c>
      <c r="I2646" s="196">
        <v>387.1</v>
      </c>
    </row>
    <row r="2647" spans="1:9" ht="15.75">
      <c r="A2647" s="194"/>
      <c r="B2647" s="184" t="s">
        <v>2956</v>
      </c>
      <c r="C2647" s="285" t="s">
        <v>2957</v>
      </c>
      <c r="D2647" s="290"/>
      <c r="E2647" s="290"/>
      <c r="F2647" s="291"/>
      <c r="G2647" s="195">
        <v>520</v>
      </c>
      <c r="H2647" s="112" t="s">
        <v>56</v>
      </c>
      <c r="I2647" s="196">
        <v>509.6</v>
      </c>
    </row>
    <row r="2648" spans="1:9" ht="15.75">
      <c r="A2648" s="194"/>
      <c r="B2648" s="184" t="s">
        <v>2958</v>
      </c>
      <c r="C2648" s="285" t="s">
        <v>2959</v>
      </c>
      <c r="D2648" s="290"/>
      <c r="E2648" s="290"/>
      <c r="F2648" s="291"/>
      <c r="G2648" s="195">
        <v>810</v>
      </c>
      <c r="H2648" s="112" t="s">
        <v>56</v>
      </c>
      <c r="I2648" s="196">
        <v>793.8</v>
      </c>
    </row>
    <row r="2649" spans="1:9" ht="15.75">
      <c r="A2649" s="194"/>
      <c r="B2649" s="184" t="s">
        <v>2960</v>
      </c>
      <c r="C2649" s="285" t="s">
        <v>2961</v>
      </c>
      <c r="D2649" s="290"/>
      <c r="E2649" s="290"/>
      <c r="F2649" s="291"/>
      <c r="G2649" s="195">
        <v>935</v>
      </c>
      <c r="H2649" s="112" t="s">
        <v>56</v>
      </c>
      <c r="I2649" s="196">
        <v>916.3</v>
      </c>
    </row>
    <row r="2650" spans="1:9" ht="15.75">
      <c r="A2650" s="194"/>
      <c r="B2650" s="184" t="s">
        <v>2763</v>
      </c>
      <c r="C2650" s="285" t="s">
        <v>2764</v>
      </c>
      <c r="D2650" s="290"/>
      <c r="E2650" s="290"/>
      <c r="F2650" s="291"/>
      <c r="G2650" s="195">
        <v>420</v>
      </c>
      <c r="H2650" s="112" t="s">
        <v>56</v>
      </c>
      <c r="I2650" s="196">
        <v>411.6</v>
      </c>
    </row>
    <row r="2651" spans="1:9" ht="15.75">
      <c r="A2651" s="194"/>
      <c r="B2651" s="184" t="s">
        <v>2765</v>
      </c>
      <c r="C2651" s="285" t="s">
        <v>2766</v>
      </c>
      <c r="D2651" s="290"/>
      <c r="E2651" s="290"/>
      <c r="F2651" s="291"/>
      <c r="G2651" s="195">
        <v>545</v>
      </c>
      <c r="H2651" s="112" t="s">
        <v>56</v>
      </c>
      <c r="I2651" s="196">
        <v>534.1</v>
      </c>
    </row>
    <row r="2652" spans="1:9" ht="15.75">
      <c r="A2652" s="205"/>
      <c r="B2652" s="184" t="s">
        <v>433</v>
      </c>
      <c r="C2652" s="285" t="s">
        <v>2858</v>
      </c>
      <c r="D2652" s="290"/>
      <c r="E2652" s="290"/>
      <c r="F2652" s="291"/>
      <c r="G2652" s="195" t="s">
        <v>72</v>
      </c>
      <c r="H2652" s="112" t="s">
        <v>56</v>
      </c>
      <c r="I2652" s="196" t="s">
        <v>72</v>
      </c>
    </row>
    <row r="2653" spans="1:9" ht="15.75">
      <c r="A2653" s="205"/>
      <c r="B2653" s="184" t="s">
        <v>2876</v>
      </c>
      <c r="C2653" s="285" t="s">
        <v>2877</v>
      </c>
      <c r="D2653" s="290"/>
      <c r="E2653" s="290"/>
      <c r="F2653" s="291"/>
      <c r="G2653" s="195" t="s">
        <v>72</v>
      </c>
      <c r="H2653" s="112" t="s">
        <v>56</v>
      </c>
      <c r="I2653" s="196" t="s">
        <v>72</v>
      </c>
    </row>
    <row r="2654" spans="1:9" ht="20.25">
      <c r="A2654" s="197"/>
      <c r="B2654" s="289" t="s">
        <v>2767</v>
      </c>
      <c r="C2654" s="281"/>
      <c r="D2654" s="281"/>
      <c r="E2654" s="281"/>
      <c r="F2654" s="282"/>
      <c r="G2654" s="80"/>
      <c r="H2654" s="81"/>
      <c r="I2654" s="56"/>
    </row>
    <row r="2655" spans="1:9" ht="15.75">
      <c r="A2655" s="194"/>
      <c r="B2655" s="184" t="s">
        <v>341</v>
      </c>
      <c r="C2655" s="285" t="s">
        <v>2768</v>
      </c>
      <c r="D2655" s="290"/>
      <c r="E2655" s="290"/>
      <c r="F2655" s="291"/>
      <c r="G2655" s="195" t="s">
        <v>53</v>
      </c>
      <c r="H2655" s="112" t="s">
        <v>56</v>
      </c>
      <c r="I2655" s="196" t="s">
        <v>53</v>
      </c>
    </row>
    <row r="2656" spans="1:9" ht="15.75">
      <c r="A2656" s="194"/>
      <c r="B2656" s="184" t="s">
        <v>2769</v>
      </c>
      <c r="C2656" s="285" t="s">
        <v>2770</v>
      </c>
      <c r="D2656" s="290"/>
      <c r="E2656" s="290"/>
      <c r="F2656" s="291"/>
      <c r="G2656" s="195">
        <v>1410</v>
      </c>
      <c r="H2656" s="112" t="s">
        <v>56</v>
      </c>
      <c r="I2656" s="196">
        <v>1381.8</v>
      </c>
    </row>
    <row r="2657" spans="1:9" ht="15.75">
      <c r="A2657" s="194"/>
      <c r="B2657" s="184" t="s">
        <v>286</v>
      </c>
      <c r="C2657" s="285" t="s">
        <v>2962</v>
      </c>
      <c r="D2657" s="290"/>
      <c r="E2657" s="290"/>
      <c r="F2657" s="291"/>
      <c r="G2657" s="195">
        <v>3050</v>
      </c>
      <c r="H2657" s="112" t="s">
        <v>56</v>
      </c>
      <c r="I2657" s="196">
        <v>2989</v>
      </c>
    </row>
    <row r="2658" spans="1:9" ht="15.75">
      <c r="A2658" s="194"/>
      <c r="B2658" s="184" t="s">
        <v>1729</v>
      </c>
      <c r="C2658" s="285" t="s">
        <v>2859</v>
      </c>
      <c r="D2658" s="290"/>
      <c r="E2658" s="290"/>
      <c r="F2658" s="291"/>
      <c r="G2658" s="195">
        <v>560</v>
      </c>
      <c r="H2658" s="112" t="s">
        <v>56</v>
      </c>
      <c r="I2658" s="196">
        <v>548.79999999999995</v>
      </c>
    </row>
    <row r="2659" spans="1:9" ht="15.75">
      <c r="A2659" s="194"/>
      <c r="B2659" s="184" t="s">
        <v>149</v>
      </c>
      <c r="C2659" s="285" t="s">
        <v>2860</v>
      </c>
      <c r="D2659" s="290"/>
      <c r="E2659" s="290"/>
      <c r="F2659" s="291"/>
      <c r="G2659" s="195">
        <v>815</v>
      </c>
      <c r="H2659" s="112" t="s">
        <v>56</v>
      </c>
      <c r="I2659" s="196">
        <v>798.7</v>
      </c>
    </row>
    <row r="2660" spans="1:9" ht="15.75">
      <c r="A2660" s="205"/>
      <c r="B2660" s="184" t="s">
        <v>149</v>
      </c>
      <c r="C2660" s="285" t="s">
        <v>2878</v>
      </c>
      <c r="D2660" s="290"/>
      <c r="E2660" s="290"/>
      <c r="F2660" s="291"/>
      <c r="G2660" s="195">
        <v>910</v>
      </c>
      <c r="H2660" s="112" t="s">
        <v>56</v>
      </c>
      <c r="I2660" s="196">
        <v>891.8</v>
      </c>
    </row>
    <row r="2661" spans="1:9" ht="15.75">
      <c r="A2661" s="194"/>
      <c r="B2661" s="184" t="s">
        <v>2963</v>
      </c>
      <c r="C2661" s="285" t="s">
        <v>2772</v>
      </c>
      <c r="D2661" s="290"/>
      <c r="E2661" s="290"/>
      <c r="F2661" s="291"/>
      <c r="G2661" s="195">
        <v>235</v>
      </c>
      <c r="H2661" s="112" t="s">
        <v>56</v>
      </c>
      <c r="I2661" s="196">
        <v>230.3</v>
      </c>
    </row>
    <row r="2662" spans="1:9" ht="15.75">
      <c r="A2662" s="194"/>
      <c r="B2662" s="184" t="s">
        <v>215</v>
      </c>
      <c r="C2662" s="285" t="s">
        <v>2773</v>
      </c>
      <c r="D2662" s="290"/>
      <c r="E2662" s="290"/>
      <c r="F2662" s="291"/>
      <c r="G2662" s="195">
        <v>580</v>
      </c>
      <c r="H2662" s="112" t="s">
        <v>56</v>
      </c>
      <c r="I2662" s="196">
        <v>568.4</v>
      </c>
    </row>
    <row r="2663" spans="1:9" ht="15.75">
      <c r="A2663" s="194"/>
      <c r="B2663" s="184" t="s">
        <v>2964</v>
      </c>
      <c r="C2663" s="285" t="s">
        <v>2965</v>
      </c>
      <c r="D2663" s="290"/>
      <c r="E2663" s="290"/>
      <c r="F2663" s="291"/>
      <c r="G2663" s="195">
        <v>610</v>
      </c>
      <c r="H2663" s="112" t="s">
        <v>56</v>
      </c>
      <c r="I2663" s="196">
        <v>597.79999999999995</v>
      </c>
    </row>
    <row r="2664" spans="1:9" ht="15.75">
      <c r="A2664" s="194"/>
      <c r="B2664" s="184" t="s">
        <v>2775</v>
      </c>
      <c r="C2664" s="285" t="s">
        <v>2776</v>
      </c>
      <c r="D2664" s="290"/>
      <c r="E2664" s="290"/>
      <c r="F2664" s="291"/>
      <c r="G2664" s="195">
        <v>30</v>
      </c>
      <c r="H2664" s="112" t="s">
        <v>56</v>
      </c>
      <c r="I2664" s="196">
        <v>29.4</v>
      </c>
    </row>
    <row r="2665" spans="1:9" ht="15.75">
      <c r="A2665" s="194"/>
      <c r="B2665" s="184" t="s">
        <v>2777</v>
      </c>
      <c r="C2665" s="285" t="s">
        <v>2778</v>
      </c>
      <c r="D2665" s="290"/>
      <c r="E2665" s="290"/>
      <c r="F2665" s="291"/>
      <c r="G2665" s="195">
        <v>100</v>
      </c>
      <c r="H2665" s="112" t="s">
        <v>56</v>
      </c>
      <c r="I2665" s="196">
        <v>98</v>
      </c>
    </row>
    <row r="2666" spans="1:9" ht="15.75">
      <c r="A2666" s="194"/>
      <c r="B2666" s="184">
        <v>214</v>
      </c>
      <c r="C2666" s="285" t="s">
        <v>2779</v>
      </c>
      <c r="D2666" s="290"/>
      <c r="E2666" s="290"/>
      <c r="F2666" s="291"/>
      <c r="G2666" s="195">
        <v>30</v>
      </c>
      <c r="H2666" s="112" t="s">
        <v>56</v>
      </c>
      <c r="I2666" s="196">
        <v>29.4</v>
      </c>
    </row>
    <row r="2667" spans="1:9" ht="15.75">
      <c r="A2667" s="194"/>
      <c r="B2667" s="184">
        <v>588</v>
      </c>
      <c r="C2667" s="285" t="s">
        <v>2780</v>
      </c>
      <c r="D2667" s="290"/>
      <c r="E2667" s="290"/>
      <c r="F2667" s="291"/>
      <c r="G2667" s="195" t="s">
        <v>72</v>
      </c>
      <c r="H2667" s="112" t="s">
        <v>56</v>
      </c>
      <c r="I2667" s="196" t="s">
        <v>72</v>
      </c>
    </row>
    <row r="2668" spans="1:9" ht="15.75">
      <c r="A2668" s="194"/>
      <c r="B2668" s="184" t="s">
        <v>265</v>
      </c>
      <c r="C2668" s="285" t="s">
        <v>2781</v>
      </c>
      <c r="D2668" s="290"/>
      <c r="E2668" s="290"/>
      <c r="F2668" s="291"/>
      <c r="G2668" s="195">
        <v>45</v>
      </c>
      <c r="H2668" s="112" t="s">
        <v>56</v>
      </c>
      <c r="I2668" s="196">
        <v>44.1</v>
      </c>
    </row>
    <row r="2669" spans="1:9" ht="15.75">
      <c r="A2669" s="194"/>
      <c r="B2669" s="184" t="s">
        <v>1824</v>
      </c>
      <c r="C2669" s="285" t="s">
        <v>2782</v>
      </c>
      <c r="D2669" s="290"/>
      <c r="E2669" s="290"/>
      <c r="F2669" s="291"/>
      <c r="G2669" s="195">
        <v>45</v>
      </c>
      <c r="H2669" s="112" t="s">
        <v>56</v>
      </c>
      <c r="I2669" s="196">
        <v>44.1</v>
      </c>
    </row>
    <row r="2670" spans="1:9" ht="15.75">
      <c r="A2670" s="194"/>
      <c r="B2670" s="203" t="s">
        <v>2375</v>
      </c>
      <c r="C2670" s="295" t="s">
        <v>2783</v>
      </c>
      <c r="D2670" s="296"/>
      <c r="E2670" s="296"/>
      <c r="F2670" s="297"/>
      <c r="G2670" s="199">
        <v>45</v>
      </c>
      <c r="H2670" s="200" t="s">
        <v>56</v>
      </c>
      <c r="I2670" s="201">
        <v>44.1</v>
      </c>
    </row>
    <row r="2671" spans="1:9" ht="15.75">
      <c r="A2671" s="194"/>
      <c r="B2671" s="203" t="s">
        <v>2784</v>
      </c>
      <c r="C2671" s="295" t="s">
        <v>2785</v>
      </c>
      <c r="D2671" s="296"/>
      <c r="E2671" s="296"/>
      <c r="F2671" s="297"/>
      <c r="G2671" s="199">
        <v>45</v>
      </c>
      <c r="H2671" s="200" t="s">
        <v>56</v>
      </c>
      <c r="I2671" s="201">
        <v>44.1</v>
      </c>
    </row>
    <row r="2672" spans="1:9" ht="15.75">
      <c r="A2672" s="194"/>
      <c r="B2672" s="203" t="s">
        <v>2786</v>
      </c>
      <c r="C2672" s="295" t="s">
        <v>2787</v>
      </c>
      <c r="D2672" s="296"/>
      <c r="E2672" s="296"/>
      <c r="F2672" s="297"/>
      <c r="G2672" s="199">
        <v>45</v>
      </c>
      <c r="H2672" s="200" t="s">
        <v>56</v>
      </c>
      <c r="I2672" s="201">
        <v>44.1</v>
      </c>
    </row>
    <row r="2673" spans="1:9" ht="15.75">
      <c r="A2673" s="194"/>
      <c r="B2673" s="203" t="s">
        <v>2388</v>
      </c>
      <c r="C2673" s="295" t="s">
        <v>2788</v>
      </c>
      <c r="D2673" s="296"/>
      <c r="E2673" s="296"/>
      <c r="F2673" s="297"/>
      <c r="G2673" s="199">
        <v>75</v>
      </c>
      <c r="H2673" s="200" t="s">
        <v>56</v>
      </c>
      <c r="I2673" s="201">
        <v>73.5</v>
      </c>
    </row>
    <row r="2674" spans="1:9" ht="15.75">
      <c r="A2674" s="194"/>
      <c r="B2674" s="203" t="s">
        <v>2438</v>
      </c>
      <c r="C2674" s="295" t="s">
        <v>2861</v>
      </c>
      <c r="D2674" s="296"/>
      <c r="E2674" s="296"/>
      <c r="F2674" s="297"/>
      <c r="G2674" s="199">
        <v>205</v>
      </c>
      <c r="H2674" s="200" t="s">
        <v>56</v>
      </c>
      <c r="I2674" s="201">
        <v>200.9</v>
      </c>
    </row>
    <row r="2675" spans="1:9" ht="20.25">
      <c r="A2675" s="197"/>
      <c r="B2675" s="289" t="s">
        <v>2789</v>
      </c>
      <c r="C2675" s="281"/>
      <c r="D2675" s="281"/>
      <c r="E2675" s="281"/>
      <c r="F2675" s="282"/>
      <c r="G2675" s="80"/>
      <c r="H2675" s="81"/>
      <c r="I2675" s="56"/>
    </row>
    <row r="2676" spans="1:9" ht="15.75">
      <c r="A2676" s="194"/>
      <c r="B2676" s="184" t="s">
        <v>1002</v>
      </c>
      <c r="C2676" s="285" t="s">
        <v>2790</v>
      </c>
      <c r="D2676" s="290"/>
      <c r="E2676" s="290"/>
      <c r="F2676" s="291"/>
      <c r="G2676" s="195">
        <v>730</v>
      </c>
      <c r="H2676" s="112" t="s">
        <v>56</v>
      </c>
      <c r="I2676" s="196">
        <v>715.4</v>
      </c>
    </row>
    <row r="2677" spans="1:9" ht="15.75">
      <c r="A2677" s="194"/>
      <c r="B2677" s="184" t="s">
        <v>2791</v>
      </c>
      <c r="C2677" s="285" t="s">
        <v>2792</v>
      </c>
      <c r="D2677" s="290"/>
      <c r="E2677" s="290"/>
      <c r="F2677" s="291"/>
      <c r="G2677" s="195">
        <v>30</v>
      </c>
      <c r="H2677" s="112" t="s">
        <v>56</v>
      </c>
      <c r="I2677" s="196">
        <v>29.4</v>
      </c>
    </row>
    <row r="2678" spans="1:9" ht="15.75">
      <c r="A2678" s="194"/>
      <c r="B2678" s="184" t="s">
        <v>2972</v>
      </c>
      <c r="C2678" s="285" t="s">
        <v>2973</v>
      </c>
      <c r="D2678" s="290"/>
      <c r="E2678" s="290"/>
      <c r="F2678" s="291"/>
      <c r="G2678" s="195">
        <v>90</v>
      </c>
      <c r="H2678" s="112" t="s">
        <v>56</v>
      </c>
      <c r="I2678" s="196">
        <v>88.2</v>
      </c>
    </row>
    <row r="2679" spans="1:9" ht="15.75">
      <c r="A2679" s="194"/>
      <c r="B2679" s="184" t="s">
        <v>2793</v>
      </c>
      <c r="C2679" s="285" t="s">
        <v>2794</v>
      </c>
      <c r="D2679" s="290"/>
      <c r="E2679" s="290"/>
      <c r="F2679" s="291"/>
      <c r="G2679" s="195" t="s">
        <v>72</v>
      </c>
      <c r="H2679" s="112" t="s">
        <v>56</v>
      </c>
      <c r="I2679" s="196" t="s">
        <v>72</v>
      </c>
    </row>
    <row r="2680" spans="1:9" ht="15.75">
      <c r="A2680" s="194"/>
      <c r="B2680" s="184" t="s">
        <v>2795</v>
      </c>
      <c r="C2680" s="285" t="s">
        <v>2796</v>
      </c>
      <c r="D2680" s="290"/>
      <c r="E2680" s="290"/>
      <c r="F2680" s="291"/>
      <c r="G2680" s="195">
        <v>185</v>
      </c>
      <c r="H2680" s="112" t="s">
        <v>56</v>
      </c>
      <c r="I2680" s="196">
        <v>181.3</v>
      </c>
    </row>
    <row r="2681" spans="1:9" ht="15.75">
      <c r="A2681" s="194"/>
      <c r="B2681" s="184" t="s">
        <v>2797</v>
      </c>
      <c r="C2681" s="285" t="s">
        <v>2798</v>
      </c>
      <c r="D2681" s="290"/>
      <c r="E2681" s="290"/>
      <c r="F2681" s="291"/>
      <c r="G2681" s="195">
        <v>245</v>
      </c>
      <c r="H2681" s="112" t="s">
        <v>56</v>
      </c>
      <c r="I2681" s="196">
        <v>240.1</v>
      </c>
    </row>
    <row r="2682" spans="1:9" ht="15.75">
      <c r="A2682" s="194"/>
      <c r="B2682" s="184" t="s">
        <v>2799</v>
      </c>
      <c r="C2682" s="285" t="s">
        <v>2800</v>
      </c>
      <c r="D2682" s="290"/>
      <c r="E2682" s="290"/>
      <c r="F2682" s="291"/>
      <c r="G2682" s="195">
        <v>30</v>
      </c>
      <c r="H2682" s="112" t="s">
        <v>56</v>
      </c>
      <c r="I2682" s="196">
        <v>29.4</v>
      </c>
    </row>
    <row r="2683" spans="1:9" ht="15.75">
      <c r="A2683" s="194"/>
      <c r="B2683" s="184" t="s">
        <v>392</v>
      </c>
      <c r="C2683" s="285" t="s">
        <v>2801</v>
      </c>
      <c r="D2683" s="290"/>
      <c r="E2683" s="290"/>
      <c r="F2683" s="291"/>
      <c r="G2683" s="195">
        <v>215</v>
      </c>
      <c r="H2683" s="112" t="s">
        <v>56</v>
      </c>
      <c r="I2683" s="196">
        <v>210.7</v>
      </c>
    </row>
    <row r="2684" spans="1:9" ht="15.75">
      <c r="A2684" s="194"/>
      <c r="B2684" s="184" t="s">
        <v>2802</v>
      </c>
      <c r="C2684" s="285" t="s">
        <v>2803</v>
      </c>
      <c r="D2684" s="290"/>
      <c r="E2684" s="290"/>
      <c r="F2684" s="291"/>
      <c r="G2684" s="195">
        <v>275</v>
      </c>
      <c r="H2684" s="112" t="s">
        <v>56</v>
      </c>
      <c r="I2684" s="196">
        <v>269.5</v>
      </c>
    </row>
    <row r="2685" spans="1:9" ht="15.75">
      <c r="A2685" s="194"/>
      <c r="B2685" s="184" t="s">
        <v>253</v>
      </c>
      <c r="C2685" s="285" t="s">
        <v>2804</v>
      </c>
      <c r="D2685" s="290"/>
      <c r="E2685" s="290"/>
      <c r="F2685" s="291"/>
      <c r="G2685" s="195">
        <v>365</v>
      </c>
      <c r="H2685" s="112" t="s">
        <v>56</v>
      </c>
      <c r="I2685" s="196">
        <v>357.7</v>
      </c>
    </row>
    <row r="2686" spans="1:9" ht="15.75">
      <c r="A2686" s="194"/>
      <c r="B2686" s="184" t="s">
        <v>797</v>
      </c>
      <c r="C2686" s="285" t="s">
        <v>2805</v>
      </c>
      <c r="D2686" s="290"/>
      <c r="E2686" s="290"/>
      <c r="F2686" s="291"/>
      <c r="G2686" s="195">
        <v>285</v>
      </c>
      <c r="H2686" s="112" t="s">
        <v>56</v>
      </c>
      <c r="I2686" s="196">
        <v>279.3</v>
      </c>
    </row>
    <row r="2687" spans="1:9" ht="15.75">
      <c r="A2687" s="194"/>
      <c r="B2687" s="184" t="s">
        <v>1020</v>
      </c>
      <c r="C2687" s="285" t="s">
        <v>2806</v>
      </c>
      <c r="D2687" s="290"/>
      <c r="E2687" s="290"/>
      <c r="F2687" s="291"/>
      <c r="G2687" s="195">
        <v>180</v>
      </c>
      <c r="H2687" s="112" t="s">
        <v>56</v>
      </c>
      <c r="I2687" s="196">
        <v>176.4</v>
      </c>
    </row>
    <row r="2688" spans="1:9" ht="15.75">
      <c r="A2688" s="194"/>
      <c r="B2688" s="184">
        <v>165</v>
      </c>
      <c r="C2688" s="285" t="s">
        <v>2807</v>
      </c>
      <c r="D2688" s="290"/>
      <c r="E2688" s="290"/>
      <c r="F2688" s="291"/>
      <c r="G2688" s="195">
        <v>95</v>
      </c>
      <c r="H2688" s="112" t="s">
        <v>56</v>
      </c>
      <c r="I2688" s="196">
        <v>93.1</v>
      </c>
    </row>
    <row r="2689" spans="1:9" ht="15.75">
      <c r="A2689" s="194"/>
      <c r="B2689" s="184">
        <v>166</v>
      </c>
      <c r="C2689" s="285" t="s">
        <v>2808</v>
      </c>
      <c r="D2689" s="290"/>
      <c r="E2689" s="290"/>
      <c r="F2689" s="291"/>
      <c r="G2689" s="195">
        <v>155</v>
      </c>
      <c r="H2689" s="112" t="s">
        <v>56</v>
      </c>
      <c r="I2689" s="196">
        <v>151.9</v>
      </c>
    </row>
    <row r="2690" spans="1:9" ht="15.75">
      <c r="A2690" s="194"/>
      <c r="B2690" s="184" t="s">
        <v>479</v>
      </c>
      <c r="C2690" s="285" t="s">
        <v>2968</v>
      </c>
      <c r="D2690" s="290"/>
      <c r="E2690" s="290"/>
      <c r="F2690" s="291"/>
      <c r="G2690" s="195">
        <v>1285</v>
      </c>
      <c r="H2690" s="112" t="s">
        <v>56</v>
      </c>
      <c r="I2690" s="196">
        <v>1259.3</v>
      </c>
    </row>
    <row r="2691" spans="1:9" ht="15.75">
      <c r="A2691" s="194"/>
      <c r="B2691" s="184" t="s">
        <v>2969</v>
      </c>
      <c r="C2691" s="285" t="s">
        <v>2970</v>
      </c>
      <c r="D2691" s="290"/>
      <c r="E2691" s="290"/>
      <c r="F2691" s="291"/>
      <c r="G2691" s="195">
        <v>1285</v>
      </c>
      <c r="H2691" s="112" t="s">
        <v>56</v>
      </c>
      <c r="I2691" s="196">
        <v>1259.3</v>
      </c>
    </row>
    <row r="2692" spans="1:9" ht="20.25">
      <c r="A2692" s="197"/>
      <c r="B2692" s="289" t="s">
        <v>2809</v>
      </c>
      <c r="C2692" s="281"/>
      <c r="D2692" s="281"/>
      <c r="E2692" s="281"/>
      <c r="F2692" s="282"/>
      <c r="G2692" s="80"/>
      <c r="H2692" s="81"/>
      <c r="I2692" s="56"/>
    </row>
    <row r="2693" spans="1:9" ht="15.75">
      <c r="A2693" s="194"/>
      <c r="B2693" s="184" t="s">
        <v>2810</v>
      </c>
      <c r="C2693" s="285" t="s">
        <v>2811</v>
      </c>
      <c r="D2693" s="290"/>
      <c r="E2693" s="290"/>
      <c r="F2693" s="291"/>
      <c r="G2693" s="195">
        <v>1039</v>
      </c>
      <c r="H2693" s="112" t="s">
        <v>56</v>
      </c>
      <c r="I2693" s="196">
        <v>1018.22</v>
      </c>
    </row>
    <row r="2694" spans="1:9" ht="15.75">
      <c r="A2694" s="194"/>
      <c r="B2694" s="184" t="s">
        <v>2812</v>
      </c>
      <c r="C2694" s="285" t="s">
        <v>2813</v>
      </c>
      <c r="D2694" s="290"/>
      <c r="E2694" s="290"/>
      <c r="F2694" s="291"/>
      <c r="G2694" s="195">
        <v>1276</v>
      </c>
      <c r="H2694" s="112" t="s">
        <v>56</v>
      </c>
      <c r="I2694" s="196">
        <v>1250.48</v>
      </c>
    </row>
    <row r="2695" spans="1:9" ht="15.75">
      <c r="A2695" s="194"/>
      <c r="B2695" s="184" t="s">
        <v>2814</v>
      </c>
      <c r="C2695" s="285" t="s">
        <v>2815</v>
      </c>
      <c r="D2695" s="290"/>
      <c r="E2695" s="290"/>
      <c r="F2695" s="291"/>
      <c r="G2695" s="195">
        <v>583</v>
      </c>
      <c r="H2695" s="112" t="s">
        <v>56</v>
      </c>
      <c r="I2695" s="196">
        <v>571.34</v>
      </c>
    </row>
    <row r="2696" spans="1:9" ht="15.75">
      <c r="A2696" s="194"/>
      <c r="B2696" s="184" t="s">
        <v>2816</v>
      </c>
      <c r="C2696" s="285" t="s">
        <v>2817</v>
      </c>
      <c r="D2696" s="290"/>
      <c r="E2696" s="290"/>
      <c r="F2696" s="291"/>
      <c r="G2696" s="195">
        <v>1851</v>
      </c>
      <c r="H2696" s="112" t="s">
        <v>56</v>
      </c>
      <c r="I2696" s="196">
        <v>1813.98</v>
      </c>
    </row>
    <row r="2697" spans="1:9" ht="15.75">
      <c r="A2697" s="194"/>
      <c r="B2697" s="184" t="s">
        <v>2818</v>
      </c>
      <c r="C2697" s="285" t="s">
        <v>2819</v>
      </c>
      <c r="D2697" s="290"/>
      <c r="E2697" s="290"/>
      <c r="F2697" s="291"/>
      <c r="G2697" s="195">
        <v>710</v>
      </c>
      <c r="H2697" s="112" t="s">
        <v>56</v>
      </c>
      <c r="I2697" s="196">
        <v>695.8</v>
      </c>
    </row>
    <row r="2698" spans="1:9" ht="15.75">
      <c r="A2698" s="194"/>
      <c r="B2698" s="184" t="s">
        <v>2820</v>
      </c>
      <c r="C2698" s="285" t="s">
        <v>2821</v>
      </c>
      <c r="D2698" s="290"/>
      <c r="E2698" s="290"/>
      <c r="F2698" s="291"/>
      <c r="G2698" s="195">
        <v>59</v>
      </c>
      <c r="H2698" s="112" t="s">
        <v>56</v>
      </c>
      <c r="I2698" s="196">
        <v>57.82</v>
      </c>
    </row>
    <row r="2699" spans="1:9" ht="15.75">
      <c r="A2699" s="194"/>
      <c r="B2699" s="184" t="s">
        <v>2822</v>
      </c>
      <c r="C2699" s="285" t="s">
        <v>2823</v>
      </c>
      <c r="D2699" s="290"/>
      <c r="E2699" s="290"/>
      <c r="F2699" s="291"/>
      <c r="G2699" s="195">
        <v>110</v>
      </c>
      <c r="H2699" s="112" t="s">
        <v>56</v>
      </c>
      <c r="I2699" s="196">
        <v>107.8</v>
      </c>
    </row>
    <row r="2700" spans="1:9" ht="15.75">
      <c r="A2700" s="194"/>
      <c r="B2700" s="184" t="s">
        <v>2824</v>
      </c>
      <c r="C2700" s="285" t="s">
        <v>2825</v>
      </c>
      <c r="D2700" s="290"/>
      <c r="E2700" s="290"/>
      <c r="F2700" s="291"/>
      <c r="G2700" s="195">
        <v>110</v>
      </c>
      <c r="H2700" s="112" t="s">
        <v>56</v>
      </c>
      <c r="I2700" s="196">
        <v>107.8</v>
      </c>
    </row>
    <row r="2701" spans="1:9" ht="15.75">
      <c r="A2701" s="194"/>
      <c r="B2701" s="184" t="s">
        <v>2826</v>
      </c>
      <c r="C2701" s="285" t="s">
        <v>2827</v>
      </c>
      <c r="D2701" s="290"/>
      <c r="E2701" s="290"/>
      <c r="F2701" s="291"/>
      <c r="G2701" s="195">
        <v>110</v>
      </c>
      <c r="H2701" s="112" t="s">
        <v>56</v>
      </c>
      <c r="I2701" s="196">
        <v>107.8</v>
      </c>
    </row>
    <row r="2702" spans="1:9" ht="15.75">
      <c r="A2702" s="194"/>
      <c r="B2702" s="184" t="s">
        <v>2828</v>
      </c>
      <c r="C2702" s="285" t="s">
        <v>2829</v>
      </c>
      <c r="D2702" s="290"/>
      <c r="E2702" s="290"/>
      <c r="F2702" s="291"/>
      <c r="G2702" s="195">
        <v>110</v>
      </c>
      <c r="H2702" s="112" t="s">
        <v>56</v>
      </c>
      <c r="I2702" s="196">
        <v>107.8</v>
      </c>
    </row>
    <row r="2703" spans="1:9" ht="15.75">
      <c r="A2703" s="136"/>
      <c r="B2703" s="137"/>
      <c r="C2703" s="76"/>
      <c r="D2703" s="76"/>
      <c r="E2703" s="76"/>
      <c r="F2703" s="76"/>
      <c r="G2703" s="77"/>
      <c r="H2703" s="78"/>
      <c r="I2703" s="77"/>
    </row>
    <row r="2704" spans="1:9" ht="15.75">
      <c r="A2704" s="136"/>
      <c r="B2704" s="137"/>
      <c r="C2704" s="76"/>
      <c r="D2704" s="76"/>
      <c r="E2704" s="76"/>
      <c r="F2704" s="76"/>
      <c r="G2704" s="77"/>
      <c r="H2704" s="78"/>
      <c r="I2704" s="77"/>
    </row>
    <row r="2705" spans="7:7">
      <c r="G2705" s="16"/>
    </row>
    <row r="2706" spans="7:7">
      <c r="G2706" s="16"/>
    </row>
    <row r="2707" spans="7:7">
      <c r="G2707" s="16"/>
    </row>
    <row r="2708" spans="7:7">
      <c r="G2708" s="16"/>
    </row>
    <row r="2709" spans="7:7">
      <c r="G2709" s="16"/>
    </row>
    <row r="2710" spans="7:7">
      <c r="G2710" s="16"/>
    </row>
    <row r="2711" spans="7:7">
      <c r="G2711" s="16"/>
    </row>
    <row r="2712" spans="7:7">
      <c r="G2712" s="16"/>
    </row>
    <row r="2713" spans="7:7">
      <c r="G2713" s="16"/>
    </row>
    <row r="2714" spans="7:7">
      <c r="G2714" s="16"/>
    </row>
    <row r="2715" spans="7:7">
      <c r="G2715" s="16"/>
    </row>
    <row r="2716" spans="7:7">
      <c r="G2716" s="16"/>
    </row>
    <row r="2717" spans="7:7">
      <c r="G2717" s="16"/>
    </row>
    <row r="2718" spans="7:7">
      <c r="G2718" s="16"/>
    </row>
    <row r="2719" spans="7:7">
      <c r="G2719" s="16"/>
    </row>
    <row r="2720" spans="7:7">
      <c r="G2720" s="16"/>
    </row>
    <row r="2721" spans="7:7">
      <c r="G2721" s="16"/>
    </row>
    <row r="2722" spans="7:7">
      <c r="G2722" s="16"/>
    </row>
    <row r="2723" spans="7:7">
      <c r="G2723" s="16"/>
    </row>
    <row r="2724" spans="7:7">
      <c r="G2724" s="16"/>
    </row>
    <row r="2725" spans="7:7">
      <c r="G2725" s="16"/>
    </row>
    <row r="2726" spans="7:7">
      <c r="G2726" s="16"/>
    </row>
    <row r="2727" spans="7:7">
      <c r="G2727" s="16"/>
    </row>
    <row r="2728" spans="7:7">
      <c r="G2728" s="16"/>
    </row>
    <row r="2729" spans="7:7">
      <c r="G2729" s="16"/>
    </row>
    <row r="2730" spans="7:7">
      <c r="G2730" s="16"/>
    </row>
    <row r="2731" spans="7:7">
      <c r="G2731" s="16"/>
    </row>
    <row r="2732" spans="7:7">
      <c r="G2732" s="16"/>
    </row>
    <row r="2733" spans="7:7">
      <c r="G2733" s="16"/>
    </row>
    <row r="2734" spans="7:7">
      <c r="G2734" s="16"/>
    </row>
    <row r="2735" spans="7:7">
      <c r="G2735" s="16"/>
    </row>
    <row r="2736" spans="7:7">
      <c r="G2736" s="16"/>
    </row>
    <row r="2737" spans="7:7">
      <c r="G2737" s="16"/>
    </row>
    <row r="2738" spans="7:7">
      <c r="G2738" s="16"/>
    </row>
    <row r="2739" spans="7:7">
      <c r="G2739" s="16"/>
    </row>
    <row r="2740" spans="7:7">
      <c r="G2740" s="16"/>
    </row>
    <row r="2741" spans="7:7">
      <c r="G2741" s="16"/>
    </row>
    <row r="2742" spans="7:7">
      <c r="G2742" s="16"/>
    </row>
    <row r="2743" spans="7:7">
      <c r="G2743" s="16"/>
    </row>
    <row r="2744" spans="7:7">
      <c r="G2744" s="16"/>
    </row>
    <row r="2745" spans="7:7">
      <c r="G2745" s="16"/>
    </row>
    <row r="2746" spans="7:7">
      <c r="G2746" s="16"/>
    </row>
    <row r="2747" spans="7:7">
      <c r="G2747" s="16"/>
    </row>
    <row r="2748" spans="7:7">
      <c r="G2748" s="16"/>
    </row>
    <row r="2749" spans="7:7">
      <c r="G2749" s="16"/>
    </row>
    <row r="2750" spans="7:7">
      <c r="G2750" s="16"/>
    </row>
    <row r="2751" spans="7:7">
      <c r="G2751" s="16"/>
    </row>
    <row r="2752" spans="7:7">
      <c r="G2752" s="16"/>
    </row>
    <row r="2753" spans="7:7">
      <c r="G2753" s="16"/>
    </row>
    <row r="2754" spans="7:7">
      <c r="G2754" s="16"/>
    </row>
    <row r="2755" spans="7:7">
      <c r="G2755" s="16"/>
    </row>
    <row r="2756" spans="7:7">
      <c r="G2756" s="16"/>
    </row>
    <row r="2757" spans="7:7">
      <c r="G2757" s="16"/>
    </row>
    <row r="2758" spans="7:7">
      <c r="G2758" s="16"/>
    </row>
    <row r="2759" spans="7:7">
      <c r="G2759" s="16"/>
    </row>
    <row r="2760" spans="7:7">
      <c r="G2760" s="16"/>
    </row>
    <row r="2761" spans="7:7">
      <c r="G2761" s="16"/>
    </row>
    <row r="2762" spans="7:7">
      <c r="G2762" s="16"/>
    </row>
    <row r="2763" spans="7:7">
      <c r="G2763" s="16"/>
    </row>
    <row r="2764" spans="7:7">
      <c r="G2764" s="16"/>
    </row>
    <row r="2765" spans="7:7">
      <c r="G2765" s="16"/>
    </row>
    <row r="2766" spans="7:7">
      <c r="G2766" s="16"/>
    </row>
    <row r="2767" spans="7:7">
      <c r="G2767" s="16"/>
    </row>
    <row r="2768" spans="7:7">
      <c r="G2768" s="16"/>
    </row>
    <row r="2769" spans="7:7">
      <c r="G2769" s="16"/>
    </row>
    <row r="2770" spans="7:7">
      <c r="G2770" s="16"/>
    </row>
    <row r="2771" spans="7:7">
      <c r="G2771" s="16"/>
    </row>
    <row r="2772" spans="7:7">
      <c r="G2772" s="16"/>
    </row>
    <row r="2773" spans="7:7">
      <c r="G2773" s="16"/>
    </row>
    <row r="2774" spans="7:7">
      <c r="G2774" s="16"/>
    </row>
    <row r="2775" spans="7:7">
      <c r="G2775" s="16"/>
    </row>
    <row r="2776" spans="7:7">
      <c r="G2776" s="16"/>
    </row>
    <row r="2777" spans="7:7">
      <c r="G2777" s="16"/>
    </row>
    <row r="2778" spans="7:7">
      <c r="G2778" s="16"/>
    </row>
    <row r="2779" spans="7:7">
      <c r="G2779" s="16"/>
    </row>
    <row r="2780" spans="7:7">
      <c r="G2780" s="16"/>
    </row>
    <row r="2781" spans="7:7">
      <c r="G2781" s="16"/>
    </row>
    <row r="2782" spans="7:7">
      <c r="G2782" s="16"/>
    </row>
    <row r="2783" spans="7:7">
      <c r="G2783" s="16"/>
    </row>
    <row r="2784" spans="7:7">
      <c r="G2784" s="16"/>
    </row>
    <row r="2785" spans="7:7">
      <c r="G2785" s="16"/>
    </row>
    <row r="2786" spans="7:7">
      <c r="G2786" s="16"/>
    </row>
    <row r="2787" spans="7:7">
      <c r="G2787" s="16"/>
    </row>
    <row r="2788" spans="7:7">
      <c r="G2788" s="16"/>
    </row>
    <row r="2789" spans="7:7">
      <c r="G2789" s="16"/>
    </row>
    <row r="2790" spans="7:7">
      <c r="G2790" s="16"/>
    </row>
    <row r="2791" spans="7:7">
      <c r="G2791" s="16"/>
    </row>
    <row r="2792" spans="7:7">
      <c r="G2792" s="16"/>
    </row>
    <row r="2793" spans="7:7">
      <c r="G2793" s="16"/>
    </row>
    <row r="2794" spans="7:7">
      <c r="G2794" s="16"/>
    </row>
    <row r="2795" spans="7:7">
      <c r="G2795" s="16"/>
    </row>
    <row r="2796" spans="7:7">
      <c r="G2796" s="16"/>
    </row>
    <row r="2797" spans="7:7">
      <c r="G2797" s="16"/>
    </row>
    <row r="2798" spans="7:7">
      <c r="G2798" s="16"/>
    </row>
    <row r="2799" spans="7:7">
      <c r="G2799" s="16"/>
    </row>
    <row r="2800" spans="7:7">
      <c r="G2800" s="16"/>
    </row>
    <row r="2801" spans="7:7">
      <c r="G2801" s="16"/>
    </row>
    <row r="2802" spans="7:7">
      <c r="G2802" s="16"/>
    </row>
    <row r="2803" spans="7:7">
      <c r="G2803" s="16"/>
    </row>
    <row r="2804" spans="7:7">
      <c r="G2804" s="16"/>
    </row>
    <row r="2805" spans="7:7">
      <c r="G2805" s="16"/>
    </row>
    <row r="2806" spans="7:7">
      <c r="G2806" s="16"/>
    </row>
    <row r="2807" spans="7:7">
      <c r="G2807" s="16"/>
    </row>
    <row r="2808" spans="7:7">
      <c r="G2808" s="16"/>
    </row>
    <row r="2809" spans="7:7">
      <c r="G2809" s="16"/>
    </row>
    <row r="2810" spans="7:7">
      <c r="G2810" s="16"/>
    </row>
    <row r="2811" spans="7:7">
      <c r="G2811" s="16"/>
    </row>
    <row r="2812" spans="7:7">
      <c r="G2812" s="16"/>
    </row>
    <row r="2813" spans="7:7">
      <c r="G2813" s="16"/>
    </row>
    <row r="2814" spans="7:7">
      <c r="G2814" s="16"/>
    </row>
    <row r="2815" spans="7:7">
      <c r="G2815" s="16"/>
    </row>
    <row r="2816" spans="7:7">
      <c r="G2816" s="16"/>
    </row>
    <row r="2817" spans="7:7">
      <c r="G2817" s="16"/>
    </row>
    <row r="2818" spans="7:7">
      <c r="G2818" s="16"/>
    </row>
    <row r="2819" spans="7:7">
      <c r="G2819" s="16"/>
    </row>
    <row r="2820" spans="7:7">
      <c r="G2820" s="16"/>
    </row>
    <row r="2821" spans="7:7">
      <c r="G2821" s="16"/>
    </row>
    <row r="2822" spans="7:7">
      <c r="G2822" s="16"/>
    </row>
    <row r="2823" spans="7:7">
      <c r="G2823" s="16"/>
    </row>
    <row r="2824" spans="7:7">
      <c r="G2824" s="16"/>
    </row>
    <row r="2825" spans="7:7">
      <c r="G2825" s="16"/>
    </row>
    <row r="2826" spans="7:7">
      <c r="G2826" s="16"/>
    </row>
    <row r="2827" spans="7:7">
      <c r="G2827" s="16"/>
    </row>
    <row r="2828" spans="7:7">
      <c r="G2828" s="16"/>
    </row>
    <row r="2829" spans="7:7">
      <c r="G2829" s="16"/>
    </row>
    <row r="2830" spans="7:7">
      <c r="G2830" s="16"/>
    </row>
    <row r="2831" spans="7:7">
      <c r="G2831" s="16"/>
    </row>
    <row r="2832" spans="7:7">
      <c r="G2832" s="16"/>
    </row>
    <row r="2833" spans="7:7">
      <c r="G2833" s="16"/>
    </row>
    <row r="2834" spans="7:7">
      <c r="G2834" s="16"/>
    </row>
    <row r="2835" spans="7:7">
      <c r="G2835" s="16"/>
    </row>
    <row r="2836" spans="7:7">
      <c r="G2836" s="16"/>
    </row>
    <row r="2837" spans="7:7">
      <c r="G2837" s="16"/>
    </row>
    <row r="2838" spans="7:7">
      <c r="G2838" s="16"/>
    </row>
    <row r="2839" spans="7:7">
      <c r="G2839" s="16"/>
    </row>
    <row r="2840" spans="7:7">
      <c r="G2840" s="16"/>
    </row>
    <row r="2841" spans="7:7">
      <c r="G2841" s="16"/>
    </row>
    <row r="2842" spans="7:7">
      <c r="G2842" s="16"/>
    </row>
    <row r="2843" spans="7:7">
      <c r="G2843" s="16"/>
    </row>
    <row r="2844" spans="7:7">
      <c r="G2844" s="16"/>
    </row>
    <row r="2845" spans="7:7">
      <c r="G2845" s="16"/>
    </row>
    <row r="2846" spans="7:7">
      <c r="G2846" s="16"/>
    </row>
    <row r="2847" spans="7:7">
      <c r="G2847" s="16"/>
    </row>
    <row r="2848" spans="7:7">
      <c r="G2848" s="16"/>
    </row>
    <row r="2849" spans="7:7">
      <c r="G2849" s="16"/>
    </row>
    <row r="2850" spans="7:7">
      <c r="G2850" s="16"/>
    </row>
    <row r="2851" spans="7:7">
      <c r="G2851" s="16"/>
    </row>
    <row r="2852" spans="7:7">
      <c r="G2852" s="16"/>
    </row>
    <row r="2853" spans="7:7">
      <c r="G2853" s="16"/>
    </row>
    <row r="2854" spans="7:7">
      <c r="G2854" s="16"/>
    </row>
    <row r="2855" spans="7:7">
      <c r="G2855" s="16"/>
    </row>
    <row r="2856" spans="7:7">
      <c r="G2856" s="16"/>
    </row>
    <row r="2857" spans="7:7">
      <c r="G2857" s="16"/>
    </row>
    <row r="2858" spans="7:7">
      <c r="G2858" s="16"/>
    </row>
    <row r="2859" spans="7:7">
      <c r="G2859" s="16"/>
    </row>
    <row r="2860" spans="7:7">
      <c r="G2860" s="16"/>
    </row>
    <row r="2861" spans="7:7">
      <c r="G2861" s="16"/>
    </row>
    <row r="2862" spans="7:7">
      <c r="G2862" s="16"/>
    </row>
    <row r="2863" spans="7:7">
      <c r="G2863" s="16"/>
    </row>
    <row r="2864" spans="7:7">
      <c r="G2864" s="16"/>
    </row>
    <row r="2865" spans="7:7">
      <c r="G2865" s="16"/>
    </row>
    <row r="2866" spans="7:7">
      <c r="G2866" s="16"/>
    </row>
    <row r="2867" spans="7:7">
      <c r="G2867" s="16"/>
    </row>
    <row r="2868" spans="7:7">
      <c r="G2868" s="16"/>
    </row>
    <row r="2869" spans="7:7">
      <c r="G2869" s="16"/>
    </row>
    <row r="2870" spans="7:7">
      <c r="G2870" s="16"/>
    </row>
    <row r="2871" spans="7:7">
      <c r="G2871" s="16"/>
    </row>
    <row r="2872" spans="7:7">
      <c r="G2872" s="16"/>
    </row>
    <row r="2873" spans="7:7">
      <c r="G2873" s="16"/>
    </row>
    <row r="2874" spans="7:7">
      <c r="G2874" s="16"/>
    </row>
    <row r="2875" spans="7:7">
      <c r="G2875" s="16"/>
    </row>
    <row r="2876" spans="7:7">
      <c r="G2876" s="16"/>
    </row>
    <row r="2877" spans="7:7">
      <c r="G2877" s="16"/>
    </row>
    <row r="2878" spans="7:7">
      <c r="G2878" s="16"/>
    </row>
    <row r="2879" spans="7:7">
      <c r="G2879" s="16"/>
    </row>
    <row r="2880" spans="7:7">
      <c r="G2880" s="16"/>
    </row>
    <row r="2881" spans="7:7">
      <c r="G2881" s="16"/>
    </row>
    <row r="2882" spans="7:7">
      <c r="G2882" s="16"/>
    </row>
    <row r="2883" spans="7:7">
      <c r="G2883" s="16"/>
    </row>
    <row r="2884" spans="7:7">
      <c r="G2884" s="16"/>
    </row>
    <row r="2885" spans="7:7">
      <c r="G2885" s="16"/>
    </row>
    <row r="2886" spans="7:7">
      <c r="G2886" s="16"/>
    </row>
    <row r="2887" spans="7:7">
      <c r="G2887" s="16"/>
    </row>
    <row r="2888" spans="7:7">
      <c r="G2888" s="16"/>
    </row>
    <row r="2889" spans="7:7">
      <c r="G2889" s="16"/>
    </row>
    <row r="2890" spans="7:7">
      <c r="G2890" s="16"/>
    </row>
    <row r="2891" spans="7:7">
      <c r="G2891" s="16"/>
    </row>
    <row r="2892" spans="7:7">
      <c r="G2892" s="16"/>
    </row>
    <row r="2893" spans="7:7">
      <c r="G2893" s="16"/>
    </row>
    <row r="2894" spans="7:7">
      <c r="G2894" s="16"/>
    </row>
    <row r="2895" spans="7:7">
      <c r="G2895" s="16"/>
    </row>
    <row r="2896" spans="7:7">
      <c r="G2896" s="16"/>
    </row>
    <row r="2897" spans="7:7">
      <c r="G2897" s="16"/>
    </row>
    <row r="2898" spans="7:7">
      <c r="G2898" s="16"/>
    </row>
    <row r="2899" spans="7:7">
      <c r="G2899" s="16"/>
    </row>
    <row r="2900" spans="7:7">
      <c r="G2900" s="16"/>
    </row>
    <row r="2901" spans="7:7">
      <c r="G2901" s="16"/>
    </row>
    <row r="2902" spans="7:7">
      <c r="G2902" s="16"/>
    </row>
    <row r="2903" spans="7:7">
      <c r="G2903" s="16"/>
    </row>
    <row r="2904" spans="7:7">
      <c r="G2904" s="16"/>
    </row>
    <row r="2905" spans="7:7">
      <c r="G2905" s="16"/>
    </row>
    <row r="2906" spans="7:7">
      <c r="G2906" s="16"/>
    </row>
    <row r="2907" spans="7:7">
      <c r="G2907" s="16"/>
    </row>
    <row r="2908" spans="7:7">
      <c r="G2908" s="16"/>
    </row>
    <row r="2909" spans="7:7">
      <c r="G2909" s="16"/>
    </row>
    <row r="2910" spans="7:7">
      <c r="G2910" s="16"/>
    </row>
    <row r="2911" spans="7:7">
      <c r="G2911" s="16"/>
    </row>
    <row r="2912" spans="7:7">
      <c r="G2912" s="16"/>
    </row>
    <row r="2913" spans="7:7">
      <c r="G2913" s="16"/>
    </row>
    <row r="2914" spans="7:7">
      <c r="G2914" s="16"/>
    </row>
    <row r="2915" spans="7:7">
      <c r="G2915" s="16"/>
    </row>
    <row r="2916" spans="7:7">
      <c r="G2916" s="16"/>
    </row>
    <row r="2917" spans="7:7">
      <c r="G2917" s="16"/>
    </row>
    <row r="2918" spans="7:7">
      <c r="G2918" s="16"/>
    </row>
    <row r="2919" spans="7:7">
      <c r="G2919" s="16"/>
    </row>
    <row r="2920" spans="7:7">
      <c r="G2920" s="16"/>
    </row>
    <row r="2921" spans="7:7">
      <c r="G2921" s="16"/>
    </row>
    <row r="2922" spans="7:7">
      <c r="G2922" s="16"/>
    </row>
    <row r="2923" spans="7:7">
      <c r="G2923" s="16"/>
    </row>
    <row r="2924" spans="7:7">
      <c r="G2924" s="16"/>
    </row>
    <row r="2925" spans="7:7">
      <c r="G2925" s="16"/>
    </row>
    <row r="2926" spans="7:7">
      <c r="G2926" s="16"/>
    </row>
    <row r="2927" spans="7:7">
      <c r="G2927" s="16"/>
    </row>
    <row r="2928" spans="7:7">
      <c r="G2928" s="16"/>
    </row>
    <row r="2929" spans="7:7">
      <c r="G2929" s="16"/>
    </row>
    <row r="2930" spans="7:7">
      <c r="G2930" s="16"/>
    </row>
    <row r="2931" spans="7:7">
      <c r="G2931" s="16"/>
    </row>
    <row r="2932" spans="7:7">
      <c r="G2932" s="16"/>
    </row>
    <row r="2933" spans="7:7">
      <c r="G2933" s="16"/>
    </row>
    <row r="2934" spans="7:7">
      <c r="G2934" s="16"/>
    </row>
    <row r="2935" spans="7:7">
      <c r="G2935" s="16"/>
    </row>
    <row r="2936" spans="7:7">
      <c r="G2936" s="16"/>
    </row>
    <row r="2937" spans="7:7">
      <c r="G2937" s="16"/>
    </row>
    <row r="2938" spans="7:7">
      <c r="G2938" s="16"/>
    </row>
    <row r="2939" spans="7:7">
      <c r="G2939" s="16"/>
    </row>
    <row r="2940" spans="7:7">
      <c r="G2940" s="16"/>
    </row>
    <row r="2941" spans="7:7">
      <c r="G2941" s="16"/>
    </row>
    <row r="2942" spans="7:7">
      <c r="G2942" s="16"/>
    </row>
    <row r="2943" spans="7:7">
      <c r="G2943" s="16"/>
    </row>
    <row r="2944" spans="7:7">
      <c r="G2944" s="16"/>
    </row>
    <row r="2945" spans="7:7">
      <c r="G2945" s="16"/>
    </row>
    <row r="2946" spans="7:7">
      <c r="G2946" s="16"/>
    </row>
    <row r="2947" spans="7:7">
      <c r="G2947" s="16"/>
    </row>
    <row r="2948" spans="7:7">
      <c r="G2948" s="16"/>
    </row>
    <row r="2949" spans="7:7">
      <c r="G2949" s="16"/>
    </row>
    <row r="2950" spans="7:7">
      <c r="G2950" s="16"/>
    </row>
    <row r="2951" spans="7:7">
      <c r="G2951" s="16"/>
    </row>
    <row r="2952" spans="7:7">
      <c r="G2952" s="16"/>
    </row>
    <row r="2953" spans="7:7">
      <c r="G2953" s="16"/>
    </row>
    <row r="2954" spans="7:7">
      <c r="G2954" s="16"/>
    </row>
    <row r="2955" spans="7:7">
      <c r="G2955" s="16"/>
    </row>
    <row r="2956" spans="7:7">
      <c r="G2956" s="16"/>
    </row>
    <row r="2957" spans="7:7">
      <c r="G2957" s="16"/>
    </row>
    <row r="2958" spans="7:7">
      <c r="G2958" s="16"/>
    </row>
    <row r="2959" spans="7:7">
      <c r="G2959" s="16"/>
    </row>
    <row r="2960" spans="7:7">
      <c r="G2960" s="16"/>
    </row>
    <row r="2961" spans="7:7">
      <c r="G2961" s="16"/>
    </row>
    <row r="2962" spans="7:7">
      <c r="G2962" s="16"/>
    </row>
    <row r="2963" spans="7:7">
      <c r="G2963" s="16"/>
    </row>
    <row r="2964" spans="7:7">
      <c r="G2964" s="16"/>
    </row>
    <row r="2965" spans="7:7">
      <c r="G2965" s="16"/>
    </row>
    <row r="2966" spans="7:7">
      <c r="G2966" s="16"/>
    </row>
    <row r="2967" spans="7:7">
      <c r="G2967" s="16"/>
    </row>
    <row r="2968" spans="7:7">
      <c r="G2968" s="16"/>
    </row>
    <row r="2969" spans="7:7">
      <c r="G2969" s="16"/>
    </row>
    <row r="2970" spans="7:7">
      <c r="G2970" s="16"/>
    </row>
    <row r="2971" spans="7:7">
      <c r="G2971" s="16"/>
    </row>
    <row r="2972" spans="7:7">
      <c r="G2972" s="16"/>
    </row>
    <row r="2973" spans="7:7">
      <c r="G2973" s="16"/>
    </row>
    <row r="2974" spans="7:7">
      <c r="G2974" s="16"/>
    </row>
    <row r="2975" spans="7:7">
      <c r="G2975" s="16"/>
    </row>
    <row r="2976" spans="7:7">
      <c r="G2976" s="16"/>
    </row>
    <row r="2977" spans="7:7">
      <c r="G2977" s="16"/>
    </row>
    <row r="2978" spans="7:7">
      <c r="G2978" s="16"/>
    </row>
    <row r="2979" spans="7:7">
      <c r="G2979" s="16"/>
    </row>
    <row r="2980" spans="7:7">
      <c r="G2980" s="16"/>
    </row>
    <row r="2981" spans="7:7">
      <c r="G2981" s="16"/>
    </row>
    <row r="2982" spans="7:7">
      <c r="G2982" s="16"/>
    </row>
    <row r="2983" spans="7:7">
      <c r="G2983" s="16"/>
    </row>
    <row r="2984" spans="7:7">
      <c r="G2984" s="16"/>
    </row>
    <row r="2985" spans="7:7">
      <c r="G2985" s="16"/>
    </row>
    <row r="2986" spans="7:7">
      <c r="G2986" s="16"/>
    </row>
    <row r="2987" spans="7:7">
      <c r="G2987" s="16"/>
    </row>
    <row r="2988" spans="7:7">
      <c r="G2988" s="16"/>
    </row>
    <row r="2989" spans="7:7">
      <c r="G2989" s="16"/>
    </row>
    <row r="2990" spans="7:7">
      <c r="G2990" s="16"/>
    </row>
    <row r="2991" spans="7:7">
      <c r="G2991" s="16"/>
    </row>
    <row r="2992" spans="7:7">
      <c r="G2992" s="16"/>
    </row>
    <row r="2993" spans="7:7">
      <c r="G2993" s="16"/>
    </row>
    <row r="2994" spans="7:7">
      <c r="G2994" s="16"/>
    </row>
    <row r="2995" spans="7:7">
      <c r="G2995" s="16"/>
    </row>
    <row r="2996" spans="7:7">
      <c r="G2996" s="16"/>
    </row>
    <row r="2997" spans="7:7">
      <c r="G2997" s="16"/>
    </row>
    <row r="2998" spans="7:7">
      <c r="G2998" s="16"/>
    </row>
    <row r="2999" spans="7:7">
      <c r="G2999" s="16"/>
    </row>
    <row r="3000" spans="7:7">
      <c r="G3000" s="16"/>
    </row>
    <row r="3001" spans="7:7">
      <c r="G3001" s="16"/>
    </row>
    <row r="3002" spans="7:7">
      <c r="G3002" s="16"/>
    </row>
    <row r="3003" spans="7:7">
      <c r="G3003" s="16"/>
    </row>
    <row r="3004" spans="7:7">
      <c r="G3004" s="16"/>
    </row>
    <row r="3005" spans="7:7">
      <c r="G3005" s="16"/>
    </row>
    <row r="3006" spans="7:7">
      <c r="G3006" s="16"/>
    </row>
    <row r="3007" spans="7:7">
      <c r="G3007" s="16"/>
    </row>
    <row r="3008" spans="7:7">
      <c r="G3008" s="16"/>
    </row>
    <row r="3009" spans="7:7">
      <c r="G3009" s="16"/>
    </row>
    <row r="3010" spans="7:7">
      <c r="G3010" s="16"/>
    </row>
    <row r="3011" spans="7:7">
      <c r="G3011" s="16"/>
    </row>
    <row r="3012" spans="7:7">
      <c r="G3012" s="16"/>
    </row>
    <row r="3013" spans="7:7">
      <c r="G3013" s="16"/>
    </row>
    <row r="3014" spans="7:7">
      <c r="G3014" s="16"/>
    </row>
    <row r="3015" spans="7:7">
      <c r="G3015" s="16"/>
    </row>
    <row r="3016" spans="7:7">
      <c r="G3016" s="16"/>
    </row>
    <row r="3017" spans="7:7">
      <c r="G3017" s="16"/>
    </row>
    <row r="3018" spans="7:7">
      <c r="G3018" s="16"/>
    </row>
    <row r="3019" spans="7:7">
      <c r="G3019" s="16"/>
    </row>
    <row r="3020" spans="7:7">
      <c r="G3020" s="16"/>
    </row>
    <row r="3021" spans="7:7">
      <c r="G3021" s="16"/>
    </row>
    <row r="3022" spans="7:7">
      <c r="G3022" s="16"/>
    </row>
    <row r="3023" spans="7:7">
      <c r="G3023" s="16"/>
    </row>
    <row r="3024" spans="7:7">
      <c r="G3024" s="16"/>
    </row>
    <row r="3025" spans="7:7">
      <c r="G3025" s="16"/>
    </row>
    <row r="3026" spans="7:7">
      <c r="G3026" s="16"/>
    </row>
    <row r="3027" spans="7:7">
      <c r="G3027" s="16"/>
    </row>
    <row r="3028" spans="7:7">
      <c r="G3028" s="16"/>
    </row>
    <row r="3029" spans="7:7">
      <c r="G3029" s="16"/>
    </row>
    <row r="3030" spans="7:7">
      <c r="G3030" s="16"/>
    </row>
    <row r="3031" spans="7:7">
      <c r="G3031" s="16"/>
    </row>
    <row r="3032" spans="7:7">
      <c r="G3032" s="16"/>
    </row>
    <row r="3033" spans="7:7">
      <c r="G3033" s="16"/>
    </row>
    <row r="3034" spans="7:7">
      <c r="G3034" s="16"/>
    </row>
    <row r="3035" spans="7:7">
      <c r="G3035" s="16"/>
    </row>
    <row r="3036" spans="7:7">
      <c r="G3036" s="16"/>
    </row>
    <row r="3037" spans="7:7">
      <c r="G3037" s="16"/>
    </row>
    <row r="3038" spans="7:7">
      <c r="G3038" s="16"/>
    </row>
    <row r="3039" spans="7:7">
      <c r="G3039" s="16"/>
    </row>
    <row r="3040" spans="7:7">
      <c r="G3040" s="16"/>
    </row>
    <row r="3041" spans="7:7">
      <c r="G3041" s="16"/>
    </row>
    <row r="3042" spans="7:7">
      <c r="G3042" s="16"/>
    </row>
    <row r="3043" spans="7:7">
      <c r="G3043" s="16"/>
    </row>
    <row r="3044" spans="7:7">
      <c r="G3044" s="16"/>
    </row>
    <row r="3045" spans="7:7">
      <c r="G3045" s="16"/>
    </row>
    <row r="3046" spans="7:7">
      <c r="G3046" s="16"/>
    </row>
    <row r="3047" spans="7:7">
      <c r="G3047" s="16"/>
    </row>
    <row r="3048" spans="7:7">
      <c r="G3048" s="16"/>
    </row>
    <row r="3049" spans="7:7">
      <c r="G3049" s="16"/>
    </row>
    <row r="3050" spans="7:7">
      <c r="G3050" s="16"/>
    </row>
    <row r="3051" spans="7:7">
      <c r="G3051" s="16"/>
    </row>
    <row r="3052" spans="7:7">
      <c r="G3052" s="16"/>
    </row>
    <row r="3053" spans="7:7">
      <c r="G3053" s="16"/>
    </row>
    <row r="3054" spans="7:7">
      <c r="G3054" s="16"/>
    </row>
    <row r="3055" spans="7:7">
      <c r="G3055" s="16"/>
    </row>
    <row r="3056" spans="7:7">
      <c r="G3056" s="16"/>
    </row>
    <row r="3057" spans="7:7">
      <c r="G3057" s="16"/>
    </row>
    <row r="3058" spans="7:7">
      <c r="G3058" s="16"/>
    </row>
    <row r="3059" spans="7:7">
      <c r="G3059" s="16"/>
    </row>
    <row r="3060" spans="7:7">
      <c r="G3060" s="16"/>
    </row>
    <row r="3061" spans="7:7">
      <c r="G3061" s="16"/>
    </row>
    <row r="3062" spans="7:7">
      <c r="G3062" s="16"/>
    </row>
    <row r="3063" spans="7:7">
      <c r="G3063" s="16"/>
    </row>
    <row r="3064" spans="7:7">
      <c r="G3064" s="16"/>
    </row>
    <row r="3065" spans="7:7">
      <c r="G3065" s="16"/>
    </row>
    <row r="3066" spans="7:7">
      <c r="G3066" s="16"/>
    </row>
    <row r="3067" spans="7:7">
      <c r="G3067" s="16"/>
    </row>
    <row r="3068" spans="7:7">
      <c r="G3068" s="16"/>
    </row>
    <row r="3069" spans="7:7">
      <c r="G3069" s="16"/>
    </row>
    <row r="3070" spans="7:7">
      <c r="G3070" s="16"/>
    </row>
    <row r="3071" spans="7:7">
      <c r="G3071" s="16"/>
    </row>
    <row r="3072" spans="7:7">
      <c r="G3072" s="16"/>
    </row>
    <row r="3073" spans="7:7">
      <c r="G3073" s="16"/>
    </row>
    <row r="3074" spans="7:7">
      <c r="G3074" s="16"/>
    </row>
    <row r="3075" spans="7:7">
      <c r="G3075" s="16"/>
    </row>
    <row r="3076" spans="7:7">
      <c r="G3076" s="16"/>
    </row>
    <row r="3077" spans="7:7">
      <c r="G3077" s="16"/>
    </row>
    <row r="3078" spans="7:7">
      <c r="G3078" s="16"/>
    </row>
    <row r="3079" spans="7:7">
      <c r="G3079" s="16"/>
    </row>
    <row r="3080" spans="7:7">
      <c r="G3080" s="16"/>
    </row>
    <row r="3081" spans="7:7">
      <c r="G3081" s="16"/>
    </row>
    <row r="3082" spans="7:7">
      <c r="G3082" s="16"/>
    </row>
    <row r="3083" spans="7:7">
      <c r="G3083" s="16"/>
    </row>
    <row r="3084" spans="7:7">
      <c r="G3084" s="16"/>
    </row>
    <row r="3085" spans="7:7">
      <c r="G3085" s="16"/>
    </row>
    <row r="3086" spans="7:7">
      <c r="G3086" s="16"/>
    </row>
    <row r="3087" spans="7:7">
      <c r="G3087" s="16"/>
    </row>
    <row r="3088" spans="7:7">
      <c r="G3088" s="16"/>
    </row>
    <row r="3089" spans="7:7">
      <c r="G3089" s="16"/>
    </row>
    <row r="3090" spans="7:7">
      <c r="G3090" s="16"/>
    </row>
    <row r="3091" spans="7:7">
      <c r="G3091" s="16"/>
    </row>
    <row r="3092" spans="7:7">
      <c r="G3092" s="16"/>
    </row>
    <row r="3093" spans="7:7">
      <c r="G3093" s="16"/>
    </row>
    <row r="3094" spans="7:7">
      <c r="G3094" s="16"/>
    </row>
    <row r="3095" spans="7:7">
      <c r="G3095" s="16"/>
    </row>
    <row r="3096" spans="7:7">
      <c r="G3096" s="16"/>
    </row>
    <row r="3097" spans="7:7">
      <c r="G3097" s="16"/>
    </row>
    <row r="3098" spans="7:7">
      <c r="G3098" s="16"/>
    </row>
    <row r="3099" spans="7:7">
      <c r="G3099" s="16"/>
    </row>
    <row r="3100" spans="7:7">
      <c r="G3100" s="16"/>
    </row>
    <row r="3101" spans="7:7">
      <c r="G3101" s="16"/>
    </row>
    <row r="3102" spans="7:7">
      <c r="G3102" s="16"/>
    </row>
    <row r="3103" spans="7:7">
      <c r="G3103" s="16"/>
    </row>
    <row r="3104" spans="7:7">
      <c r="G3104" s="16"/>
    </row>
    <row r="3105" spans="7:7">
      <c r="G3105" s="16"/>
    </row>
    <row r="3106" spans="7:7">
      <c r="G3106" s="16"/>
    </row>
    <row r="3107" spans="7:7">
      <c r="G3107" s="16"/>
    </row>
    <row r="3108" spans="7:7">
      <c r="G3108" s="16"/>
    </row>
    <row r="3109" spans="7:7">
      <c r="G3109" s="16"/>
    </row>
    <row r="3110" spans="7:7">
      <c r="G3110" s="16"/>
    </row>
    <row r="3111" spans="7:7">
      <c r="G3111" s="16"/>
    </row>
    <row r="3112" spans="7:7">
      <c r="G3112" s="16"/>
    </row>
    <row r="3113" spans="7:7">
      <c r="G3113" s="16"/>
    </row>
    <row r="3114" spans="7:7">
      <c r="G3114" s="16"/>
    </row>
    <row r="3115" spans="7:7">
      <c r="G3115" s="16"/>
    </row>
    <row r="3116" spans="7:7">
      <c r="G3116" s="16"/>
    </row>
    <row r="3117" spans="7:7">
      <c r="G3117" s="16"/>
    </row>
    <row r="3118" spans="7:7">
      <c r="G3118" s="16"/>
    </row>
    <row r="3119" spans="7:7">
      <c r="G3119" s="16"/>
    </row>
    <row r="3120" spans="7:7">
      <c r="G3120" s="16"/>
    </row>
    <row r="3121" spans="7:7">
      <c r="G3121" s="16"/>
    </row>
    <row r="3122" spans="7:7">
      <c r="G3122" s="16"/>
    </row>
    <row r="3123" spans="7:7">
      <c r="G3123" s="16"/>
    </row>
    <row r="3124" spans="7:7">
      <c r="G3124" s="16"/>
    </row>
    <row r="3125" spans="7:7">
      <c r="G3125" s="16"/>
    </row>
    <row r="3126" spans="7:7">
      <c r="G3126" s="16"/>
    </row>
    <row r="3127" spans="7:7">
      <c r="G3127" s="16"/>
    </row>
    <row r="3128" spans="7:7">
      <c r="G3128" s="16"/>
    </row>
    <row r="3129" spans="7:7">
      <c r="G3129" s="16"/>
    </row>
    <row r="3130" spans="7:7">
      <c r="G3130" s="16"/>
    </row>
    <row r="3131" spans="7:7">
      <c r="G3131" s="16"/>
    </row>
    <row r="3132" spans="7:7">
      <c r="G3132" s="16"/>
    </row>
    <row r="3133" spans="7:7">
      <c r="G3133" s="16"/>
    </row>
    <row r="3134" spans="7:7">
      <c r="G3134" s="16"/>
    </row>
    <row r="3135" spans="7:7">
      <c r="G3135" s="16"/>
    </row>
    <row r="3136" spans="7:7">
      <c r="G3136" s="16"/>
    </row>
    <row r="3137" spans="7:7">
      <c r="G3137" s="16"/>
    </row>
    <row r="3138" spans="7:7">
      <c r="G3138" s="16"/>
    </row>
    <row r="3139" spans="7:7">
      <c r="G3139" s="16"/>
    </row>
    <row r="3140" spans="7:7">
      <c r="G3140" s="16"/>
    </row>
    <row r="3141" spans="7:7">
      <c r="G3141" s="16"/>
    </row>
    <row r="3142" spans="7:7">
      <c r="G3142" s="16"/>
    </row>
    <row r="3143" spans="7:7">
      <c r="G3143" s="16"/>
    </row>
    <row r="3144" spans="7:7">
      <c r="G3144" s="16"/>
    </row>
    <row r="3145" spans="7:7">
      <c r="G3145" s="16"/>
    </row>
    <row r="3146" spans="7:7">
      <c r="G3146" s="16"/>
    </row>
    <row r="3147" spans="7:7">
      <c r="G3147" s="16"/>
    </row>
    <row r="3148" spans="7:7">
      <c r="G3148" s="16"/>
    </row>
    <row r="3149" spans="7:7">
      <c r="G3149" s="16"/>
    </row>
    <row r="3150" spans="7:7">
      <c r="G3150" s="16"/>
    </row>
    <row r="3151" spans="7:7">
      <c r="G3151" s="16"/>
    </row>
    <row r="3152" spans="7:7">
      <c r="G3152" s="16"/>
    </row>
    <row r="3153" spans="7:7">
      <c r="G3153" s="16"/>
    </row>
    <row r="3154" spans="7:7">
      <c r="G3154" s="16"/>
    </row>
    <row r="3155" spans="7:7">
      <c r="G3155" s="16"/>
    </row>
    <row r="3156" spans="7:7">
      <c r="G3156" s="16"/>
    </row>
    <row r="3157" spans="7:7">
      <c r="G3157" s="16"/>
    </row>
    <row r="3158" spans="7:7">
      <c r="G3158" s="16"/>
    </row>
    <row r="3159" spans="7:7">
      <c r="G3159" s="16"/>
    </row>
    <row r="3160" spans="7:7">
      <c r="G3160" s="16"/>
    </row>
    <row r="3161" spans="7:7">
      <c r="G3161" s="16"/>
    </row>
    <row r="3162" spans="7:7">
      <c r="G3162" s="16"/>
    </row>
    <row r="3163" spans="7:7">
      <c r="G3163" s="16"/>
    </row>
    <row r="3164" spans="7:7">
      <c r="G3164" s="16"/>
    </row>
    <row r="3165" spans="7:7">
      <c r="G3165" s="16"/>
    </row>
    <row r="3166" spans="7:7">
      <c r="G3166" s="16"/>
    </row>
    <row r="3167" spans="7:7">
      <c r="G3167" s="16"/>
    </row>
    <row r="3168" spans="7:7">
      <c r="G3168" s="16"/>
    </row>
    <row r="3169" spans="7:7">
      <c r="G3169" s="16"/>
    </row>
    <row r="3170" spans="7:7">
      <c r="G3170" s="16"/>
    </row>
    <row r="3171" spans="7:7">
      <c r="G3171" s="16"/>
    </row>
    <row r="3172" spans="7:7">
      <c r="G3172" s="16"/>
    </row>
    <row r="3173" spans="7:7">
      <c r="G3173" s="16"/>
    </row>
    <row r="3174" spans="7:7">
      <c r="G3174" s="16"/>
    </row>
    <row r="3175" spans="7:7">
      <c r="G3175" s="16"/>
    </row>
    <row r="3176" spans="7:7">
      <c r="G3176" s="16"/>
    </row>
    <row r="3177" spans="7:7">
      <c r="G3177" s="16"/>
    </row>
    <row r="3178" spans="7:7">
      <c r="G3178" s="16"/>
    </row>
    <row r="3179" spans="7:7">
      <c r="G3179" s="16"/>
    </row>
    <row r="3180" spans="7:7">
      <c r="G3180" s="16"/>
    </row>
    <row r="3181" spans="7:7">
      <c r="G3181" s="16"/>
    </row>
    <row r="3182" spans="7:7">
      <c r="G3182" s="16"/>
    </row>
    <row r="3183" spans="7:7">
      <c r="G3183" s="16"/>
    </row>
    <row r="3184" spans="7:7">
      <c r="G3184" s="16"/>
    </row>
    <row r="3185" spans="7:7">
      <c r="G3185" s="16"/>
    </row>
    <row r="3186" spans="7:7">
      <c r="G3186" s="16"/>
    </row>
    <row r="3187" spans="7:7">
      <c r="G3187" s="16"/>
    </row>
    <row r="3188" spans="7:7">
      <c r="G3188" s="16"/>
    </row>
    <row r="3189" spans="7:7">
      <c r="G3189" s="16"/>
    </row>
    <row r="3190" spans="7:7">
      <c r="G3190" s="16"/>
    </row>
    <row r="3191" spans="7:7">
      <c r="G3191" s="16"/>
    </row>
    <row r="3192" spans="7:7">
      <c r="G3192" s="16"/>
    </row>
    <row r="3193" spans="7:7">
      <c r="G3193" s="16"/>
    </row>
    <row r="3194" spans="7:7">
      <c r="G3194" s="16"/>
    </row>
    <row r="3195" spans="7:7">
      <c r="G3195" s="16"/>
    </row>
    <row r="3196" spans="7:7">
      <c r="G3196" s="16"/>
    </row>
    <row r="3197" spans="7:7">
      <c r="G3197" s="16"/>
    </row>
    <row r="3198" spans="7:7">
      <c r="G3198" s="16"/>
    </row>
    <row r="3199" spans="7:7">
      <c r="G3199" s="16"/>
    </row>
    <row r="3200" spans="7:7">
      <c r="G3200" s="16"/>
    </row>
    <row r="3201" spans="7:7">
      <c r="G3201" s="16"/>
    </row>
    <row r="3202" spans="7:7">
      <c r="G3202" s="16"/>
    </row>
    <row r="3203" spans="7:7">
      <c r="G3203" s="16"/>
    </row>
    <row r="3204" spans="7:7">
      <c r="G3204" s="16"/>
    </row>
    <row r="3205" spans="7:7">
      <c r="G3205" s="16"/>
    </row>
    <row r="3206" spans="7:7">
      <c r="G3206" s="16"/>
    </row>
    <row r="3207" spans="7:7">
      <c r="G3207" s="16"/>
    </row>
    <row r="3208" spans="7:7">
      <c r="G3208" s="16"/>
    </row>
    <row r="3209" spans="7:7">
      <c r="G3209" s="16"/>
    </row>
    <row r="3210" spans="7:7">
      <c r="G3210" s="16"/>
    </row>
    <row r="3211" spans="7:7">
      <c r="G3211" s="16"/>
    </row>
    <row r="3212" spans="7:7">
      <c r="G3212" s="16"/>
    </row>
    <row r="3213" spans="7:7">
      <c r="G3213" s="16"/>
    </row>
    <row r="3214" spans="7:7">
      <c r="G3214" s="16"/>
    </row>
    <row r="3215" spans="7:7">
      <c r="G3215" s="16"/>
    </row>
    <row r="3216" spans="7:7">
      <c r="G3216" s="16"/>
    </row>
    <row r="3217" spans="7:7">
      <c r="G3217" s="16"/>
    </row>
    <row r="3218" spans="7:7">
      <c r="G3218" s="16"/>
    </row>
    <row r="3219" spans="7:7">
      <c r="G3219" s="16"/>
    </row>
    <row r="3220" spans="7:7">
      <c r="G3220" s="16"/>
    </row>
    <row r="3221" spans="7:7">
      <c r="G3221" s="16"/>
    </row>
    <row r="3222" spans="7:7">
      <c r="G3222" s="16"/>
    </row>
    <row r="3223" spans="7:7">
      <c r="G3223" s="16"/>
    </row>
    <row r="3224" spans="7:7">
      <c r="G3224" s="16"/>
    </row>
    <row r="3225" spans="7:7">
      <c r="G3225" s="16"/>
    </row>
    <row r="3226" spans="7:7">
      <c r="G3226" s="16"/>
    </row>
    <row r="3227" spans="7:7">
      <c r="G3227" s="16"/>
    </row>
    <row r="3228" spans="7:7">
      <c r="G3228" s="16"/>
    </row>
    <row r="3229" spans="7:7">
      <c r="G3229" s="16"/>
    </row>
    <row r="3230" spans="7:7">
      <c r="G3230" s="16"/>
    </row>
    <row r="3231" spans="7:7">
      <c r="G3231" s="16"/>
    </row>
    <row r="3232" spans="7:7">
      <c r="G3232" s="16"/>
    </row>
    <row r="3233" spans="7:7">
      <c r="G3233" s="16"/>
    </row>
    <row r="3234" spans="7:7">
      <c r="G3234" s="16"/>
    </row>
    <row r="3235" spans="7:7">
      <c r="G3235" s="16"/>
    </row>
    <row r="3236" spans="7:7">
      <c r="G3236" s="16"/>
    </row>
    <row r="3237" spans="7:7">
      <c r="G3237" s="16"/>
    </row>
    <row r="3238" spans="7:7">
      <c r="G3238" s="16"/>
    </row>
    <row r="3239" spans="7:7">
      <c r="G3239" s="16"/>
    </row>
    <row r="3240" spans="7:7">
      <c r="G3240" s="16"/>
    </row>
    <row r="3241" spans="7:7">
      <c r="G3241" s="16"/>
    </row>
    <row r="3242" spans="7:7">
      <c r="G3242" s="16"/>
    </row>
    <row r="3243" spans="7:7">
      <c r="G3243" s="16"/>
    </row>
    <row r="3244" spans="7:7">
      <c r="G3244" s="16"/>
    </row>
    <row r="3245" spans="7:7">
      <c r="G3245" s="16"/>
    </row>
    <row r="3246" spans="7:7">
      <c r="G3246" s="16"/>
    </row>
    <row r="3247" spans="7:7">
      <c r="G3247" s="16"/>
    </row>
    <row r="3248" spans="7:7">
      <c r="G3248" s="16"/>
    </row>
    <row r="3249" spans="7:7">
      <c r="G3249" s="16"/>
    </row>
    <row r="3250" spans="7:7">
      <c r="G3250" s="16"/>
    </row>
    <row r="3251" spans="7:7">
      <c r="G3251" s="16"/>
    </row>
    <row r="3252" spans="7:7">
      <c r="G3252" s="16"/>
    </row>
    <row r="3253" spans="7:7">
      <c r="G3253" s="16"/>
    </row>
    <row r="3254" spans="7:7">
      <c r="G3254" s="16"/>
    </row>
    <row r="3255" spans="7:7">
      <c r="G3255" s="16"/>
    </row>
    <row r="3256" spans="7:7">
      <c r="G3256" s="16"/>
    </row>
    <row r="3257" spans="7:7">
      <c r="G3257" s="16"/>
    </row>
    <row r="3258" spans="7:7">
      <c r="G3258" s="16"/>
    </row>
    <row r="3259" spans="7:7">
      <c r="G3259" s="16"/>
    </row>
    <row r="3260" spans="7:7">
      <c r="G3260" s="16"/>
    </row>
    <row r="3261" spans="7:7">
      <c r="G3261" s="16"/>
    </row>
    <row r="3262" spans="7:7">
      <c r="G3262" s="16"/>
    </row>
    <row r="3263" spans="7:7">
      <c r="G3263" s="16"/>
    </row>
    <row r="3264" spans="7:7">
      <c r="G3264" s="16"/>
    </row>
    <row r="3265" spans="7:7">
      <c r="G3265" s="16"/>
    </row>
    <row r="3266" spans="7:7">
      <c r="G3266" s="16"/>
    </row>
    <row r="3267" spans="7:7">
      <c r="G3267" s="16"/>
    </row>
    <row r="3268" spans="7:7">
      <c r="G3268" s="16"/>
    </row>
    <row r="3269" spans="7:7">
      <c r="G3269" s="16"/>
    </row>
    <row r="3270" spans="7:7">
      <c r="G3270" s="16"/>
    </row>
    <row r="3271" spans="7:7">
      <c r="G3271" s="16"/>
    </row>
    <row r="3272" spans="7:7">
      <c r="G3272" s="16"/>
    </row>
    <row r="3273" spans="7:7">
      <c r="G3273" s="16"/>
    </row>
    <row r="3274" spans="7:7">
      <c r="G3274" s="16"/>
    </row>
    <row r="3275" spans="7:7">
      <c r="G3275" s="16"/>
    </row>
    <row r="3276" spans="7:7">
      <c r="G3276" s="16"/>
    </row>
    <row r="3277" spans="7:7">
      <c r="G3277" s="16"/>
    </row>
    <row r="3278" spans="7:7">
      <c r="G3278" s="16"/>
    </row>
    <row r="3279" spans="7:7">
      <c r="G3279" s="16"/>
    </row>
    <row r="3280" spans="7:7">
      <c r="G3280" s="16"/>
    </row>
    <row r="3281" spans="7:7">
      <c r="G3281" s="16"/>
    </row>
    <row r="3282" spans="7:7">
      <c r="G3282" s="16"/>
    </row>
    <row r="3283" spans="7:7">
      <c r="G3283" s="16"/>
    </row>
    <row r="3284" spans="7:7">
      <c r="G3284" s="16"/>
    </row>
    <row r="3285" spans="7:7">
      <c r="G3285" s="16"/>
    </row>
    <row r="3286" spans="7:7">
      <c r="G3286" s="16"/>
    </row>
    <row r="3287" spans="7:7">
      <c r="G3287" s="16"/>
    </row>
    <row r="3288" spans="7:7">
      <c r="G3288" s="16"/>
    </row>
    <row r="3289" spans="7:7">
      <c r="G3289" s="16"/>
    </row>
    <row r="3290" spans="7:7">
      <c r="G3290" s="16"/>
    </row>
    <row r="3291" spans="7:7">
      <c r="G3291" s="16"/>
    </row>
    <row r="3292" spans="7:7">
      <c r="G3292" s="16"/>
    </row>
    <row r="3293" spans="7:7">
      <c r="G3293" s="16"/>
    </row>
    <row r="3294" spans="7:7">
      <c r="G3294" s="16"/>
    </row>
    <row r="3295" spans="7:7">
      <c r="G3295" s="16"/>
    </row>
    <row r="3296" spans="7:7">
      <c r="G3296" s="16"/>
    </row>
    <row r="3297" spans="7:7">
      <c r="G3297" s="16"/>
    </row>
    <row r="3298" spans="7:7">
      <c r="G3298" s="16"/>
    </row>
    <row r="3299" spans="7:7">
      <c r="G3299" s="16"/>
    </row>
    <row r="3300" spans="7:7">
      <c r="G3300" s="16"/>
    </row>
    <row r="3301" spans="7:7">
      <c r="G3301" s="16"/>
    </row>
    <row r="3302" spans="7:7">
      <c r="G3302" s="16"/>
    </row>
    <row r="3303" spans="7:7">
      <c r="G3303" s="16"/>
    </row>
    <row r="3304" spans="7:7">
      <c r="G3304" s="16"/>
    </row>
    <row r="3305" spans="7:7">
      <c r="G3305" s="16"/>
    </row>
    <row r="3306" spans="7:7">
      <c r="G3306" s="16"/>
    </row>
    <row r="3307" spans="7:7">
      <c r="G3307" s="16"/>
    </row>
    <row r="3308" spans="7:7">
      <c r="G3308" s="16"/>
    </row>
    <row r="3309" spans="7:7">
      <c r="G3309" s="16"/>
    </row>
    <row r="3310" spans="7:7">
      <c r="G3310" s="16"/>
    </row>
    <row r="3311" spans="7:7">
      <c r="G3311" s="16"/>
    </row>
    <row r="3312" spans="7:7">
      <c r="G3312" s="16"/>
    </row>
    <row r="3313" spans="7:7">
      <c r="G3313" s="16"/>
    </row>
    <row r="3314" spans="7:7">
      <c r="G3314" s="16"/>
    </row>
    <row r="3315" spans="7:7">
      <c r="G3315" s="16"/>
    </row>
    <row r="3316" spans="7:7">
      <c r="G3316" s="16"/>
    </row>
    <row r="3317" spans="7:7">
      <c r="G3317" s="16"/>
    </row>
    <row r="3318" spans="7:7">
      <c r="G3318" s="16"/>
    </row>
    <row r="3319" spans="7:7">
      <c r="G3319" s="16"/>
    </row>
    <row r="3320" spans="7:7">
      <c r="G3320" s="16"/>
    </row>
    <row r="3321" spans="7:7">
      <c r="G3321" s="16"/>
    </row>
    <row r="3322" spans="7:7">
      <c r="G3322" s="16"/>
    </row>
    <row r="3323" spans="7:7">
      <c r="G3323" s="16"/>
    </row>
    <row r="3324" spans="7:7">
      <c r="G3324" s="16"/>
    </row>
    <row r="3325" spans="7:7">
      <c r="G3325" s="16"/>
    </row>
    <row r="3326" spans="7:7">
      <c r="G3326" s="16"/>
    </row>
    <row r="3327" spans="7:7">
      <c r="G3327" s="16"/>
    </row>
    <row r="3328" spans="7:7">
      <c r="G3328" s="16"/>
    </row>
    <row r="3329" spans="7:7">
      <c r="G3329" s="16"/>
    </row>
    <row r="3330" spans="7:7">
      <c r="G3330" s="16"/>
    </row>
    <row r="3331" spans="7:7">
      <c r="G3331" s="16"/>
    </row>
    <row r="3332" spans="7:7">
      <c r="G3332" s="16"/>
    </row>
    <row r="3333" spans="7:7">
      <c r="G3333" s="16"/>
    </row>
    <row r="3334" spans="7:7">
      <c r="G3334" s="16"/>
    </row>
    <row r="3335" spans="7:7">
      <c r="G3335" s="16"/>
    </row>
    <row r="3336" spans="7:7">
      <c r="G3336" s="16"/>
    </row>
    <row r="3337" spans="7:7">
      <c r="G3337" s="16"/>
    </row>
    <row r="3338" spans="7:7">
      <c r="G3338" s="16"/>
    </row>
    <row r="3339" spans="7:7">
      <c r="G3339" s="16"/>
    </row>
    <row r="3340" spans="7:7">
      <c r="G3340" s="16"/>
    </row>
    <row r="3341" spans="7:7">
      <c r="G3341" s="16"/>
    </row>
    <row r="3342" spans="7:7">
      <c r="G3342" s="16"/>
    </row>
    <row r="3343" spans="7:7">
      <c r="G3343" s="16"/>
    </row>
    <row r="3344" spans="7:7">
      <c r="G3344" s="16"/>
    </row>
    <row r="3345" spans="7:7">
      <c r="G3345" s="16"/>
    </row>
    <row r="3346" spans="7:7">
      <c r="G3346" s="16"/>
    </row>
    <row r="3347" spans="7:7">
      <c r="G3347" s="16"/>
    </row>
    <row r="3348" spans="7:7">
      <c r="G3348" s="16"/>
    </row>
    <row r="3349" spans="7:7">
      <c r="G3349" s="16"/>
    </row>
    <row r="3350" spans="7:7">
      <c r="G3350" s="16"/>
    </row>
    <row r="3351" spans="7:7">
      <c r="G3351" s="16"/>
    </row>
    <row r="3352" spans="7:7">
      <c r="G3352" s="16"/>
    </row>
    <row r="3353" spans="7:7">
      <c r="G3353" s="16"/>
    </row>
    <row r="3354" spans="7:7">
      <c r="G3354" s="16"/>
    </row>
    <row r="3355" spans="7:7">
      <c r="G3355" s="16"/>
    </row>
    <row r="3356" spans="7:7">
      <c r="G3356" s="16"/>
    </row>
    <row r="3357" spans="7:7">
      <c r="G3357" s="16"/>
    </row>
    <row r="3358" spans="7:7">
      <c r="G3358" s="16"/>
    </row>
    <row r="3359" spans="7:7">
      <c r="G3359" s="16"/>
    </row>
    <row r="3360" spans="7:7">
      <c r="G3360" s="16"/>
    </row>
    <row r="3361" spans="7:7">
      <c r="G3361" s="16"/>
    </row>
    <row r="3362" spans="7:7">
      <c r="G3362" s="16"/>
    </row>
    <row r="3363" spans="7:7">
      <c r="G3363" s="16"/>
    </row>
    <row r="3364" spans="7:7">
      <c r="G3364" s="16"/>
    </row>
    <row r="3365" spans="7:7">
      <c r="G3365" s="16"/>
    </row>
    <row r="3366" spans="7:7">
      <c r="G3366" s="16"/>
    </row>
    <row r="3367" spans="7:7">
      <c r="G3367" s="16"/>
    </row>
    <row r="3368" spans="7:7">
      <c r="G3368" s="16"/>
    </row>
    <row r="3369" spans="7:7">
      <c r="G3369" s="16"/>
    </row>
    <row r="3370" spans="7:7">
      <c r="G3370" s="16"/>
    </row>
    <row r="3371" spans="7:7">
      <c r="G3371" s="16"/>
    </row>
    <row r="3372" spans="7:7">
      <c r="G3372" s="16"/>
    </row>
    <row r="3373" spans="7:7">
      <c r="G3373" s="16"/>
    </row>
    <row r="3374" spans="7:7">
      <c r="G3374" s="16"/>
    </row>
    <row r="3375" spans="7:7">
      <c r="G3375" s="16"/>
    </row>
    <row r="3376" spans="7:7">
      <c r="G3376" s="16"/>
    </row>
    <row r="3377" spans="7:7">
      <c r="G3377" s="16"/>
    </row>
    <row r="3378" spans="7:7">
      <c r="G3378" s="16"/>
    </row>
    <row r="3379" spans="7:7">
      <c r="G3379" s="16"/>
    </row>
    <row r="3380" spans="7:7">
      <c r="G3380" s="16"/>
    </row>
    <row r="3381" spans="7:7">
      <c r="G3381" s="16"/>
    </row>
    <row r="3382" spans="7:7">
      <c r="G3382" s="16"/>
    </row>
    <row r="3383" spans="7:7">
      <c r="G3383" s="16"/>
    </row>
    <row r="3384" spans="7:7">
      <c r="G3384" s="16"/>
    </row>
    <row r="3385" spans="7:7">
      <c r="G3385" s="16"/>
    </row>
    <row r="3386" spans="7:7">
      <c r="G3386" s="16"/>
    </row>
    <row r="3387" spans="7:7">
      <c r="G3387" s="16"/>
    </row>
    <row r="3388" spans="7:7">
      <c r="G3388" s="16"/>
    </row>
    <row r="3389" spans="7:7">
      <c r="G3389" s="16"/>
    </row>
    <row r="3390" spans="7:7">
      <c r="G3390" s="16"/>
    </row>
    <row r="3391" spans="7:7">
      <c r="G3391" s="16"/>
    </row>
    <row r="3392" spans="7:7">
      <c r="G3392" s="16"/>
    </row>
    <row r="3393" spans="7:7">
      <c r="G3393" s="16"/>
    </row>
    <row r="3394" spans="7:7">
      <c r="G3394" s="16"/>
    </row>
    <row r="3395" spans="7:7">
      <c r="G3395" s="16"/>
    </row>
    <row r="3396" spans="7:7">
      <c r="G3396" s="16"/>
    </row>
    <row r="3397" spans="7:7">
      <c r="G3397" s="16"/>
    </row>
    <row r="3398" spans="7:7">
      <c r="G3398" s="16"/>
    </row>
    <row r="3399" spans="7:7">
      <c r="G3399" s="16"/>
    </row>
    <row r="3400" spans="7:7">
      <c r="G3400" s="16"/>
    </row>
    <row r="3401" spans="7:7">
      <c r="G3401" s="16"/>
    </row>
    <row r="3402" spans="7:7">
      <c r="G3402" s="16"/>
    </row>
    <row r="3403" spans="7:7">
      <c r="G3403" s="16"/>
    </row>
    <row r="3404" spans="7:7">
      <c r="G3404" s="16"/>
    </row>
    <row r="3405" spans="7:7">
      <c r="G3405" s="16"/>
    </row>
    <row r="3406" spans="7:7">
      <c r="G3406" s="16"/>
    </row>
    <row r="3407" spans="7:7">
      <c r="G3407" s="16"/>
    </row>
    <row r="3408" spans="7:7">
      <c r="G3408" s="16"/>
    </row>
    <row r="3409" spans="7:7">
      <c r="G3409" s="16"/>
    </row>
    <row r="3410" spans="7:7">
      <c r="G3410" s="16"/>
    </row>
    <row r="3411" spans="7:7">
      <c r="G3411" s="16"/>
    </row>
    <row r="3412" spans="7:7">
      <c r="G3412" s="16"/>
    </row>
    <row r="3413" spans="7:7">
      <c r="G3413" s="16"/>
    </row>
    <row r="3414" spans="7:7">
      <c r="G3414" s="16"/>
    </row>
    <row r="3415" spans="7:7">
      <c r="G3415" s="16"/>
    </row>
    <row r="3416" spans="7:7">
      <c r="G3416" s="16"/>
    </row>
    <row r="3417" spans="7:7">
      <c r="G3417" s="16"/>
    </row>
    <row r="3418" spans="7:7">
      <c r="G3418" s="16"/>
    </row>
    <row r="3419" spans="7:7">
      <c r="G3419" s="16"/>
    </row>
    <row r="3420" spans="7:7">
      <c r="G3420" s="16"/>
    </row>
    <row r="3421" spans="7:7">
      <c r="G3421" s="16"/>
    </row>
    <row r="3422" spans="7:7">
      <c r="G3422" s="16"/>
    </row>
    <row r="3423" spans="7:7">
      <c r="G3423" s="16"/>
    </row>
    <row r="3424" spans="7:7">
      <c r="G3424" s="16"/>
    </row>
    <row r="3425" spans="7:7">
      <c r="G3425" s="16"/>
    </row>
    <row r="3426" spans="7:7">
      <c r="G3426" s="16"/>
    </row>
    <row r="3427" spans="7:7">
      <c r="G3427" s="16"/>
    </row>
    <row r="3428" spans="7:7">
      <c r="G3428" s="16"/>
    </row>
    <row r="3429" spans="7:7">
      <c r="G3429" s="16"/>
    </row>
    <row r="3430" spans="7:7">
      <c r="G3430" s="16"/>
    </row>
    <row r="3431" spans="7:7">
      <c r="G3431" s="16"/>
    </row>
    <row r="3432" spans="7:7">
      <c r="G3432" s="16"/>
    </row>
    <row r="3433" spans="7:7">
      <c r="G3433" s="16"/>
    </row>
    <row r="3434" spans="7:7">
      <c r="G3434" s="16"/>
    </row>
    <row r="3435" spans="7:7">
      <c r="G3435" s="16"/>
    </row>
    <row r="3436" spans="7:7">
      <c r="G3436" s="16"/>
    </row>
    <row r="3437" spans="7:7">
      <c r="G3437" s="16"/>
    </row>
    <row r="3438" spans="7:7">
      <c r="G3438" s="16"/>
    </row>
    <row r="3439" spans="7:7">
      <c r="G3439" s="16"/>
    </row>
    <row r="3440" spans="7:7">
      <c r="G3440" s="16"/>
    </row>
    <row r="3441" spans="7:7">
      <c r="G3441" s="16"/>
    </row>
    <row r="3442" spans="7:7">
      <c r="G3442" s="16"/>
    </row>
    <row r="3443" spans="7:7">
      <c r="G3443" s="16"/>
    </row>
    <row r="3444" spans="7:7">
      <c r="G3444" s="16"/>
    </row>
    <row r="3445" spans="7:7">
      <c r="G3445" s="16"/>
    </row>
    <row r="3446" spans="7:7">
      <c r="G3446" s="16"/>
    </row>
    <row r="3447" spans="7:7">
      <c r="G3447" s="16"/>
    </row>
    <row r="3448" spans="7:7">
      <c r="G3448" s="16"/>
    </row>
    <row r="3449" spans="7:7">
      <c r="G3449" s="16"/>
    </row>
    <row r="3450" spans="7:7">
      <c r="G3450" s="16"/>
    </row>
    <row r="3451" spans="7:7">
      <c r="G3451" s="16"/>
    </row>
    <row r="3452" spans="7:7">
      <c r="G3452" s="16"/>
    </row>
    <row r="3453" spans="7:7">
      <c r="G3453" s="16"/>
    </row>
    <row r="3454" spans="7:7">
      <c r="G3454" s="16"/>
    </row>
    <row r="3455" spans="7:7">
      <c r="G3455" s="16"/>
    </row>
    <row r="3456" spans="7:7">
      <c r="G3456" s="16"/>
    </row>
    <row r="3457" spans="7:7">
      <c r="G3457" s="16"/>
    </row>
    <row r="3458" spans="7:7">
      <c r="G3458" s="16"/>
    </row>
    <row r="3459" spans="7:7">
      <c r="G3459" s="16"/>
    </row>
    <row r="3460" spans="7:7">
      <c r="G3460" s="16"/>
    </row>
    <row r="3461" spans="7:7">
      <c r="G3461" s="16"/>
    </row>
    <row r="3462" spans="7:7">
      <c r="G3462" s="16"/>
    </row>
    <row r="3463" spans="7:7">
      <c r="G3463" s="16"/>
    </row>
    <row r="3464" spans="7:7">
      <c r="G3464" s="16"/>
    </row>
    <row r="3465" spans="7:7">
      <c r="G3465" s="16"/>
    </row>
    <row r="3466" spans="7:7">
      <c r="G3466" s="16"/>
    </row>
    <row r="3467" spans="7:7">
      <c r="G3467" s="16"/>
    </row>
    <row r="3468" spans="7:7">
      <c r="G3468" s="16"/>
    </row>
    <row r="3469" spans="7:7">
      <c r="G3469" s="16"/>
    </row>
    <row r="3470" spans="7:7">
      <c r="G3470" s="16"/>
    </row>
    <row r="3471" spans="7:7">
      <c r="G3471" s="16"/>
    </row>
    <row r="3472" spans="7:7">
      <c r="G3472" s="16"/>
    </row>
    <row r="3473" spans="7:7">
      <c r="G3473" s="16"/>
    </row>
    <row r="3474" spans="7:7">
      <c r="G3474" s="16"/>
    </row>
    <row r="3475" spans="7:7">
      <c r="G3475" s="16"/>
    </row>
    <row r="3476" spans="7:7">
      <c r="G3476" s="16"/>
    </row>
    <row r="3477" spans="7:7">
      <c r="G3477" s="16"/>
    </row>
    <row r="3478" spans="7:7">
      <c r="G3478" s="16"/>
    </row>
    <row r="3479" spans="7:7">
      <c r="G3479" s="16"/>
    </row>
    <row r="3480" spans="7:7">
      <c r="G3480" s="16"/>
    </row>
    <row r="3481" spans="7:7">
      <c r="G3481" s="16"/>
    </row>
    <row r="3482" spans="7:7">
      <c r="G3482" s="16"/>
    </row>
    <row r="3483" spans="7:7">
      <c r="G3483" s="16"/>
    </row>
    <row r="3484" spans="7:7">
      <c r="G3484" s="16"/>
    </row>
    <row r="3485" spans="7:7">
      <c r="G3485" s="16"/>
    </row>
    <row r="3486" spans="7:7">
      <c r="G3486" s="16"/>
    </row>
    <row r="3487" spans="7:7">
      <c r="G3487" s="16"/>
    </row>
    <row r="3488" spans="7:7">
      <c r="G3488" s="16"/>
    </row>
    <row r="3489" spans="7:7">
      <c r="G3489" s="16"/>
    </row>
    <row r="3490" spans="7:7">
      <c r="G3490" s="16"/>
    </row>
    <row r="3491" spans="7:7">
      <c r="G3491" s="16"/>
    </row>
    <row r="3492" spans="7:7">
      <c r="G3492" s="16"/>
    </row>
    <row r="3493" spans="7:7">
      <c r="G3493" s="16"/>
    </row>
    <row r="3494" spans="7:7">
      <c r="G3494" s="16"/>
    </row>
    <row r="3495" spans="7:7">
      <c r="G3495" s="16"/>
    </row>
    <row r="3496" spans="7:7">
      <c r="G3496" s="16"/>
    </row>
    <row r="3497" spans="7:7">
      <c r="G3497" s="16"/>
    </row>
    <row r="3498" spans="7:7">
      <c r="G3498" s="16"/>
    </row>
    <row r="3499" spans="7:7">
      <c r="G3499" s="16"/>
    </row>
    <row r="3500" spans="7:7">
      <c r="G3500" s="16"/>
    </row>
    <row r="3501" spans="7:7">
      <c r="G3501" s="16"/>
    </row>
    <row r="3502" spans="7:7">
      <c r="G3502" s="16"/>
    </row>
    <row r="3503" spans="7:7">
      <c r="G3503" s="16"/>
    </row>
    <row r="3504" spans="7:7">
      <c r="G3504" s="16"/>
    </row>
    <row r="3505" spans="7:7">
      <c r="G3505" s="16"/>
    </row>
    <row r="3506" spans="7:7">
      <c r="G3506" s="16"/>
    </row>
    <row r="3507" spans="7:7">
      <c r="G3507" s="16"/>
    </row>
    <row r="3508" spans="7:7">
      <c r="G3508" s="16"/>
    </row>
    <row r="3509" spans="7:7">
      <c r="G3509" s="16"/>
    </row>
    <row r="3510" spans="7:7">
      <c r="G3510" s="16"/>
    </row>
    <row r="3511" spans="7:7">
      <c r="G3511" s="16"/>
    </row>
    <row r="3512" spans="7:7">
      <c r="G3512" s="16"/>
    </row>
    <row r="3513" spans="7:7">
      <c r="G3513" s="16"/>
    </row>
    <row r="3514" spans="7:7">
      <c r="G3514" s="16"/>
    </row>
    <row r="3515" spans="7:7">
      <c r="G3515" s="16"/>
    </row>
    <row r="3516" spans="7:7">
      <c r="G3516" s="16"/>
    </row>
    <row r="3517" spans="7:7">
      <c r="G3517" s="16"/>
    </row>
    <row r="3518" spans="7:7">
      <c r="G3518" s="16"/>
    </row>
    <row r="3519" spans="7:7">
      <c r="G3519" s="16"/>
    </row>
    <row r="3520" spans="7:7">
      <c r="G3520" s="16"/>
    </row>
    <row r="3521" spans="7:7">
      <c r="G3521" s="16"/>
    </row>
    <row r="3522" spans="7:7">
      <c r="G3522" s="16"/>
    </row>
    <row r="3523" spans="7:7">
      <c r="G3523" s="16"/>
    </row>
    <row r="3524" spans="7:7">
      <c r="G3524" s="16"/>
    </row>
    <row r="3525" spans="7:7">
      <c r="G3525" s="16"/>
    </row>
    <row r="3526" spans="7:7">
      <c r="G3526" s="16"/>
    </row>
    <row r="3527" spans="7:7">
      <c r="G3527" s="16"/>
    </row>
    <row r="3528" spans="7:7">
      <c r="G3528" s="16"/>
    </row>
    <row r="3529" spans="7:7">
      <c r="G3529" s="16"/>
    </row>
    <row r="3530" spans="7:7">
      <c r="G3530" s="16"/>
    </row>
    <row r="3531" spans="7:7">
      <c r="G3531" s="16"/>
    </row>
    <row r="3532" spans="7:7">
      <c r="G3532" s="16"/>
    </row>
    <row r="3533" spans="7:7">
      <c r="G3533" s="16"/>
    </row>
    <row r="3534" spans="7:7">
      <c r="G3534" s="16"/>
    </row>
    <row r="3535" spans="7:7">
      <c r="G3535" s="16"/>
    </row>
    <row r="3536" spans="7:7">
      <c r="G3536" s="16"/>
    </row>
    <row r="3537" spans="7:7">
      <c r="G3537" s="16"/>
    </row>
    <row r="3538" spans="7:7">
      <c r="G3538" s="16"/>
    </row>
    <row r="3539" spans="7:7">
      <c r="G3539" s="16"/>
    </row>
    <row r="3540" spans="7:7">
      <c r="G3540" s="16"/>
    </row>
    <row r="3541" spans="7:7">
      <c r="G3541" s="16"/>
    </row>
    <row r="3542" spans="7:7">
      <c r="G3542" s="16"/>
    </row>
    <row r="3543" spans="7:7">
      <c r="G3543" s="16"/>
    </row>
    <row r="3544" spans="7:7">
      <c r="G3544" s="16"/>
    </row>
    <row r="3545" spans="7:7">
      <c r="G3545" s="16"/>
    </row>
    <row r="3546" spans="7:7">
      <c r="G3546" s="16"/>
    </row>
    <row r="3547" spans="7:7">
      <c r="G3547" s="16"/>
    </row>
    <row r="3548" spans="7:7">
      <c r="G3548" s="16"/>
    </row>
    <row r="3549" spans="7:7">
      <c r="G3549" s="16"/>
    </row>
    <row r="3550" spans="7:7">
      <c r="G3550" s="16"/>
    </row>
    <row r="3551" spans="7:7">
      <c r="G3551" s="16"/>
    </row>
    <row r="3552" spans="7:7">
      <c r="G3552" s="16"/>
    </row>
    <row r="3553" spans="7:7">
      <c r="G3553" s="16"/>
    </row>
    <row r="3554" spans="7:7">
      <c r="G3554" s="16"/>
    </row>
    <row r="3555" spans="7:7">
      <c r="G3555" s="16"/>
    </row>
    <row r="3556" spans="7:7">
      <c r="G3556" s="16"/>
    </row>
    <row r="3557" spans="7:7">
      <c r="G3557" s="16"/>
    </row>
    <row r="3558" spans="7:7">
      <c r="G3558" s="16"/>
    </row>
    <row r="3559" spans="7:7">
      <c r="G3559" s="16"/>
    </row>
    <row r="3560" spans="7:7">
      <c r="G3560" s="16"/>
    </row>
    <row r="3561" spans="7:7">
      <c r="G3561" s="16"/>
    </row>
    <row r="3562" spans="7:7">
      <c r="G3562" s="16"/>
    </row>
    <row r="3563" spans="7:7">
      <c r="G3563" s="16"/>
    </row>
    <row r="3564" spans="7:7">
      <c r="G3564" s="16"/>
    </row>
    <row r="3565" spans="7:7">
      <c r="G3565" s="16"/>
    </row>
    <row r="3566" spans="7:7">
      <c r="G3566" s="16"/>
    </row>
    <row r="3567" spans="7:7">
      <c r="G3567" s="16"/>
    </row>
    <row r="3568" spans="7:7">
      <c r="G3568" s="16"/>
    </row>
    <row r="3569" spans="7:7">
      <c r="G3569" s="16"/>
    </row>
    <row r="3570" spans="7:7">
      <c r="G3570" s="16"/>
    </row>
    <row r="3571" spans="7:7">
      <c r="G3571" s="16"/>
    </row>
    <row r="3572" spans="7:7">
      <c r="G3572" s="16"/>
    </row>
    <row r="3573" spans="7:7">
      <c r="G3573" s="16"/>
    </row>
    <row r="3574" spans="7:7">
      <c r="G3574" s="16"/>
    </row>
    <row r="3575" spans="7:7">
      <c r="G3575" s="16"/>
    </row>
    <row r="3576" spans="7:7">
      <c r="G3576" s="16"/>
    </row>
    <row r="3577" spans="7:7">
      <c r="G3577" s="16"/>
    </row>
    <row r="3578" spans="7:7">
      <c r="G3578" s="16"/>
    </row>
    <row r="3579" spans="7:7">
      <c r="G3579" s="16"/>
    </row>
    <row r="3580" spans="7:7">
      <c r="G3580" s="16"/>
    </row>
    <row r="3581" spans="7:7">
      <c r="G3581" s="16"/>
    </row>
    <row r="3582" spans="7:7">
      <c r="G3582" s="16"/>
    </row>
    <row r="3583" spans="7:7">
      <c r="G3583" s="16"/>
    </row>
    <row r="3584" spans="7:7">
      <c r="G3584" s="16"/>
    </row>
    <row r="3585" spans="7:7">
      <c r="G3585" s="16"/>
    </row>
    <row r="3586" spans="7:7">
      <c r="G3586" s="16"/>
    </row>
    <row r="3587" spans="7:7">
      <c r="G3587" s="16"/>
    </row>
    <row r="3588" spans="7:7">
      <c r="G3588" s="16"/>
    </row>
    <row r="3589" spans="7:7">
      <c r="G3589" s="16"/>
    </row>
    <row r="3590" spans="7:7">
      <c r="G3590" s="16"/>
    </row>
    <row r="3591" spans="7:7">
      <c r="G3591" s="16"/>
    </row>
    <row r="3592" spans="7:7">
      <c r="G3592" s="16"/>
    </row>
    <row r="3593" spans="7:7">
      <c r="G3593" s="16"/>
    </row>
    <row r="3594" spans="7:7">
      <c r="G3594" s="16"/>
    </row>
    <row r="3595" spans="7:7">
      <c r="G3595" s="16"/>
    </row>
    <row r="3596" spans="7:7">
      <c r="G3596" s="16"/>
    </row>
    <row r="3597" spans="7:7">
      <c r="G3597" s="16"/>
    </row>
    <row r="3598" spans="7:7">
      <c r="G3598" s="16"/>
    </row>
    <row r="3599" spans="7:7">
      <c r="G3599" s="16"/>
    </row>
    <row r="3600" spans="7:7">
      <c r="G3600" s="16"/>
    </row>
    <row r="3601" spans="7:7">
      <c r="G3601" s="16"/>
    </row>
    <row r="3602" spans="7:7">
      <c r="G3602" s="16"/>
    </row>
    <row r="3603" spans="7:7">
      <c r="G3603" s="16"/>
    </row>
    <row r="3604" spans="7:7">
      <c r="G3604" s="16"/>
    </row>
    <row r="3605" spans="7:7">
      <c r="G3605" s="16"/>
    </row>
    <row r="3606" spans="7:7">
      <c r="G3606" s="16"/>
    </row>
    <row r="3607" spans="7:7">
      <c r="G3607" s="16"/>
    </row>
    <row r="3608" spans="7:7">
      <c r="G3608" s="16"/>
    </row>
    <row r="3609" spans="7:7">
      <c r="G3609" s="16"/>
    </row>
    <row r="3610" spans="7:7">
      <c r="G3610" s="16"/>
    </row>
    <row r="3611" spans="7:7">
      <c r="G3611" s="16"/>
    </row>
    <row r="3612" spans="7:7">
      <c r="G3612" s="16"/>
    </row>
    <row r="3613" spans="7:7">
      <c r="G3613" s="16"/>
    </row>
    <row r="3614" spans="7:7">
      <c r="G3614" s="16"/>
    </row>
    <row r="3615" spans="7:7">
      <c r="G3615" s="16"/>
    </row>
    <row r="3616" spans="7:7">
      <c r="G3616" s="16"/>
    </row>
    <row r="3617" spans="7:7">
      <c r="G3617" s="16"/>
    </row>
    <row r="3618" spans="7:7">
      <c r="G3618" s="16"/>
    </row>
    <row r="3619" spans="7:7">
      <c r="G3619" s="16"/>
    </row>
    <row r="3620" spans="7:7">
      <c r="G3620" s="16"/>
    </row>
    <row r="3621" spans="7:7">
      <c r="G3621" s="16"/>
    </row>
    <row r="3622" spans="7:7">
      <c r="G3622" s="16"/>
    </row>
    <row r="3623" spans="7:7">
      <c r="G3623" s="16"/>
    </row>
    <row r="3624" spans="7:7">
      <c r="G3624" s="16"/>
    </row>
    <row r="3625" spans="7:7">
      <c r="G3625" s="16"/>
    </row>
    <row r="3626" spans="7:7">
      <c r="G3626" s="16"/>
    </row>
    <row r="3627" spans="7:7">
      <c r="G3627" s="16"/>
    </row>
    <row r="3628" spans="7:7">
      <c r="G3628" s="16"/>
    </row>
    <row r="3629" spans="7:7">
      <c r="G3629" s="16"/>
    </row>
    <row r="3630" spans="7:7">
      <c r="G3630" s="16"/>
    </row>
    <row r="3631" spans="7:7">
      <c r="G3631" s="16"/>
    </row>
    <row r="3632" spans="7:7">
      <c r="G3632" s="16"/>
    </row>
    <row r="3633" spans="7:7">
      <c r="G3633" s="16"/>
    </row>
    <row r="3634" spans="7:7">
      <c r="G3634" s="16"/>
    </row>
    <row r="3635" spans="7:7">
      <c r="G3635" s="16"/>
    </row>
    <row r="3636" spans="7:7">
      <c r="G3636" s="16"/>
    </row>
    <row r="3637" spans="7:7">
      <c r="G3637" s="16"/>
    </row>
    <row r="3638" spans="7:7">
      <c r="G3638" s="16"/>
    </row>
    <row r="3639" spans="7:7">
      <c r="G3639" s="16"/>
    </row>
    <row r="3640" spans="7:7">
      <c r="G3640" s="16"/>
    </row>
    <row r="3641" spans="7:7">
      <c r="G3641" s="16"/>
    </row>
    <row r="3642" spans="7:7">
      <c r="G3642" s="16"/>
    </row>
    <row r="3643" spans="7:7">
      <c r="G3643" s="16"/>
    </row>
    <row r="3644" spans="7:7">
      <c r="G3644" s="16"/>
    </row>
    <row r="3645" spans="7:7">
      <c r="G3645" s="16"/>
    </row>
    <row r="3646" spans="7:7">
      <c r="G3646" s="16"/>
    </row>
    <row r="3647" spans="7:7">
      <c r="G3647" s="16"/>
    </row>
    <row r="3648" spans="7:7">
      <c r="G3648" s="16"/>
    </row>
    <row r="3649" spans="7:7">
      <c r="G3649" s="16"/>
    </row>
    <row r="3650" spans="7:7">
      <c r="G3650" s="16"/>
    </row>
    <row r="3651" spans="7:7">
      <c r="G3651" s="16"/>
    </row>
    <row r="3652" spans="7:7">
      <c r="G3652" s="16"/>
    </row>
    <row r="3653" spans="7:7">
      <c r="G3653" s="16"/>
    </row>
    <row r="3654" spans="7:7">
      <c r="G3654" s="16"/>
    </row>
    <row r="3655" spans="7:7">
      <c r="G3655" s="16"/>
    </row>
    <row r="3656" spans="7:7">
      <c r="G3656" s="16"/>
    </row>
    <row r="3657" spans="7:7">
      <c r="G3657" s="16"/>
    </row>
    <row r="3658" spans="7:7">
      <c r="G3658" s="16"/>
    </row>
    <row r="3659" spans="7:7">
      <c r="G3659" s="16"/>
    </row>
    <row r="3660" spans="7:7">
      <c r="G3660" s="16"/>
    </row>
    <row r="3661" spans="7:7">
      <c r="G3661" s="16"/>
    </row>
    <row r="3662" spans="7:7">
      <c r="G3662" s="16"/>
    </row>
    <row r="3663" spans="7:7">
      <c r="G3663" s="16"/>
    </row>
    <row r="3664" spans="7:7">
      <c r="G3664" s="16"/>
    </row>
    <row r="3665" spans="7:7">
      <c r="G3665" s="16"/>
    </row>
    <row r="3666" spans="7:7">
      <c r="G3666" s="16"/>
    </row>
    <row r="3667" spans="7:7">
      <c r="G3667" s="16"/>
    </row>
    <row r="3668" spans="7:7">
      <c r="G3668" s="16"/>
    </row>
    <row r="3669" spans="7:7">
      <c r="G3669" s="16"/>
    </row>
    <row r="3670" spans="7:7">
      <c r="G3670" s="16"/>
    </row>
    <row r="3671" spans="7:7">
      <c r="G3671" s="16"/>
    </row>
    <row r="3672" spans="7:7">
      <c r="G3672" s="16"/>
    </row>
    <row r="3673" spans="7:7">
      <c r="G3673" s="16"/>
    </row>
    <row r="3674" spans="7:7">
      <c r="G3674" s="16"/>
    </row>
    <row r="3675" spans="7:7">
      <c r="G3675" s="16"/>
    </row>
    <row r="3676" spans="7:7">
      <c r="G3676" s="16"/>
    </row>
    <row r="3677" spans="7:7">
      <c r="G3677" s="16"/>
    </row>
    <row r="3678" spans="7:7">
      <c r="G3678" s="16"/>
    </row>
    <row r="3679" spans="7:7">
      <c r="G3679" s="16"/>
    </row>
    <row r="3680" spans="7:7">
      <c r="G3680" s="16"/>
    </row>
    <row r="3681" spans="7:7">
      <c r="G3681" s="16"/>
    </row>
    <row r="3682" spans="7:7">
      <c r="G3682" s="16"/>
    </row>
    <row r="3683" spans="7:7">
      <c r="G3683" s="16"/>
    </row>
    <row r="3684" spans="7:7">
      <c r="G3684" s="16"/>
    </row>
    <row r="3685" spans="7:7">
      <c r="G3685" s="16"/>
    </row>
    <row r="3686" spans="7:7">
      <c r="G3686" s="16"/>
    </row>
    <row r="3687" spans="7:7">
      <c r="G3687" s="16"/>
    </row>
    <row r="3688" spans="7:7">
      <c r="G3688" s="16"/>
    </row>
    <row r="3689" spans="7:7">
      <c r="G3689" s="16"/>
    </row>
    <row r="3690" spans="7:7">
      <c r="G3690" s="16"/>
    </row>
    <row r="3691" spans="7:7">
      <c r="G3691" s="16"/>
    </row>
    <row r="3692" spans="7:7">
      <c r="G3692" s="16"/>
    </row>
    <row r="3693" spans="7:7">
      <c r="G3693" s="16"/>
    </row>
    <row r="3694" spans="7:7">
      <c r="G3694" s="16"/>
    </row>
    <row r="3695" spans="7:7">
      <c r="G3695" s="16"/>
    </row>
    <row r="3696" spans="7:7">
      <c r="G3696" s="16"/>
    </row>
    <row r="3697" spans="7:7">
      <c r="G3697" s="16"/>
    </row>
    <row r="3698" spans="7:7">
      <c r="G3698" s="16"/>
    </row>
    <row r="3699" spans="7:7">
      <c r="G3699" s="16"/>
    </row>
    <row r="3700" spans="7:7">
      <c r="G3700" s="16"/>
    </row>
    <row r="3701" spans="7:7">
      <c r="G3701" s="16"/>
    </row>
    <row r="3702" spans="7:7">
      <c r="G3702" s="16"/>
    </row>
    <row r="3703" spans="7:7">
      <c r="G3703" s="16"/>
    </row>
    <row r="3704" spans="7:7">
      <c r="G3704" s="16"/>
    </row>
    <row r="3705" spans="7:7">
      <c r="G3705" s="16"/>
    </row>
    <row r="3706" spans="7:7">
      <c r="G3706" s="16"/>
    </row>
    <row r="3707" spans="7:7">
      <c r="G3707" s="16"/>
    </row>
    <row r="3708" spans="7:7">
      <c r="G3708" s="16"/>
    </row>
    <row r="3709" spans="7:7">
      <c r="G3709" s="16"/>
    </row>
    <row r="3710" spans="7:7">
      <c r="G3710" s="16"/>
    </row>
    <row r="3711" spans="7:7">
      <c r="G3711" s="16"/>
    </row>
    <row r="3712" spans="7:7">
      <c r="G3712" s="16"/>
    </row>
    <row r="3713" spans="7:7">
      <c r="G3713" s="16"/>
    </row>
    <row r="3714" spans="7:7">
      <c r="G3714" s="16"/>
    </row>
    <row r="3715" spans="7:7">
      <c r="G3715" s="16"/>
    </row>
    <row r="3716" spans="7:7">
      <c r="G3716" s="16"/>
    </row>
    <row r="3717" spans="7:7">
      <c r="G3717" s="16"/>
    </row>
    <row r="3718" spans="7:7">
      <c r="G3718" s="16"/>
    </row>
    <row r="3719" spans="7:7">
      <c r="G3719" s="16"/>
    </row>
    <row r="3720" spans="7:7">
      <c r="G3720" s="16"/>
    </row>
    <row r="3721" spans="7:7">
      <c r="G3721" s="16"/>
    </row>
    <row r="3722" spans="7:7">
      <c r="G3722" s="16"/>
    </row>
    <row r="3723" spans="7:7">
      <c r="G3723" s="16"/>
    </row>
    <row r="3724" spans="7:7">
      <c r="G3724" s="16"/>
    </row>
    <row r="3725" spans="7:7">
      <c r="G3725" s="16"/>
    </row>
    <row r="3726" spans="7:7">
      <c r="G3726" s="16"/>
    </row>
    <row r="3727" spans="7:7">
      <c r="G3727" s="16"/>
    </row>
    <row r="3728" spans="7:7">
      <c r="G3728" s="16"/>
    </row>
    <row r="3729" spans="7:7">
      <c r="G3729" s="16"/>
    </row>
    <row r="3730" spans="7:7">
      <c r="G3730" s="16"/>
    </row>
    <row r="3731" spans="7:7">
      <c r="G3731" s="16"/>
    </row>
    <row r="3732" spans="7:7">
      <c r="G3732" s="16"/>
    </row>
    <row r="3733" spans="7:7">
      <c r="G3733" s="16"/>
    </row>
    <row r="3734" spans="7:7">
      <c r="G3734" s="16"/>
    </row>
    <row r="3735" spans="7:7">
      <c r="G3735" s="16"/>
    </row>
    <row r="3736" spans="7:7">
      <c r="G3736" s="16"/>
    </row>
    <row r="3737" spans="7:7">
      <c r="G3737" s="16"/>
    </row>
    <row r="3738" spans="7:7">
      <c r="G3738" s="16"/>
    </row>
    <row r="3739" spans="7:7">
      <c r="G3739" s="16"/>
    </row>
    <row r="3740" spans="7:7">
      <c r="G3740" s="16"/>
    </row>
    <row r="3741" spans="7:7">
      <c r="G3741" s="16"/>
    </row>
    <row r="3742" spans="7:7">
      <c r="G3742" s="16"/>
    </row>
    <row r="3743" spans="7:7">
      <c r="G3743" s="16"/>
    </row>
    <row r="3744" spans="7:7">
      <c r="G3744" s="16"/>
    </row>
    <row r="3745" spans="7:7">
      <c r="G3745" s="16"/>
    </row>
    <row r="3746" spans="7:7">
      <c r="G3746" s="16"/>
    </row>
    <row r="3747" spans="7:7">
      <c r="G3747" s="16"/>
    </row>
    <row r="3748" spans="7:7">
      <c r="G3748" s="16"/>
    </row>
    <row r="3749" spans="7:7">
      <c r="G3749" s="16"/>
    </row>
    <row r="3750" spans="7:7">
      <c r="G3750" s="16"/>
    </row>
    <row r="3751" spans="7:7">
      <c r="G3751" s="16"/>
    </row>
    <row r="3752" spans="7:7">
      <c r="G3752" s="16"/>
    </row>
    <row r="3753" spans="7:7">
      <c r="G3753" s="16"/>
    </row>
    <row r="3754" spans="7:7">
      <c r="G3754" s="16"/>
    </row>
    <row r="3755" spans="7:7">
      <c r="G3755" s="16"/>
    </row>
    <row r="3756" spans="7:7">
      <c r="G3756" s="16"/>
    </row>
    <row r="3757" spans="7:7">
      <c r="G3757" s="16"/>
    </row>
    <row r="3758" spans="7:7">
      <c r="G3758" s="16"/>
    </row>
    <row r="3759" spans="7:7">
      <c r="G3759" s="16"/>
    </row>
    <row r="3760" spans="7:7">
      <c r="G3760" s="16"/>
    </row>
    <row r="3761" spans="7:7">
      <c r="G3761" s="16"/>
    </row>
    <row r="3762" spans="7:7">
      <c r="G3762" s="16"/>
    </row>
    <row r="3763" spans="7:7">
      <c r="G3763" s="16"/>
    </row>
    <row r="3764" spans="7:7">
      <c r="G3764" s="16"/>
    </row>
    <row r="3765" spans="7:7">
      <c r="G3765" s="16"/>
    </row>
    <row r="3766" spans="7:7">
      <c r="G3766" s="16"/>
    </row>
    <row r="3767" spans="7:7">
      <c r="G3767" s="16"/>
    </row>
    <row r="3768" spans="7:7">
      <c r="G3768" s="16"/>
    </row>
    <row r="3769" spans="7:7">
      <c r="G3769" s="16"/>
    </row>
    <row r="3770" spans="7:7">
      <c r="G3770" s="16"/>
    </row>
    <row r="3771" spans="7:7">
      <c r="G3771" s="16"/>
    </row>
    <row r="3772" spans="7:7">
      <c r="G3772" s="16"/>
    </row>
    <row r="3773" spans="7:7">
      <c r="G3773" s="16"/>
    </row>
    <row r="3774" spans="7:7">
      <c r="G3774" s="16"/>
    </row>
    <row r="3775" spans="7:7">
      <c r="G3775" s="16"/>
    </row>
    <row r="3776" spans="7:7">
      <c r="G3776" s="16"/>
    </row>
    <row r="3777" spans="7:7">
      <c r="G3777" s="16"/>
    </row>
    <row r="3778" spans="7:7">
      <c r="G3778" s="16"/>
    </row>
    <row r="3779" spans="7:7">
      <c r="G3779" s="16"/>
    </row>
    <row r="3780" spans="7:7">
      <c r="G3780" s="16"/>
    </row>
    <row r="3781" spans="7:7">
      <c r="G3781" s="16"/>
    </row>
    <row r="3782" spans="7:7">
      <c r="G3782" s="16"/>
    </row>
    <row r="3783" spans="7:7">
      <c r="G3783" s="16"/>
    </row>
    <row r="3784" spans="7:7">
      <c r="G3784" s="16"/>
    </row>
    <row r="3785" spans="7:7">
      <c r="G3785" s="16"/>
    </row>
    <row r="3786" spans="7:7">
      <c r="G3786" s="16"/>
    </row>
    <row r="3787" spans="7:7">
      <c r="G3787" s="16"/>
    </row>
    <row r="3788" spans="7:7">
      <c r="G3788" s="16"/>
    </row>
    <row r="3789" spans="7:7">
      <c r="G3789" s="16"/>
    </row>
    <row r="3790" spans="7:7">
      <c r="G3790" s="16"/>
    </row>
    <row r="3791" spans="7:7">
      <c r="G3791" s="16"/>
    </row>
    <row r="3792" spans="7:7">
      <c r="G3792" s="16"/>
    </row>
    <row r="3793" spans="7:7">
      <c r="G3793" s="16"/>
    </row>
    <row r="3794" spans="7:7">
      <c r="G3794" s="16"/>
    </row>
    <row r="3795" spans="7:7">
      <c r="G3795" s="16"/>
    </row>
    <row r="3796" spans="7:7">
      <c r="G3796" s="16"/>
    </row>
    <row r="3797" spans="7:7">
      <c r="G3797" s="16"/>
    </row>
    <row r="3798" spans="7:7">
      <c r="G3798" s="16"/>
    </row>
    <row r="3799" spans="7:7">
      <c r="G3799" s="16"/>
    </row>
    <row r="3800" spans="7:7">
      <c r="G3800" s="16"/>
    </row>
    <row r="3801" spans="7:7">
      <c r="G3801" s="16"/>
    </row>
    <row r="3802" spans="7:7">
      <c r="G3802" s="16"/>
    </row>
    <row r="3803" spans="7:7">
      <c r="G3803" s="16"/>
    </row>
    <row r="3804" spans="7:7">
      <c r="G3804" s="16"/>
    </row>
    <row r="3805" spans="7:7">
      <c r="G3805" s="16"/>
    </row>
    <row r="3806" spans="7:7">
      <c r="G3806" s="16"/>
    </row>
    <row r="3807" spans="7:7">
      <c r="G3807" s="16"/>
    </row>
    <row r="3808" spans="7:7">
      <c r="G3808" s="16"/>
    </row>
    <row r="3809" spans="7:7">
      <c r="G3809" s="16"/>
    </row>
    <row r="3810" spans="7:7">
      <c r="G3810" s="16"/>
    </row>
    <row r="3811" spans="7:7">
      <c r="G3811" s="16"/>
    </row>
    <row r="3812" spans="7:7">
      <c r="G3812" s="16"/>
    </row>
    <row r="3813" spans="7:7">
      <c r="G3813" s="16"/>
    </row>
    <row r="3814" spans="7:7">
      <c r="G3814" s="16"/>
    </row>
    <row r="3815" spans="7:7">
      <c r="G3815" s="16"/>
    </row>
    <row r="3816" spans="7:7">
      <c r="G3816" s="16"/>
    </row>
    <row r="3817" spans="7:7">
      <c r="G3817" s="16"/>
    </row>
    <row r="3818" spans="7:7">
      <c r="G3818" s="16"/>
    </row>
    <row r="3819" spans="7:7">
      <c r="G3819" s="16"/>
    </row>
    <row r="3820" spans="7:7">
      <c r="G3820" s="16"/>
    </row>
    <row r="3821" spans="7:7">
      <c r="G3821" s="16"/>
    </row>
    <row r="3822" spans="7:7">
      <c r="G3822" s="16"/>
    </row>
    <row r="3823" spans="7:7">
      <c r="G3823" s="16"/>
    </row>
    <row r="3824" spans="7:7">
      <c r="G3824" s="16"/>
    </row>
    <row r="3825" spans="7:7">
      <c r="G3825" s="16"/>
    </row>
    <row r="3826" spans="7:7">
      <c r="G3826" s="16"/>
    </row>
    <row r="3827" spans="7:7">
      <c r="G3827" s="16"/>
    </row>
    <row r="3828" spans="7:7">
      <c r="G3828" s="16"/>
    </row>
    <row r="3829" spans="7:7">
      <c r="G3829" s="16"/>
    </row>
    <row r="3830" spans="7:7">
      <c r="G3830" s="16"/>
    </row>
    <row r="3831" spans="7:7">
      <c r="G3831" s="16"/>
    </row>
    <row r="3832" spans="7:7">
      <c r="G3832" s="16"/>
    </row>
    <row r="3833" spans="7:7">
      <c r="G3833" s="16"/>
    </row>
    <row r="3834" spans="7:7">
      <c r="G3834" s="16"/>
    </row>
    <row r="3835" spans="7:7">
      <c r="G3835" s="16"/>
    </row>
    <row r="3836" spans="7:7">
      <c r="G3836" s="16"/>
    </row>
    <row r="3837" spans="7:7">
      <c r="G3837" s="16"/>
    </row>
    <row r="3838" spans="7:7">
      <c r="G3838" s="16"/>
    </row>
    <row r="3839" spans="7:7">
      <c r="G3839" s="16"/>
    </row>
    <row r="3840" spans="7:7">
      <c r="G3840" s="16"/>
    </row>
    <row r="3841" spans="7:7">
      <c r="G3841" s="16"/>
    </row>
    <row r="3842" spans="7:7">
      <c r="G3842" s="16"/>
    </row>
    <row r="3843" spans="7:7">
      <c r="G3843" s="16"/>
    </row>
    <row r="3844" spans="7:7">
      <c r="G3844" s="16"/>
    </row>
    <row r="3845" spans="7:7">
      <c r="G3845" s="16"/>
    </row>
    <row r="3846" spans="7:7">
      <c r="G3846" s="16"/>
    </row>
    <row r="3847" spans="7:7">
      <c r="G3847" s="16"/>
    </row>
    <row r="3848" spans="7:7">
      <c r="G3848" s="16"/>
    </row>
    <row r="3849" spans="7:7">
      <c r="G3849" s="16"/>
    </row>
    <row r="3850" spans="7:7">
      <c r="G3850" s="16"/>
    </row>
    <row r="3851" spans="7:7">
      <c r="G3851" s="16"/>
    </row>
    <row r="3852" spans="7:7">
      <c r="G3852" s="16"/>
    </row>
    <row r="3853" spans="7:7">
      <c r="G3853" s="16"/>
    </row>
    <row r="3854" spans="7:7">
      <c r="G3854" s="16"/>
    </row>
    <row r="3855" spans="7:7">
      <c r="G3855" s="16"/>
    </row>
    <row r="3856" spans="7:7">
      <c r="G3856" s="16"/>
    </row>
    <row r="3857" spans="7:7">
      <c r="G3857" s="16"/>
    </row>
    <row r="3858" spans="7:7">
      <c r="G3858" s="16"/>
    </row>
    <row r="3859" spans="7:7">
      <c r="G3859" s="16"/>
    </row>
    <row r="3860" spans="7:7">
      <c r="G3860" s="16"/>
    </row>
    <row r="3861" spans="7:7">
      <c r="G3861" s="16"/>
    </row>
    <row r="3862" spans="7:7">
      <c r="G3862" s="16"/>
    </row>
    <row r="3863" spans="7:7">
      <c r="G3863" s="16"/>
    </row>
    <row r="3864" spans="7:7">
      <c r="G3864" s="16"/>
    </row>
    <row r="3865" spans="7:7">
      <c r="G3865" s="16"/>
    </row>
    <row r="3866" spans="7:7">
      <c r="G3866" s="16"/>
    </row>
    <row r="3867" spans="7:7">
      <c r="G3867" s="16"/>
    </row>
    <row r="3868" spans="7:7">
      <c r="G3868" s="16"/>
    </row>
    <row r="3869" spans="7:7">
      <c r="G3869" s="16"/>
    </row>
    <row r="3870" spans="7:7">
      <c r="G3870" s="16"/>
    </row>
    <row r="3871" spans="7:7">
      <c r="G3871" s="16"/>
    </row>
    <row r="3872" spans="7:7">
      <c r="G3872" s="16"/>
    </row>
    <row r="3873" spans="7:7">
      <c r="G3873" s="16"/>
    </row>
    <row r="3874" spans="7:7">
      <c r="G3874" s="16"/>
    </row>
    <row r="3875" spans="7:7">
      <c r="G3875" s="16"/>
    </row>
    <row r="3876" spans="7:7">
      <c r="G3876" s="16"/>
    </row>
    <row r="3877" spans="7:7">
      <c r="G3877" s="16"/>
    </row>
    <row r="3878" spans="7:7">
      <c r="G3878" s="16"/>
    </row>
    <row r="3879" spans="7:7">
      <c r="G3879" s="16"/>
    </row>
    <row r="3880" spans="7:7">
      <c r="G3880" s="16"/>
    </row>
    <row r="3881" spans="7:7">
      <c r="G3881" s="16"/>
    </row>
    <row r="3882" spans="7:7">
      <c r="G3882" s="16"/>
    </row>
    <row r="3883" spans="7:7">
      <c r="G3883" s="16"/>
    </row>
    <row r="3884" spans="7:7">
      <c r="G3884" s="16"/>
    </row>
    <row r="3885" spans="7:7">
      <c r="G3885" s="16"/>
    </row>
    <row r="3886" spans="7:7">
      <c r="G3886" s="16"/>
    </row>
    <row r="3887" spans="7:7">
      <c r="G3887" s="16"/>
    </row>
    <row r="3888" spans="7:7">
      <c r="G3888" s="16"/>
    </row>
    <row r="3889" spans="7:7">
      <c r="G3889" s="16"/>
    </row>
    <row r="3890" spans="7:7">
      <c r="G3890" s="16"/>
    </row>
    <row r="3891" spans="7:7">
      <c r="G3891" s="16"/>
    </row>
    <row r="3892" spans="7:7">
      <c r="G3892" s="16"/>
    </row>
    <row r="3893" spans="7:7">
      <c r="G3893" s="16"/>
    </row>
    <row r="3894" spans="7:7">
      <c r="G3894" s="16"/>
    </row>
    <row r="3895" spans="7:7">
      <c r="G3895" s="16"/>
    </row>
    <row r="3896" spans="7:7">
      <c r="G3896" s="16"/>
    </row>
    <row r="3897" spans="7:7">
      <c r="G3897" s="16"/>
    </row>
    <row r="3898" spans="7:7">
      <c r="G3898" s="16"/>
    </row>
    <row r="3899" spans="7:7">
      <c r="G3899" s="16"/>
    </row>
    <row r="3900" spans="7:7">
      <c r="G3900" s="16"/>
    </row>
    <row r="3901" spans="7:7">
      <c r="G3901" s="16"/>
    </row>
    <row r="3902" spans="7:7">
      <c r="G3902" s="16"/>
    </row>
    <row r="3903" spans="7:7">
      <c r="G3903" s="16"/>
    </row>
    <row r="3904" spans="7:7">
      <c r="G3904" s="16"/>
    </row>
    <row r="3905" spans="7:7">
      <c r="G3905" s="16"/>
    </row>
    <row r="3906" spans="7:7">
      <c r="G3906" s="16"/>
    </row>
    <row r="3907" spans="7:7">
      <c r="G3907" s="16"/>
    </row>
    <row r="3908" spans="7:7">
      <c r="G3908" s="16"/>
    </row>
    <row r="3909" spans="7:7">
      <c r="G3909" s="16"/>
    </row>
    <row r="3910" spans="7:7">
      <c r="G3910" s="16"/>
    </row>
    <row r="3911" spans="7:7">
      <c r="G3911" s="16"/>
    </row>
    <row r="3912" spans="7:7">
      <c r="G3912" s="16"/>
    </row>
    <row r="3913" spans="7:7">
      <c r="G3913" s="16"/>
    </row>
    <row r="3914" spans="7:7">
      <c r="G3914" s="16"/>
    </row>
    <row r="3915" spans="7:7">
      <c r="G3915" s="16"/>
    </row>
    <row r="3916" spans="7:7">
      <c r="G3916" s="16"/>
    </row>
    <row r="3917" spans="7:7">
      <c r="G3917" s="16"/>
    </row>
    <row r="3918" spans="7:7">
      <c r="G3918" s="16"/>
    </row>
    <row r="3919" spans="7:7">
      <c r="G3919" s="16"/>
    </row>
    <row r="3920" spans="7:7">
      <c r="G3920" s="16"/>
    </row>
    <row r="3921" spans="7:7">
      <c r="G3921" s="16"/>
    </row>
    <row r="3922" spans="7:7">
      <c r="G3922" s="16"/>
    </row>
    <row r="3923" spans="7:7">
      <c r="G3923" s="16"/>
    </row>
    <row r="3924" spans="7:7">
      <c r="G3924" s="16"/>
    </row>
    <row r="3925" spans="7:7">
      <c r="G3925" s="16"/>
    </row>
    <row r="3926" spans="7:7">
      <c r="G3926" s="16"/>
    </row>
    <row r="3927" spans="7:7">
      <c r="G3927" s="16"/>
    </row>
    <row r="3928" spans="7:7">
      <c r="G3928" s="16"/>
    </row>
    <row r="3929" spans="7:7">
      <c r="G3929" s="16"/>
    </row>
    <row r="3930" spans="7:7">
      <c r="G3930" s="16"/>
    </row>
    <row r="3931" spans="7:7">
      <c r="G3931" s="16"/>
    </row>
    <row r="3932" spans="7:7">
      <c r="G3932" s="16"/>
    </row>
    <row r="3933" spans="7:7">
      <c r="G3933" s="16"/>
    </row>
    <row r="3934" spans="7:7">
      <c r="G3934" s="16"/>
    </row>
    <row r="3935" spans="7:7">
      <c r="G3935" s="16"/>
    </row>
    <row r="3936" spans="7:7">
      <c r="G3936" s="16"/>
    </row>
    <row r="3937" spans="7:7">
      <c r="G3937" s="16"/>
    </row>
    <row r="3938" spans="7:7">
      <c r="G3938" s="16"/>
    </row>
    <row r="3939" spans="7:7">
      <c r="G3939" s="16"/>
    </row>
    <row r="3940" spans="7:7">
      <c r="G3940" s="16"/>
    </row>
    <row r="3941" spans="7:7">
      <c r="G3941" s="16"/>
    </row>
    <row r="3942" spans="7:7">
      <c r="G3942" s="16"/>
    </row>
    <row r="3943" spans="7:7">
      <c r="G3943" s="16"/>
    </row>
    <row r="3944" spans="7:7">
      <c r="G3944" s="16"/>
    </row>
    <row r="3945" spans="7:7">
      <c r="G3945" s="16"/>
    </row>
    <row r="3946" spans="7:7">
      <c r="G3946" s="16"/>
    </row>
    <row r="3947" spans="7:7">
      <c r="G3947" s="16"/>
    </row>
    <row r="3948" spans="7:7">
      <c r="G3948" s="16"/>
    </row>
    <row r="3949" spans="7:7">
      <c r="G3949" s="16"/>
    </row>
    <row r="3950" spans="7:7">
      <c r="G3950" s="16"/>
    </row>
    <row r="3951" spans="7:7">
      <c r="G3951" s="16"/>
    </row>
    <row r="3952" spans="7:7">
      <c r="G3952" s="16"/>
    </row>
    <row r="3953" spans="7:7">
      <c r="G3953" s="16"/>
    </row>
    <row r="3954" spans="7:7">
      <c r="G3954" s="16"/>
    </row>
    <row r="3955" spans="7:7">
      <c r="G3955" s="16"/>
    </row>
    <row r="3956" spans="7:7">
      <c r="G3956" s="16"/>
    </row>
    <row r="3957" spans="7:7">
      <c r="G3957" s="16"/>
    </row>
    <row r="3958" spans="7:7">
      <c r="G3958" s="16"/>
    </row>
    <row r="3959" spans="7:7">
      <c r="G3959" s="16"/>
    </row>
    <row r="3960" spans="7:7">
      <c r="G3960" s="16"/>
    </row>
    <row r="3961" spans="7:7">
      <c r="G3961" s="16"/>
    </row>
    <row r="3962" spans="7:7">
      <c r="G3962" s="16"/>
    </row>
    <row r="3963" spans="7:7">
      <c r="G3963" s="16"/>
    </row>
    <row r="3964" spans="7:7">
      <c r="G3964" s="16"/>
    </row>
    <row r="3965" spans="7:7">
      <c r="G3965" s="16"/>
    </row>
    <row r="3966" spans="7:7">
      <c r="G3966" s="16"/>
    </row>
    <row r="3967" spans="7:7">
      <c r="G3967" s="16"/>
    </row>
    <row r="3968" spans="7:7">
      <c r="G3968" s="16"/>
    </row>
    <row r="3969" spans="7:7">
      <c r="G3969" s="16"/>
    </row>
    <row r="3970" spans="7:7">
      <c r="G3970" s="16"/>
    </row>
    <row r="3971" spans="7:7">
      <c r="G3971" s="16"/>
    </row>
    <row r="3972" spans="7:7">
      <c r="G3972" s="16"/>
    </row>
    <row r="3973" spans="7:7">
      <c r="G3973" s="16"/>
    </row>
    <row r="3974" spans="7:7">
      <c r="G3974" s="16"/>
    </row>
    <row r="3975" spans="7:7">
      <c r="G3975" s="16"/>
    </row>
    <row r="3976" spans="7:7">
      <c r="G3976" s="16"/>
    </row>
    <row r="3977" spans="7:7">
      <c r="G3977" s="16"/>
    </row>
    <row r="3978" spans="7:7">
      <c r="G3978" s="16"/>
    </row>
    <row r="3979" spans="7:7">
      <c r="G3979" s="16"/>
    </row>
    <row r="3980" spans="7:7">
      <c r="G3980" s="16"/>
    </row>
    <row r="3981" spans="7:7">
      <c r="G3981" s="16"/>
    </row>
    <row r="3982" spans="7:7">
      <c r="G3982" s="16"/>
    </row>
    <row r="3983" spans="7:7">
      <c r="G3983" s="16"/>
    </row>
    <row r="3984" spans="7:7">
      <c r="G3984" s="16"/>
    </row>
    <row r="3985" spans="7:7">
      <c r="G3985" s="16"/>
    </row>
    <row r="3986" spans="7:7">
      <c r="G3986" s="16"/>
    </row>
    <row r="3987" spans="7:7">
      <c r="G3987" s="16"/>
    </row>
    <row r="3988" spans="7:7">
      <c r="G3988" s="16"/>
    </row>
    <row r="3989" spans="7:7">
      <c r="G3989" s="16"/>
    </row>
    <row r="3990" spans="7:7">
      <c r="G3990" s="16"/>
    </row>
    <row r="3991" spans="7:7">
      <c r="G3991" s="16"/>
    </row>
    <row r="3992" spans="7:7">
      <c r="G3992" s="16"/>
    </row>
    <row r="3993" spans="7:7">
      <c r="G3993" s="16"/>
    </row>
    <row r="3994" spans="7:7">
      <c r="G3994" s="16"/>
    </row>
    <row r="3995" spans="7:7">
      <c r="G3995" s="16"/>
    </row>
    <row r="3996" spans="7:7">
      <c r="G3996" s="16"/>
    </row>
    <row r="3997" spans="7:7">
      <c r="G3997" s="16"/>
    </row>
    <row r="3998" spans="7:7">
      <c r="G3998" s="16"/>
    </row>
    <row r="3999" spans="7:7">
      <c r="G3999" s="16"/>
    </row>
    <row r="4000" spans="7:7">
      <c r="G4000" s="16"/>
    </row>
    <row r="4001" spans="7:7">
      <c r="G4001" s="16"/>
    </row>
    <row r="4002" spans="7:7">
      <c r="G4002" s="16"/>
    </row>
    <row r="4003" spans="7:7">
      <c r="G4003" s="16"/>
    </row>
    <row r="4004" spans="7:7">
      <c r="G4004" s="16"/>
    </row>
    <row r="4005" spans="7:7">
      <c r="G4005" s="16"/>
    </row>
    <row r="4006" spans="7:7">
      <c r="G4006" s="16"/>
    </row>
    <row r="4007" spans="7:7">
      <c r="G4007" s="16"/>
    </row>
    <row r="4008" spans="7:7">
      <c r="G4008" s="16"/>
    </row>
    <row r="4009" spans="7:7">
      <c r="G4009" s="16"/>
    </row>
    <row r="4010" spans="7:7">
      <c r="G4010" s="16"/>
    </row>
    <row r="4011" spans="7:7">
      <c r="G4011" s="16"/>
    </row>
    <row r="4012" spans="7:7">
      <c r="G4012" s="16"/>
    </row>
    <row r="4013" spans="7:7">
      <c r="G4013" s="16"/>
    </row>
    <row r="4014" spans="7:7">
      <c r="G4014" s="16"/>
    </row>
    <row r="4015" spans="7:7">
      <c r="G4015" s="16"/>
    </row>
    <row r="4016" spans="7:7">
      <c r="G4016" s="16"/>
    </row>
    <row r="4017" spans="7:7">
      <c r="G4017" s="16"/>
    </row>
    <row r="4018" spans="7:7">
      <c r="G4018" s="16"/>
    </row>
    <row r="4019" spans="7:7">
      <c r="G4019" s="16"/>
    </row>
    <row r="4020" spans="7:7">
      <c r="G4020" s="16"/>
    </row>
    <row r="4021" spans="7:7">
      <c r="G4021" s="16"/>
    </row>
    <row r="4022" spans="7:7">
      <c r="G4022" s="16"/>
    </row>
    <row r="4023" spans="7:7">
      <c r="G4023" s="16"/>
    </row>
    <row r="4024" spans="7:7">
      <c r="G4024" s="16"/>
    </row>
    <row r="4025" spans="7:7">
      <c r="G4025" s="16"/>
    </row>
    <row r="4026" spans="7:7">
      <c r="G4026" s="16"/>
    </row>
    <row r="4027" spans="7:7">
      <c r="G4027" s="16"/>
    </row>
    <row r="4028" spans="7:7">
      <c r="G4028" s="16"/>
    </row>
    <row r="4029" spans="7:7">
      <c r="G4029" s="16"/>
    </row>
    <row r="4030" spans="7:7">
      <c r="G4030" s="16"/>
    </row>
    <row r="4031" spans="7:7">
      <c r="G4031" s="16"/>
    </row>
    <row r="4032" spans="7:7">
      <c r="G4032" s="16"/>
    </row>
    <row r="4033" spans="7:7">
      <c r="G4033" s="16"/>
    </row>
    <row r="4034" spans="7:7">
      <c r="G4034" s="16"/>
    </row>
    <row r="4035" spans="7:7">
      <c r="G4035" s="16"/>
    </row>
    <row r="4036" spans="7:7">
      <c r="G4036" s="16"/>
    </row>
    <row r="4037" spans="7:7">
      <c r="G4037" s="16"/>
    </row>
    <row r="4038" spans="7:7">
      <c r="G4038" s="16"/>
    </row>
    <row r="4039" spans="7:7">
      <c r="G4039" s="16"/>
    </row>
    <row r="4040" spans="7:7">
      <c r="G4040" s="16"/>
    </row>
    <row r="4041" spans="7:7">
      <c r="G4041" s="16"/>
    </row>
    <row r="4042" spans="7:7">
      <c r="G4042" s="16"/>
    </row>
    <row r="4043" spans="7:7">
      <c r="G4043" s="16"/>
    </row>
    <row r="4044" spans="7:7">
      <c r="G4044" s="16"/>
    </row>
    <row r="4045" spans="7:7">
      <c r="G4045" s="16"/>
    </row>
    <row r="4046" spans="7:7">
      <c r="G4046" s="16"/>
    </row>
    <row r="4047" spans="7:7">
      <c r="G4047" s="16"/>
    </row>
    <row r="4048" spans="7:7">
      <c r="G4048" s="16"/>
    </row>
    <row r="4049" spans="7:7">
      <c r="G4049" s="16"/>
    </row>
    <row r="4050" spans="7:7">
      <c r="G4050" s="16"/>
    </row>
    <row r="4051" spans="7:7">
      <c r="G4051" s="16"/>
    </row>
    <row r="4052" spans="7:7">
      <c r="G4052" s="16"/>
    </row>
    <row r="4053" spans="7:7">
      <c r="G4053" s="16"/>
    </row>
    <row r="4054" spans="7:7">
      <c r="G4054" s="16"/>
    </row>
    <row r="4055" spans="7:7">
      <c r="G4055" s="16"/>
    </row>
    <row r="4056" spans="7:7">
      <c r="G4056" s="16"/>
    </row>
    <row r="4057" spans="7:7">
      <c r="G4057" s="16"/>
    </row>
    <row r="4058" spans="7:7">
      <c r="G4058" s="16"/>
    </row>
    <row r="4059" spans="7:7">
      <c r="G4059" s="16"/>
    </row>
    <row r="4060" spans="7:7">
      <c r="G4060" s="16"/>
    </row>
    <row r="4061" spans="7:7">
      <c r="G4061" s="16"/>
    </row>
    <row r="4062" spans="7:7">
      <c r="G4062" s="16"/>
    </row>
    <row r="4063" spans="7:7">
      <c r="G4063" s="16"/>
    </row>
    <row r="4064" spans="7:7">
      <c r="G4064" s="16"/>
    </row>
    <row r="4065" spans="7:7">
      <c r="G4065" s="16"/>
    </row>
    <row r="4066" spans="7:7">
      <c r="G4066" s="16"/>
    </row>
    <row r="4067" spans="7:7">
      <c r="G4067" s="16"/>
    </row>
    <row r="4068" spans="7:7">
      <c r="G4068" s="16"/>
    </row>
    <row r="4069" spans="7:7">
      <c r="G4069" s="16"/>
    </row>
    <row r="4070" spans="7:7">
      <c r="G4070" s="16"/>
    </row>
    <row r="4071" spans="7:7">
      <c r="G4071" s="16"/>
    </row>
    <row r="4072" spans="7:7">
      <c r="G4072" s="16"/>
    </row>
    <row r="4073" spans="7:7">
      <c r="G4073" s="16"/>
    </row>
    <row r="4074" spans="7:7">
      <c r="G4074" s="16"/>
    </row>
    <row r="4075" spans="7:7">
      <c r="G4075" s="16"/>
    </row>
    <row r="4076" spans="7:7">
      <c r="G4076" s="16"/>
    </row>
    <row r="4077" spans="7:7">
      <c r="G4077" s="16"/>
    </row>
    <row r="4078" spans="7:7">
      <c r="G4078" s="16"/>
    </row>
    <row r="4079" spans="7:7">
      <c r="G4079" s="16"/>
    </row>
    <row r="4080" spans="7:7">
      <c r="G4080" s="16"/>
    </row>
    <row r="4081" spans="7:7">
      <c r="G4081" s="16"/>
    </row>
    <row r="4082" spans="7:7">
      <c r="G4082" s="16"/>
    </row>
    <row r="4083" spans="7:7">
      <c r="G4083" s="16"/>
    </row>
    <row r="4084" spans="7:7">
      <c r="G4084" s="16"/>
    </row>
    <row r="4085" spans="7:7">
      <c r="G4085" s="16"/>
    </row>
    <row r="4086" spans="7:7">
      <c r="G4086" s="16"/>
    </row>
    <row r="4087" spans="7:7">
      <c r="G4087" s="16"/>
    </row>
    <row r="4088" spans="7:7">
      <c r="G4088" s="16"/>
    </row>
    <row r="4089" spans="7:7">
      <c r="G4089" s="16"/>
    </row>
    <row r="4090" spans="7:7">
      <c r="G4090" s="16"/>
    </row>
    <row r="4091" spans="7:7">
      <c r="G4091" s="16"/>
    </row>
    <row r="4092" spans="7:7">
      <c r="G4092" s="16"/>
    </row>
    <row r="4093" spans="7:7">
      <c r="G4093" s="16"/>
    </row>
    <row r="4094" spans="7:7">
      <c r="G4094" s="16"/>
    </row>
    <row r="4095" spans="7:7">
      <c r="G4095" s="16"/>
    </row>
    <row r="4096" spans="7:7">
      <c r="G4096" s="16"/>
    </row>
    <row r="4097" spans="7:7">
      <c r="G4097" s="16"/>
    </row>
    <row r="4098" spans="7:7">
      <c r="G4098" s="16"/>
    </row>
    <row r="4099" spans="7:7">
      <c r="G4099" s="16"/>
    </row>
    <row r="4100" spans="7:7">
      <c r="G4100" s="16"/>
    </row>
    <row r="4101" spans="7:7">
      <c r="G4101" s="16"/>
    </row>
    <row r="4102" spans="7:7">
      <c r="G4102" s="16"/>
    </row>
    <row r="4103" spans="7:7">
      <c r="G4103" s="16"/>
    </row>
    <row r="4104" spans="7:7">
      <c r="G4104" s="16"/>
    </row>
    <row r="4105" spans="7:7">
      <c r="G4105" s="16"/>
    </row>
    <row r="4106" spans="7:7">
      <c r="G4106" s="16"/>
    </row>
    <row r="4107" spans="7:7">
      <c r="G4107" s="16"/>
    </row>
    <row r="4108" spans="7:7">
      <c r="G4108" s="16"/>
    </row>
    <row r="4109" spans="7:7">
      <c r="G4109" s="16"/>
    </row>
    <row r="4110" spans="7:7">
      <c r="G4110" s="16"/>
    </row>
    <row r="4111" spans="7:7">
      <c r="G4111" s="16"/>
    </row>
    <row r="4112" spans="7:7">
      <c r="G4112" s="16"/>
    </row>
    <row r="4113" spans="7:7">
      <c r="G4113" s="16"/>
    </row>
    <row r="4114" spans="7:7">
      <c r="G4114" s="16"/>
    </row>
    <row r="4115" spans="7:7">
      <c r="G4115" s="16"/>
    </row>
    <row r="4116" spans="7:7">
      <c r="G4116" s="16"/>
    </row>
    <row r="4117" spans="7:7">
      <c r="G4117" s="16"/>
    </row>
    <row r="4118" spans="7:7">
      <c r="G4118" s="16"/>
    </row>
    <row r="4119" spans="7:7">
      <c r="G4119" s="16"/>
    </row>
    <row r="4120" spans="7:7">
      <c r="G4120" s="16"/>
    </row>
    <row r="4121" spans="7:7">
      <c r="G4121" s="16"/>
    </row>
    <row r="4122" spans="7:7">
      <c r="G4122" s="16"/>
    </row>
    <row r="4123" spans="7:7">
      <c r="G4123" s="16"/>
    </row>
    <row r="4124" spans="7:7">
      <c r="G4124" s="16"/>
    </row>
    <row r="4125" spans="7:7">
      <c r="G4125" s="16"/>
    </row>
    <row r="4126" spans="7:7">
      <c r="G4126" s="16"/>
    </row>
    <row r="4127" spans="7:7">
      <c r="G4127" s="16"/>
    </row>
    <row r="4128" spans="7:7">
      <c r="G4128" s="16"/>
    </row>
    <row r="4129" spans="7:7">
      <c r="G4129" s="16"/>
    </row>
    <row r="4130" spans="7:7">
      <c r="G4130" s="16"/>
    </row>
    <row r="4131" spans="7:7">
      <c r="G4131" s="16"/>
    </row>
    <row r="4132" spans="7:7">
      <c r="G4132" s="16"/>
    </row>
    <row r="4133" spans="7:7">
      <c r="G4133" s="16"/>
    </row>
    <row r="4134" spans="7:7">
      <c r="G4134" s="16"/>
    </row>
    <row r="4135" spans="7:7">
      <c r="G4135" s="16"/>
    </row>
    <row r="4136" spans="7:7">
      <c r="G4136" s="16"/>
    </row>
    <row r="4137" spans="7:7">
      <c r="G4137" s="16"/>
    </row>
    <row r="4138" spans="7:7">
      <c r="G4138" s="16"/>
    </row>
    <row r="4139" spans="7:7">
      <c r="G4139" s="16"/>
    </row>
    <row r="4140" spans="7:7">
      <c r="G4140" s="16"/>
    </row>
    <row r="4141" spans="7:7">
      <c r="G4141" s="16"/>
    </row>
    <row r="4142" spans="7:7">
      <c r="G4142" s="16"/>
    </row>
    <row r="4143" spans="7:7">
      <c r="G4143" s="16"/>
    </row>
    <row r="4144" spans="7:7">
      <c r="G4144" s="16"/>
    </row>
    <row r="4145" spans="7:7">
      <c r="G4145" s="16"/>
    </row>
    <row r="4146" spans="7:7">
      <c r="G4146" s="16"/>
    </row>
    <row r="4147" spans="7:7">
      <c r="G4147" s="16"/>
    </row>
    <row r="4148" spans="7:7">
      <c r="G4148" s="16"/>
    </row>
    <row r="4149" spans="7:7">
      <c r="G4149" s="16"/>
    </row>
    <row r="4150" spans="7:7">
      <c r="G4150" s="16"/>
    </row>
    <row r="4151" spans="7:7">
      <c r="G4151" s="16"/>
    </row>
    <row r="4152" spans="7:7">
      <c r="G4152" s="16"/>
    </row>
    <row r="4153" spans="7:7">
      <c r="G4153" s="16"/>
    </row>
    <row r="4154" spans="7:7">
      <c r="G4154" s="16"/>
    </row>
    <row r="4155" spans="7:7">
      <c r="G4155" s="16"/>
    </row>
    <row r="4156" spans="7:7">
      <c r="G4156" s="16"/>
    </row>
    <row r="4157" spans="7:7">
      <c r="G4157" s="16"/>
    </row>
    <row r="4158" spans="7:7">
      <c r="G4158" s="16"/>
    </row>
    <row r="4159" spans="7:7">
      <c r="G4159" s="16"/>
    </row>
    <row r="4160" spans="7:7">
      <c r="G4160" s="16"/>
    </row>
    <row r="4161" spans="7:7">
      <c r="G4161" s="16"/>
    </row>
    <row r="4162" spans="7:7">
      <c r="G4162" s="16"/>
    </row>
    <row r="4163" spans="7:7">
      <c r="G4163" s="16"/>
    </row>
    <row r="4164" spans="7:7">
      <c r="G4164" s="16"/>
    </row>
    <row r="4165" spans="7:7">
      <c r="G4165" s="16"/>
    </row>
    <row r="4166" spans="7:7">
      <c r="G4166" s="16"/>
    </row>
    <row r="4167" spans="7:7">
      <c r="G4167" s="16"/>
    </row>
    <row r="4168" spans="7:7">
      <c r="G4168" s="16"/>
    </row>
    <row r="4169" spans="7:7">
      <c r="G4169" s="16"/>
    </row>
    <row r="4170" spans="7:7">
      <c r="G4170" s="16"/>
    </row>
    <row r="4171" spans="7:7">
      <c r="G4171" s="16"/>
    </row>
    <row r="4172" spans="7:7">
      <c r="G4172" s="16"/>
    </row>
    <row r="4173" spans="7:7">
      <c r="G4173" s="16"/>
    </row>
    <row r="4174" spans="7:7">
      <c r="G4174" s="16"/>
    </row>
    <row r="4175" spans="7:7">
      <c r="G4175" s="16"/>
    </row>
    <row r="4176" spans="7:7">
      <c r="G4176" s="16"/>
    </row>
    <row r="4177" spans="7:7">
      <c r="G4177" s="16"/>
    </row>
    <row r="4178" spans="7:7">
      <c r="G4178" s="16"/>
    </row>
    <row r="4179" spans="7:7">
      <c r="G4179" s="16"/>
    </row>
    <row r="4180" spans="7:7">
      <c r="G4180" s="16"/>
    </row>
    <row r="4181" spans="7:7">
      <c r="G4181" s="16"/>
    </row>
    <row r="4182" spans="7:7">
      <c r="G4182" s="16"/>
    </row>
    <row r="4183" spans="7:7">
      <c r="G4183" s="16"/>
    </row>
    <row r="4184" spans="7:7">
      <c r="G4184" s="16"/>
    </row>
    <row r="4185" spans="7:7">
      <c r="G4185" s="16"/>
    </row>
    <row r="4186" spans="7:7">
      <c r="G4186" s="16"/>
    </row>
    <row r="4187" spans="7:7">
      <c r="G4187" s="16"/>
    </row>
    <row r="4188" spans="7:7">
      <c r="G4188" s="16"/>
    </row>
    <row r="4189" spans="7:7">
      <c r="G4189" s="16"/>
    </row>
    <row r="4190" spans="7:7">
      <c r="G4190" s="16"/>
    </row>
    <row r="4191" spans="7:7">
      <c r="G4191" s="16"/>
    </row>
    <row r="4192" spans="7:7">
      <c r="G4192" s="16"/>
    </row>
    <row r="4193" spans="7:7">
      <c r="G4193" s="16"/>
    </row>
    <row r="4194" spans="7:7">
      <c r="G4194" s="16"/>
    </row>
    <row r="4195" spans="7:7">
      <c r="G4195" s="16"/>
    </row>
    <row r="4196" spans="7:7">
      <c r="G4196" s="16"/>
    </row>
    <row r="4197" spans="7:7">
      <c r="G4197" s="16"/>
    </row>
    <row r="4198" spans="7:7">
      <c r="G4198" s="16"/>
    </row>
    <row r="4199" spans="7:7">
      <c r="G4199" s="16"/>
    </row>
    <row r="4200" spans="7:7">
      <c r="G4200" s="16"/>
    </row>
    <row r="4201" spans="7:7">
      <c r="G4201" s="16"/>
    </row>
    <row r="4202" spans="7:7">
      <c r="G4202" s="16"/>
    </row>
    <row r="4203" spans="7:7">
      <c r="G4203" s="16"/>
    </row>
    <row r="4204" spans="7:7">
      <c r="G4204" s="16"/>
    </row>
    <row r="4205" spans="7:7">
      <c r="G4205" s="16"/>
    </row>
    <row r="4206" spans="7:7">
      <c r="G4206" s="16"/>
    </row>
    <row r="4207" spans="7:7">
      <c r="G4207" s="16"/>
    </row>
    <row r="4208" spans="7:7">
      <c r="G4208" s="16"/>
    </row>
    <row r="4209" spans="7:7">
      <c r="G4209" s="16"/>
    </row>
    <row r="4210" spans="7:7">
      <c r="G4210" s="16"/>
    </row>
    <row r="4211" spans="7:7">
      <c r="G4211" s="16"/>
    </row>
    <row r="4212" spans="7:7">
      <c r="G4212" s="16"/>
    </row>
    <row r="4213" spans="7:7">
      <c r="G4213" s="16"/>
    </row>
    <row r="4214" spans="7:7">
      <c r="G4214" s="16"/>
    </row>
    <row r="4215" spans="7:7">
      <c r="G4215" s="16"/>
    </row>
    <row r="4216" spans="7:7">
      <c r="G4216" s="16"/>
    </row>
    <row r="4217" spans="7:7">
      <c r="G4217" s="16"/>
    </row>
    <row r="4218" spans="7:7">
      <c r="G4218" s="16"/>
    </row>
    <row r="4219" spans="7:7">
      <c r="G4219" s="16"/>
    </row>
    <row r="4220" spans="7:7">
      <c r="G4220" s="16"/>
    </row>
    <row r="4221" spans="7:7">
      <c r="G4221" s="16"/>
    </row>
    <row r="4222" spans="7:7">
      <c r="G4222" s="16"/>
    </row>
    <row r="4223" spans="7:7">
      <c r="G4223" s="16"/>
    </row>
    <row r="4224" spans="7:7">
      <c r="G4224" s="16"/>
    </row>
    <row r="4225" spans="7:7">
      <c r="G4225" s="16"/>
    </row>
    <row r="4226" spans="7:7">
      <c r="G4226" s="16"/>
    </row>
    <row r="4227" spans="7:7">
      <c r="G4227" s="16"/>
    </row>
    <row r="4228" spans="7:7">
      <c r="G4228" s="16"/>
    </row>
    <row r="4229" spans="7:7">
      <c r="G4229" s="16"/>
    </row>
    <row r="4230" spans="7:7">
      <c r="G4230" s="16"/>
    </row>
    <row r="4231" spans="7:7">
      <c r="G4231" s="16"/>
    </row>
    <row r="4232" spans="7:7">
      <c r="G4232" s="16"/>
    </row>
    <row r="4233" spans="7:7">
      <c r="G4233" s="16"/>
    </row>
    <row r="4234" spans="7:7">
      <c r="G4234" s="16"/>
    </row>
    <row r="4235" spans="7:7">
      <c r="G4235" s="16"/>
    </row>
    <row r="4236" spans="7:7">
      <c r="G4236" s="16"/>
    </row>
    <row r="4237" spans="7:7">
      <c r="G4237" s="16"/>
    </row>
    <row r="4238" spans="7:7">
      <c r="G4238" s="16"/>
    </row>
    <row r="4239" spans="7:7">
      <c r="G4239" s="16"/>
    </row>
    <row r="4240" spans="7:7">
      <c r="G4240" s="16"/>
    </row>
    <row r="4241" spans="7:7">
      <c r="G4241" s="16"/>
    </row>
    <row r="4242" spans="7:7">
      <c r="G4242" s="16"/>
    </row>
    <row r="4243" spans="7:7">
      <c r="G4243" s="16"/>
    </row>
    <row r="4244" spans="7:7">
      <c r="G4244" s="16"/>
    </row>
    <row r="4245" spans="7:7">
      <c r="G4245" s="16"/>
    </row>
    <row r="4246" spans="7:7">
      <c r="G4246" s="16"/>
    </row>
    <row r="4247" spans="7:7">
      <c r="G4247" s="16"/>
    </row>
    <row r="4248" spans="7:7">
      <c r="G4248" s="16"/>
    </row>
    <row r="4249" spans="7:7">
      <c r="G4249" s="16"/>
    </row>
    <row r="4250" spans="7:7">
      <c r="G4250" s="16"/>
    </row>
    <row r="4251" spans="7:7">
      <c r="G4251" s="16"/>
    </row>
    <row r="4252" spans="7:7">
      <c r="G4252" s="16"/>
    </row>
    <row r="4253" spans="7:7">
      <c r="G4253" s="16"/>
    </row>
    <row r="4254" spans="7:7">
      <c r="G4254" s="16"/>
    </row>
    <row r="4255" spans="7:7">
      <c r="G4255" s="16"/>
    </row>
    <row r="4256" spans="7:7">
      <c r="G4256" s="16"/>
    </row>
    <row r="4257" spans="7:7">
      <c r="G4257" s="16"/>
    </row>
    <row r="4258" spans="7:7">
      <c r="G4258" s="16"/>
    </row>
    <row r="4259" spans="7:7">
      <c r="G4259" s="16"/>
    </row>
    <row r="4260" spans="7:7">
      <c r="G4260" s="16"/>
    </row>
    <row r="4261" spans="7:7">
      <c r="G4261" s="16"/>
    </row>
    <row r="4262" spans="7:7">
      <c r="G4262" s="16"/>
    </row>
    <row r="4263" spans="7:7">
      <c r="G4263" s="16"/>
    </row>
    <row r="4264" spans="7:7">
      <c r="G4264" s="16"/>
    </row>
    <row r="4265" spans="7:7">
      <c r="G4265" s="16"/>
    </row>
    <row r="4266" spans="7:7">
      <c r="G4266" s="16"/>
    </row>
    <row r="4267" spans="7:7">
      <c r="G4267" s="16"/>
    </row>
    <row r="4268" spans="7:7">
      <c r="G4268" s="16"/>
    </row>
    <row r="4269" spans="7:7">
      <c r="G4269" s="16"/>
    </row>
    <row r="4270" spans="7:7">
      <c r="G4270" s="16"/>
    </row>
    <row r="4271" spans="7:7">
      <c r="G4271" s="16"/>
    </row>
    <row r="4272" spans="7:7">
      <c r="G4272" s="16"/>
    </row>
    <row r="4273" spans="7:7">
      <c r="G4273" s="16"/>
    </row>
    <row r="4274" spans="7:7">
      <c r="G4274" s="16"/>
    </row>
    <row r="4275" spans="7:7">
      <c r="G4275" s="16"/>
    </row>
    <row r="4276" spans="7:7">
      <c r="G4276" s="16"/>
    </row>
    <row r="4277" spans="7:7">
      <c r="G4277" s="16"/>
    </row>
    <row r="4278" spans="7:7">
      <c r="G4278" s="16"/>
    </row>
    <row r="4279" spans="7:7">
      <c r="G4279" s="16"/>
    </row>
    <row r="4280" spans="7:7">
      <c r="G4280" s="16"/>
    </row>
    <row r="4281" spans="7:7">
      <c r="G4281" s="16"/>
    </row>
    <row r="4282" spans="7:7">
      <c r="G4282" s="16"/>
    </row>
    <row r="4283" spans="7:7">
      <c r="G4283" s="16"/>
    </row>
    <row r="4284" spans="7:7">
      <c r="G4284" s="16"/>
    </row>
    <row r="4285" spans="7:7">
      <c r="G4285" s="16"/>
    </row>
    <row r="4286" spans="7:7">
      <c r="G4286" s="16"/>
    </row>
    <row r="4287" spans="7:7">
      <c r="G4287" s="16"/>
    </row>
    <row r="4288" spans="7:7">
      <c r="G4288" s="16"/>
    </row>
    <row r="4289" spans="7:7">
      <c r="G4289" s="16"/>
    </row>
    <row r="4290" spans="7:7">
      <c r="G4290" s="16"/>
    </row>
    <row r="4291" spans="7:7">
      <c r="G4291" s="16"/>
    </row>
    <row r="4292" spans="7:7">
      <c r="G4292" s="16"/>
    </row>
    <row r="4293" spans="7:7">
      <c r="G4293" s="16"/>
    </row>
    <row r="4294" spans="7:7">
      <c r="G4294" s="16"/>
    </row>
    <row r="4295" spans="7:7">
      <c r="G4295" s="16"/>
    </row>
    <row r="4296" spans="7:7">
      <c r="G4296" s="16"/>
    </row>
    <row r="4297" spans="7:7">
      <c r="G4297" s="16"/>
    </row>
    <row r="4298" spans="7:7">
      <c r="G4298" s="16"/>
    </row>
    <row r="4299" spans="7:7">
      <c r="G4299" s="16"/>
    </row>
    <row r="4300" spans="7:7">
      <c r="G4300" s="16"/>
    </row>
    <row r="4301" spans="7:7">
      <c r="G4301" s="16"/>
    </row>
    <row r="4302" spans="7:7">
      <c r="G4302" s="16"/>
    </row>
    <row r="4303" spans="7:7">
      <c r="G4303" s="16"/>
    </row>
    <row r="4304" spans="7:7">
      <c r="G4304" s="16"/>
    </row>
    <row r="4305" spans="7:7">
      <c r="G4305" s="16"/>
    </row>
    <row r="4306" spans="7:7">
      <c r="G4306" s="16"/>
    </row>
    <row r="4307" spans="7:7">
      <c r="G4307" s="16"/>
    </row>
    <row r="4308" spans="7:7">
      <c r="G4308" s="16"/>
    </row>
    <row r="4309" spans="7:7">
      <c r="G4309" s="16"/>
    </row>
    <row r="4310" spans="7:7">
      <c r="G4310" s="16"/>
    </row>
    <row r="4311" spans="7:7">
      <c r="G4311" s="16"/>
    </row>
    <row r="4312" spans="7:7">
      <c r="G4312" s="16"/>
    </row>
    <row r="4313" spans="7:7">
      <c r="G4313" s="16"/>
    </row>
    <row r="4314" spans="7:7">
      <c r="G4314" s="16"/>
    </row>
    <row r="4315" spans="7:7">
      <c r="G4315" s="16"/>
    </row>
    <row r="4316" spans="7:7">
      <c r="G4316" s="16"/>
    </row>
    <row r="4317" spans="7:7">
      <c r="G4317" s="16"/>
    </row>
    <row r="4318" spans="7:7">
      <c r="G4318" s="16"/>
    </row>
    <row r="4319" spans="7:7">
      <c r="G4319" s="16"/>
    </row>
    <row r="4320" spans="7:7">
      <c r="G4320" s="16"/>
    </row>
    <row r="4321" spans="7:7">
      <c r="G4321" s="16"/>
    </row>
    <row r="4322" spans="7:7">
      <c r="G4322" s="16"/>
    </row>
    <row r="4323" spans="7:7">
      <c r="G4323" s="16"/>
    </row>
    <row r="4324" spans="7:7">
      <c r="G4324" s="16"/>
    </row>
    <row r="4325" spans="7:7">
      <c r="G4325" s="16"/>
    </row>
    <row r="4326" spans="7:7">
      <c r="G4326" s="16"/>
    </row>
    <row r="4327" spans="7:7">
      <c r="G4327" s="16"/>
    </row>
    <row r="4328" spans="7:7">
      <c r="G4328" s="16"/>
    </row>
    <row r="4329" spans="7:7">
      <c r="G4329" s="16"/>
    </row>
    <row r="4330" spans="7:7">
      <c r="G4330" s="16"/>
    </row>
    <row r="4331" spans="7:7">
      <c r="G4331" s="16"/>
    </row>
    <row r="4332" spans="7:7">
      <c r="G4332" s="16"/>
    </row>
    <row r="4333" spans="7:7">
      <c r="G4333" s="16"/>
    </row>
    <row r="4334" spans="7:7">
      <c r="G4334" s="16"/>
    </row>
    <row r="4335" spans="7:7">
      <c r="G4335" s="16"/>
    </row>
    <row r="4336" spans="7:7">
      <c r="G4336" s="16"/>
    </row>
    <row r="4337" spans="7:7">
      <c r="G4337" s="16"/>
    </row>
    <row r="4338" spans="7:7">
      <c r="G4338" s="16"/>
    </row>
    <row r="4339" spans="7:7">
      <c r="G4339" s="16"/>
    </row>
    <row r="4340" spans="7:7">
      <c r="G4340" s="16"/>
    </row>
    <row r="4341" spans="7:7">
      <c r="G4341" s="16"/>
    </row>
    <row r="4342" spans="7:7">
      <c r="G4342" s="16"/>
    </row>
    <row r="4343" spans="7:7">
      <c r="G4343" s="16"/>
    </row>
    <row r="4344" spans="7:7">
      <c r="G4344" s="16"/>
    </row>
    <row r="4345" spans="7:7">
      <c r="G4345" s="16"/>
    </row>
    <row r="4346" spans="7:7">
      <c r="G4346" s="16"/>
    </row>
    <row r="4347" spans="7:7">
      <c r="G4347" s="16"/>
    </row>
    <row r="4348" spans="7:7">
      <c r="G4348" s="16"/>
    </row>
    <row r="4349" spans="7:7">
      <c r="G4349" s="16"/>
    </row>
    <row r="4350" spans="7:7">
      <c r="G4350" s="16"/>
    </row>
    <row r="4351" spans="7:7">
      <c r="G4351" s="16"/>
    </row>
    <row r="4352" spans="7:7">
      <c r="G4352" s="16"/>
    </row>
    <row r="4353" spans="7:7">
      <c r="G4353" s="16"/>
    </row>
    <row r="4354" spans="7:7">
      <c r="G4354" s="16"/>
    </row>
    <row r="4355" spans="7:7">
      <c r="G4355" s="16"/>
    </row>
    <row r="4356" spans="7:7">
      <c r="G4356" s="16"/>
    </row>
    <row r="4357" spans="7:7">
      <c r="G4357" s="16"/>
    </row>
    <row r="4358" spans="7:7">
      <c r="G4358" s="16"/>
    </row>
    <row r="4359" spans="7:7">
      <c r="G4359" s="16"/>
    </row>
    <row r="4360" spans="7:7">
      <c r="G4360" s="16"/>
    </row>
    <row r="4361" spans="7:7">
      <c r="G4361" s="16"/>
    </row>
    <row r="4362" spans="7:7">
      <c r="G4362" s="16"/>
    </row>
    <row r="4363" spans="7:7">
      <c r="G4363" s="16"/>
    </row>
    <row r="4364" spans="7:7">
      <c r="G4364" s="16"/>
    </row>
    <row r="4365" spans="7:7">
      <c r="G4365" s="16"/>
    </row>
    <row r="4366" spans="7:7">
      <c r="G4366" s="16"/>
    </row>
    <row r="4367" spans="7:7">
      <c r="G4367" s="16"/>
    </row>
    <row r="4368" spans="7:7">
      <c r="G4368" s="16"/>
    </row>
    <row r="4369" spans="7:7">
      <c r="G4369" s="16"/>
    </row>
    <row r="4370" spans="7:7">
      <c r="G4370" s="16"/>
    </row>
    <row r="4371" spans="7:7">
      <c r="G4371" s="16"/>
    </row>
    <row r="4372" spans="7:7">
      <c r="G4372" s="16"/>
    </row>
    <row r="4373" spans="7:7">
      <c r="G4373" s="16"/>
    </row>
    <row r="4374" spans="7:7">
      <c r="G4374" s="16"/>
    </row>
    <row r="4375" spans="7:7">
      <c r="G4375" s="16"/>
    </row>
    <row r="4376" spans="7:7">
      <c r="G4376" s="16"/>
    </row>
    <row r="4377" spans="7:7">
      <c r="G4377" s="16"/>
    </row>
    <row r="4378" spans="7:7">
      <c r="G4378" s="16"/>
    </row>
    <row r="4379" spans="7:7">
      <c r="G4379" s="16"/>
    </row>
    <row r="4380" spans="7:7">
      <c r="G4380" s="16"/>
    </row>
    <row r="4381" spans="7:7">
      <c r="G4381" s="16"/>
    </row>
    <row r="4382" spans="7:7">
      <c r="G4382" s="16"/>
    </row>
    <row r="4383" spans="7:7">
      <c r="G4383" s="16"/>
    </row>
    <row r="4384" spans="7:7">
      <c r="G4384" s="16"/>
    </row>
    <row r="4385" spans="7:7">
      <c r="G4385" s="16"/>
    </row>
    <row r="4386" spans="7:7">
      <c r="G4386" s="16"/>
    </row>
    <row r="4387" spans="7:7">
      <c r="G4387" s="16"/>
    </row>
    <row r="4388" spans="7:7">
      <c r="G4388" s="16"/>
    </row>
    <row r="4389" spans="7:7">
      <c r="G4389" s="16"/>
    </row>
    <row r="4390" spans="7:7">
      <c r="G4390" s="16"/>
    </row>
    <row r="4391" spans="7:7">
      <c r="G4391" s="16"/>
    </row>
    <row r="4392" spans="7:7">
      <c r="G4392" s="16"/>
    </row>
    <row r="4393" spans="7:7">
      <c r="G4393" s="16"/>
    </row>
    <row r="4394" spans="7:7">
      <c r="G4394" s="16"/>
    </row>
    <row r="4395" spans="7:7">
      <c r="G4395" s="16"/>
    </row>
    <row r="4396" spans="7:7">
      <c r="G4396" s="16"/>
    </row>
    <row r="4397" spans="7:7">
      <c r="G4397" s="16"/>
    </row>
    <row r="4398" spans="7:7">
      <c r="G4398" s="16"/>
    </row>
    <row r="4399" spans="7:7">
      <c r="G4399" s="16"/>
    </row>
    <row r="4400" spans="7:7">
      <c r="G4400" s="16"/>
    </row>
    <row r="4401" spans="7:7">
      <c r="G4401" s="16"/>
    </row>
    <row r="4402" spans="7:7">
      <c r="G4402" s="16"/>
    </row>
    <row r="4403" spans="7:7">
      <c r="G4403" s="16"/>
    </row>
    <row r="4404" spans="7:7">
      <c r="G4404" s="16"/>
    </row>
    <row r="4405" spans="7:7">
      <c r="G4405" s="16"/>
    </row>
    <row r="4406" spans="7:7">
      <c r="G4406" s="16"/>
    </row>
    <row r="4407" spans="7:7">
      <c r="G4407" s="16"/>
    </row>
    <row r="4408" spans="7:7">
      <c r="G4408" s="16"/>
    </row>
    <row r="4409" spans="7:7">
      <c r="G4409" s="16"/>
    </row>
    <row r="4410" spans="7:7">
      <c r="G4410" s="16"/>
    </row>
    <row r="4411" spans="7:7">
      <c r="G4411" s="16"/>
    </row>
    <row r="4412" spans="7:7">
      <c r="G4412" s="16"/>
    </row>
    <row r="4413" spans="7:7">
      <c r="G4413" s="16"/>
    </row>
    <row r="4414" spans="7:7">
      <c r="G4414" s="16"/>
    </row>
    <row r="4415" spans="7:7">
      <c r="G4415" s="16"/>
    </row>
    <row r="4416" spans="7:7">
      <c r="G4416" s="16"/>
    </row>
    <row r="4417" spans="7:7">
      <c r="G4417" s="16"/>
    </row>
    <row r="4418" spans="7:7">
      <c r="G4418" s="16"/>
    </row>
    <row r="4419" spans="7:7">
      <c r="G4419" s="16"/>
    </row>
    <row r="4420" spans="7:7">
      <c r="G4420" s="16"/>
    </row>
    <row r="4421" spans="7:7">
      <c r="G4421" s="16"/>
    </row>
    <row r="4422" spans="7:7">
      <c r="G4422" s="16"/>
    </row>
    <row r="4423" spans="7:7">
      <c r="G4423" s="16"/>
    </row>
    <row r="4424" spans="7:7">
      <c r="G4424" s="16"/>
    </row>
    <row r="4425" spans="7:7">
      <c r="G4425" s="16"/>
    </row>
    <row r="4426" spans="7:7">
      <c r="G4426" s="16"/>
    </row>
    <row r="4427" spans="7:7">
      <c r="G4427" s="16"/>
    </row>
    <row r="4428" spans="7:7">
      <c r="G4428" s="16"/>
    </row>
    <row r="4429" spans="7:7">
      <c r="G4429" s="16"/>
    </row>
    <row r="4430" spans="7:7">
      <c r="G4430" s="16"/>
    </row>
    <row r="4431" spans="7:7">
      <c r="G4431" s="16"/>
    </row>
    <row r="4432" spans="7:7">
      <c r="G4432" s="16"/>
    </row>
    <row r="4433" spans="7:7">
      <c r="G4433" s="16"/>
    </row>
    <row r="4434" spans="7:7">
      <c r="G4434" s="16"/>
    </row>
    <row r="4435" spans="7:7">
      <c r="G4435" s="16"/>
    </row>
    <row r="4436" spans="7:7">
      <c r="G4436" s="16"/>
    </row>
    <row r="4437" spans="7:7">
      <c r="G4437" s="16"/>
    </row>
    <row r="4438" spans="7:7">
      <c r="G4438" s="16"/>
    </row>
    <row r="4439" spans="7:7">
      <c r="G4439" s="16"/>
    </row>
    <row r="4440" spans="7:7">
      <c r="G4440" s="16"/>
    </row>
    <row r="4441" spans="7:7">
      <c r="G4441" s="16"/>
    </row>
    <row r="4442" spans="7:7">
      <c r="G4442" s="16"/>
    </row>
    <row r="4443" spans="7:7">
      <c r="G4443" s="16"/>
    </row>
    <row r="4444" spans="7:7">
      <c r="G4444" s="16"/>
    </row>
    <row r="4445" spans="7:7">
      <c r="G4445" s="16"/>
    </row>
    <row r="4446" spans="7:7">
      <c r="G4446" s="16"/>
    </row>
    <row r="4447" spans="7:7">
      <c r="G4447" s="16"/>
    </row>
    <row r="4448" spans="7:7">
      <c r="G4448" s="16"/>
    </row>
    <row r="4449" spans="7:7">
      <c r="G4449" s="16"/>
    </row>
    <row r="4450" spans="7:7">
      <c r="G4450" s="16"/>
    </row>
    <row r="4451" spans="7:7">
      <c r="G4451" s="16"/>
    </row>
    <row r="4452" spans="7:7">
      <c r="G4452" s="16"/>
    </row>
    <row r="4453" spans="7:7">
      <c r="G4453" s="16"/>
    </row>
    <row r="4454" spans="7:7">
      <c r="G4454" s="16"/>
    </row>
    <row r="4455" spans="7:7">
      <c r="G4455" s="16"/>
    </row>
    <row r="4456" spans="7:7">
      <c r="G4456" s="16"/>
    </row>
    <row r="4457" spans="7:7">
      <c r="G4457" s="16"/>
    </row>
    <row r="4458" spans="7:7">
      <c r="G4458" s="16"/>
    </row>
    <row r="4459" spans="7:7">
      <c r="G4459" s="16"/>
    </row>
    <row r="4460" spans="7:7">
      <c r="G4460" s="16"/>
    </row>
    <row r="4461" spans="7:7">
      <c r="G4461" s="16"/>
    </row>
    <row r="4462" spans="7:7">
      <c r="G4462" s="16"/>
    </row>
    <row r="4463" spans="7:7">
      <c r="G4463" s="16"/>
    </row>
    <row r="4464" spans="7:7">
      <c r="G4464" s="16"/>
    </row>
    <row r="4465" spans="7:7">
      <c r="G4465" s="16"/>
    </row>
    <row r="4466" spans="7:7">
      <c r="G4466" s="16"/>
    </row>
    <row r="4467" spans="7:7">
      <c r="G4467" s="16"/>
    </row>
    <row r="4468" spans="7:7">
      <c r="G4468" s="16"/>
    </row>
    <row r="4469" spans="7:7">
      <c r="G4469" s="16"/>
    </row>
    <row r="4470" spans="7:7">
      <c r="G4470" s="16"/>
    </row>
    <row r="4471" spans="7:7">
      <c r="G4471" s="16"/>
    </row>
    <row r="4472" spans="7:7">
      <c r="G4472" s="16"/>
    </row>
    <row r="4473" spans="7:7">
      <c r="G4473" s="16"/>
    </row>
    <row r="4474" spans="7:7">
      <c r="G4474" s="16"/>
    </row>
    <row r="4475" spans="7:7">
      <c r="G4475" s="16"/>
    </row>
    <row r="4476" spans="7:7">
      <c r="G4476" s="16"/>
    </row>
    <row r="4477" spans="7:7">
      <c r="G4477" s="16"/>
    </row>
    <row r="4478" spans="7:7">
      <c r="G4478" s="16"/>
    </row>
    <row r="4479" spans="7:7">
      <c r="G4479" s="16"/>
    </row>
    <row r="4480" spans="7:7">
      <c r="G4480" s="16"/>
    </row>
    <row r="4481" spans="7:7">
      <c r="G4481" s="16"/>
    </row>
    <row r="4482" spans="7:7">
      <c r="G4482" s="16"/>
    </row>
    <row r="4483" spans="7:7">
      <c r="G4483" s="16"/>
    </row>
    <row r="4484" spans="7:7">
      <c r="G4484" s="16"/>
    </row>
    <row r="4485" spans="7:7">
      <c r="G4485" s="16"/>
    </row>
    <row r="4486" spans="7:7">
      <c r="G4486" s="16"/>
    </row>
    <row r="4487" spans="7:7">
      <c r="G4487" s="16"/>
    </row>
    <row r="4488" spans="7:7">
      <c r="G4488" s="16"/>
    </row>
    <row r="4489" spans="7:7">
      <c r="G4489" s="16"/>
    </row>
    <row r="4490" spans="7:7">
      <c r="G4490" s="16"/>
    </row>
    <row r="4491" spans="7:7">
      <c r="G4491" s="16"/>
    </row>
    <row r="4492" spans="7:7">
      <c r="G4492" s="16"/>
    </row>
    <row r="4493" spans="7:7">
      <c r="G4493" s="16"/>
    </row>
    <row r="4494" spans="7:7">
      <c r="G4494" s="16"/>
    </row>
    <row r="4495" spans="7:7">
      <c r="G4495" s="16"/>
    </row>
    <row r="4496" spans="7:7">
      <c r="G4496" s="16"/>
    </row>
    <row r="4497" spans="7:7">
      <c r="G4497" s="16"/>
    </row>
    <row r="4498" spans="7:7">
      <c r="G4498" s="16"/>
    </row>
    <row r="4499" spans="7:7">
      <c r="G4499" s="16"/>
    </row>
    <row r="4500" spans="7:7">
      <c r="G4500" s="16"/>
    </row>
    <row r="4501" spans="7:7">
      <c r="G4501" s="16"/>
    </row>
    <row r="4502" spans="7:7">
      <c r="G4502" s="16"/>
    </row>
    <row r="4503" spans="7:7">
      <c r="G4503" s="16"/>
    </row>
    <row r="4504" spans="7:7">
      <c r="G4504" s="16"/>
    </row>
    <row r="4505" spans="7:7">
      <c r="G4505" s="16"/>
    </row>
    <row r="4506" spans="7:7">
      <c r="G4506" s="16"/>
    </row>
    <row r="4507" spans="7:7">
      <c r="G4507" s="16"/>
    </row>
    <row r="4508" spans="7:7">
      <c r="G4508" s="16"/>
    </row>
    <row r="4509" spans="7:7">
      <c r="G4509" s="16"/>
    </row>
    <row r="4510" spans="7:7">
      <c r="G4510" s="16"/>
    </row>
    <row r="4511" spans="7:7">
      <c r="G4511" s="16"/>
    </row>
    <row r="4512" spans="7:7">
      <c r="G4512" s="16"/>
    </row>
    <row r="4513" spans="7:7">
      <c r="G4513" s="16"/>
    </row>
    <row r="4514" spans="7:7">
      <c r="G4514" s="16"/>
    </row>
    <row r="4515" spans="7:7">
      <c r="G4515" s="16"/>
    </row>
    <row r="4516" spans="7:7">
      <c r="G4516" s="16"/>
    </row>
    <row r="4517" spans="7:7">
      <c r="G4517" s="16"/>
    </row>
    <row r="4518" spans="7:7">
      <c r="G4518" s="16"/>
    </row>
    <row r="4519" spans="7:7">
      <c r="G4519" s="16"/>
    </row>
    <row r="4520" spans="7:7">
      <c r="G4520" s="16"/>
    </row>
    <row r="4521" spans="7:7">
      <c r="G4521" s="16"/>
    </row>
    <row r="4522" spans="7:7">
      <c r="G4522" s="16"/>
    </row>
    <row r="4523" spans="7:7">
      <c r="G4523" s="16"/>
    </row>
    <row r="4524" spans="7:7">
      <c r="G4524" s="16"/>
    </row>
    <row r="4525" spans="7:7">
      <c r="G4525" s="16"/>
    </row>
    <row r="4526" spans="7:7">
      <c r="G4526" s="16"/>
    </row>
    <row r="4527" spans="7:7">
      <c r="G4527" s="16"/>
    </row>
    <row r="4528" spans="7:7">
      <c r="G4528" s="16"/>
    </row>
    <row r="4529" spans="7:7">
      <c r="G4529" s="16"/>
    </row>
    <row r="4530" spans="7:7">
      <c r="G4530" s="16"/>
    </row>
    <row r="4531" spans="7:7">
      <c r="G4531" s="16"/>
    </row>
    <row r="4532" spans="7:7">
      <c r="G4532" s="16"/>
    </row>
    <row r="4533" spans="7:7">
      <c r="G4533" s="16"/>
    </row>
    <row r="4534" spans="7:7">
      <c r="G4534" s="16"/>
    </row>
    <row r="4535" spans="7:7">
      <c r="G4535" s="16"/>
    </row>
    <row r="4536" spans="7:7">
      <c r="G4536" s="16"/>
    </row>
    <row r="4537" spans="7:7">
      <c r="G4537" s="16"/>
    </row>
    <row r="4538" spans="7:7">
      <c r="G4538" s="16"/>
    </row>
    <row r="4539" spans="7:7">
      <c r="G4539" s="16"/>
    </row>
    <row r="4540" spans="7:7">
      <c r="G4540" s="16"/>
    </row>
    <row r="4541" spans="7:7">
      <c r="G4541" s="16"/>
    </row>
    <row r="4542" spans="7:7">
      <c r="G4542" s="16"/>
    </row>
    <row r="4543" spans="7:7">
      <c r="G4543" s="16"/>
    </row>
    <row r="4544" spans="7:7">
      <c r="G4544" s="16"/>
    </row>
    <row r="4545" spans="7:7">
      <c r="G4545" s="16"/>
    </row>
    <row r="4546" spans="7:7">
      <c r="G4546" s="16"/>
    </row>
    <row r="4547" spans="7:7">
      <c r="G4547" s="16"/>
    </row>
    <row r="4548" spans="7:7">
      <c r="G4548" s="16"/>
    </row>
    <row r="4549" spans="7:7">
      <c r="G4549" s="16"/>
    </row>
    <row r="4550" spans="7:7">
      <c r="G4550" s="16"/>
    </row>
    <row r="4551" spans="7:7">
      <c r="G4551" s="16"/>
    </row>
    <row r="4552" spans="7:7">
      <c r="G4552" s="16"/>
    </row>
    <row r="4553" spans="7:7">
      <c r="G4553" s="16"/>
    </row>
    <row r="4554" spans="7:7">
      <c r="G4554" s="16"/>
    </row>
    <row r="4555" spans="7:7">
      <c r="G4555" s="16"/>
    </row>
    <row r="4556" spans="7:7">
      <c r="G4556" s="16"/>
    </row>
    <row r="4557" spans="7:7">
      <c r="G4557" s="16"/>
    </row>
    <row r="4558" spans="7:7">
      <c r="G4558" s="16"/>
    </row>
    <row r="4559" spans="7:7">
      <c r="G4559" s="16"/>
    </row>
    <row r="4560" spans="7:7">
      <c r="G4560" s="16"/>
    </row>
    <row r="4561" spans="7:7">
      <c r="G4561" s="16"/>
    </row>
    <row r="4562" spans="7:7">
      <c r="G4562" s="16"/>
    </row>
    <row r="4563" spans="7:7">
      <c r="G4563" s="16"/>
    </row>
    <row r="4564" spans="7:7">
      <c r="G4564" s="16"/>
    </row>
    <row r="4565" spans="7:7">
      <c r="G4565" s="16"/>
    </row>
    <row r="4566" spans="7:7">
      <c r="G4566" s="16"/>
    </row>
    <row r="4567" spans="7:7">
      <c r="G4567" s="16"/>
    </row>
    <row r="4568" spans="7:7">
      <c r="G4568" s="16"/>
    </row>
    <row r="4569" spans="7:7">
      <c r="G4569" s="16"/>
    </row>
    <row r="4570" spans="7:7">
      <c r="G4570" s="16"/>
    </row>
    <row r="4571" spans="7:7">
      <c r="G4571" s="16"/>
    </row>
    <row r="4572" spans="7:7">
      <c r="G4572" s="16"/>
    </row>
    <row r="4573" spans="7:7">
      <c r="G4573" s="16"/>
    </row>
    <row r="4574" spans="7:7">
      <c r="G4574" s="16"/>
    </row>
    <row r="4575" spans="7:7">
      <c r="G4575" s="16"/>
    </row>
    <row r="4576" spans="7:7">
      <c r="G4576" s="16"/>
    </row>
    <row r="4577" spans="7:7">
      <c r="G4577" s="16"/>
    </row>
    <row r="4578" spans="7:7">
      <c r="G4578" s="16"/>
    </row>
    <row r="4579" spans="7:7">
      <c r="G4579" s="16"/>
    </row>
    <row r="4580" spans="7:7">
      <c r="G4580" s="16"/>
    </row>
    <row r="4581" spans="7:7">
      <c r="G4581" s="16"/>
    </row>
    <row r="4582" spans="7:7">
      <c r="G4582" s="16"/>
    </row>
    <row r="4583" spans="7:7">
      <c r="G4583" s="16"/>
    </row>
    <row r="4584" spans="7:7">
      <c r="G4584" s="16"/>
    </row>
    <row r="4585" spans="7:7">
      <c r="G4585" s="16"/>
    </row>
    <row r="4586" spans="7:7">
      <c r="G4586" s="16"/>
    </row>
    <row r="4587" spans="7:7">
      <c r="G4587" s="16"/>
    </row>
    <row r="4588" spans="7:7">
      <c r="G4588" s="16"/>
    </row>
    <row r="4589" spans="7:7">
      <c r="G4589" s="16"/>
    </row>
    <row r="4590" spans="7:7">
      <c r="G4590" s="16"/>
    </row>
    <row r="4591" spans="7:7">
      <c r="G4591" s="16"/>
    </row>
    <row r="4592" spans="7:7">
      <c r="G4592" s="16"/>
    </row>
    <row r="4593" spans="7:7">
      <c r="G4593" s="16"/>
    </row>
    <row r="4594" spans="7:7">
      <c r="G4594" s="16"/>
    </row>
    <row r="4595" spans="7:7">
      <c r="G4595" s="16"/>
    </row>
    <row r="4596" spans="7:7">
      <c r="G4596" s="16"/>
    </row>
    <row r="4597" spans="7:7">
      <c r="G4597" s="16"/>
    </row>
    <row r="4598" spans="7:7">
      <c r="G4598" s="16"/>
    </row>
    <row r="4599" spans="7:7">
      <c r="G4599" s="16"/>
    </row>
    <row r="4600" spans="7:7">
      <c r="G4600" s="16"/>
    </row>
    <row r="4601" spans="7:7">
      <c r="G4601" s="16"/>
    </row>
    <row r="4602" spans="7:7">
      <c r="G4602" s="16"/>
    </row>
    <row r="4603" spans="7:7">
      <c r="G4603" s="16"/>
    </row>
    <row r="4604" spans="7:7">
      <c r="G4604" s="16"/>
    </row>
    <row r="4605" spans="7:7">
      <c r="G4605" s="16"/>
    </row>
    <row r="4606" spans="7:7">
      <c r="G4606" s="16"/>
    </row>
    <row r="4607" spans="7:7">
      <c r="G4607" s="16"/>
    </row>
    <row r="4608" spans="7:7">
      <c r="G4608" s="16"/>
    </row>
    <row r="4609" spans="7:7">
      <c r="G4609" s="16"/>
    </row>
    <row r="4610" spans="7:7">
      <c r="G4610" s="16"/>
    </row>
    <row r="4611" spans="7:7">
      <c r="G4611" s="16"/>
    </row>
    <row r="4612" spans="7:7">
      <c r="G4612" s="16"/>
    </row>
    <row r="4613" spans="7:7">
      <c r="G4613" s="16"/>
    </row>
    <row r="4614" spans="7:7">
      <c r="G4614" s="16"/>
    </row>
    <row r="4615" spans="7:7">
      <c r="G4615" s="16"/>
    </row>
    <row r="4616" spans="7:7">
      <c r="G4616" s="16"/>
    </row>
    <row r="4617" spans="7:7">
      <c r="G4617" s="16"/>
    </row>
    <row r="4618" spans="7:7">
      <c r="G4618" s="16"/>
    </row>
    <row r="4619" spans="7:7">
      <c r="G4619" s="16"/>
    </row>
    <row r="4620" spans="7:7">
      <c r="G4620" s="16"/>
    </row>
    <row r="4621" spans="7:7">
      <c r="G4621" s="16"/>
    </row>
    <row r="4622" spans="7:7">
      <c r="G4622" s="16"/>
    </row>
    <row r="4623" spans="7:7">
      <c r="G4623" s="16"/>
    </row>
    <row r="4624" spans="7:7">
      <c r="G4624" s="16"/>
    </row>
    <row r="4625" spans="7:7">
      <c r="G4625" s="16"/>
    </row>
    <row r="4626" spans="7:7">
      <c r="G4626" s="16"/>
    </row>
    <row r="4627" spans="7:7">
      <c r="G4627" s="16"/>
    </row>
    <row r="4628" spans="7:7">
      <c r="G4628" s="16"/>
    </row>
    <row r="4629" spans="7:7">
      <c r="G4629" s="16"/>
    </row>
    <row r="4630" spans="7:7">
      <c r="G4630" s="16"/>
    </row>
    <row r="4631" spans="7:7">
      <c r="G4631" s="16"/>
    </row>
    <row r="4632" spans="7:7">
      <c r="G4632" s="16"/>
    </row>
    <row r="4633" spans="7:7">
      <c r="G4633" s="16"/>
    </row>
    <row r="4634" spans="7:7">
      <c r="G4634" s="16"/>
    </row>
    <row r="4635" spans="7:7">
      <c r="G4635" s="16"/>
    </row>
    <row r="4636" spans="7:7">
      <c r="G4636" s="16"/>
    </row>
    <row r="4637" spans="7:7">
      <c r="G4637" s="16"/>
    </row>
    <row r="4638" spans="7:7">
      <c r="G4638" s="16"/>
    </row>
    <row r="4639" spans="7:7">
      <c r="G4639" s="16"/>
    </row>
    <row r="4640" spans="7:7">
      <c r="G4640" s="16"/>
    </row>
    <row r="4641" spans="7:7">
      <c r="G4641" s="16"/>
    </row>
    <row r="4642" spans="7:7">
      <c r="G4642" s="16"/>
    </row>
    <row r="4643" spans="7:7">
      <c r="G4643" s="16"/>
    </row>
    <row r="4644" spans="7:7">
      <c r="G4644" s="16"/>
    </row>
    <row r="4645" spans="7:7">
      <c r="G4645" s="16"/>
    </row>
    <row r="4646" spans="7:7">
      <c r="G4646" s="16"/>
    </row>
    <row r="4647" spans="7:7">
      <c r="G4647" s="16"/>
    </row>
    <row r="4648" spans="7:7">
      <c r="G4648" s="16"/>
    </row>
    <row r="4649" spans="7:7">
      <c r="G4649" s="16"/>
    </row>
    <row r="4650" spans="7:7">
      <c r="G4650" s="16"/>
    </row>
    <row r="4651" spans="7:7">
      <c r="G4651" s="16"/>
    </row>
    <row r="4652" spans="7:7">
      <c r="G4652" s="16"/>
    </row>
    <row r="4653" spans="7:7">
      <c r="G4653" s="16"/>
    </row>
    <row r="4654" spans="7:7">
      <c r="G4654" s="16"/>
    </row>
    <row r="4655" spans="7:7">
      <c r="G4655" s="16"/>
    </row>
    <row r="4656" spans="7:7">
      <c r="G4656" s="16"/>
    </row>
    <row r="4657" spans="7:7">
      <c r="G4657" s="16"/>
    </row>
    <row r="4658" spans="7:7">
      <c r="G4658" s="16"/>
    </row>
    <row r="4659" spans="7:7">
      <c r="G4659" s="16"/>
    </row>
    <row r="4660" spans="7:7">
      <c r="G4660" s="16"/>
    </row>
    <row r="4661" spans="7:7">
      <c r="G4661" s="16"/>
    </row>
    <row r="4662" spans="7:7">
      <c r="G4662" s="16"/>
    </row>
    <row r="4663" spans="7:7">
      <c r="G4663" s="16"/>
    </row>
    <row r="4664" spans="7:7">
      <c r="G4664" s="16"/>
    </row>
    <row r="4665" spans="7:7">
      <c r="G4665" s="16"/>
    </row>
    <row r="4666" spans="7:7">
      <c r="G4666" s="16"/>
    </row>
    <row r="4667" spans="7:7">
      <c r="G4667" s="16"/>
    </row>
    <row r="4668" spans="7:7">
      <c r="G4668" s="16"/>
    </row>
    <row r="4669" spans="7:7">
      <c r="G4669" s="16"/>
    </row>
    <row r="4670" spans="7:7">
      <c r="G4670" s="16"/>
    </row>
    <row r="4671" spans="7:7">
      <c r="G4671" s="16"/>
    </row>
    <row r="4672" spans="7:7">
      <c r="G4672" s="16"/>
    </row>
    <row r="4673" spans="7:7">
      <c r="G4673" s="16"/>
    </row>
    <row r="4674" spans="7:7">
      <c r="G4674" s="16"/>
    </row>
    <row r="4675" spans="7:7">
      <c r="G4675" s="16"/>
    </row>
    <row r="4676" spans="7:7">
      <c r="G4676" s="16"/>
    </row>
    <row r="4677" spans="7:7">
      <c r="G4677" s="16"/>
    </row>
    <row r="4678" spans="7:7">
      <c r="G4678" s="16"/>
    </row>
    <row r="4679" spans="7:7">
      <c r="G4679" s="16"/>
    </row>
    <row r="4680" spans="7:7">
      <c r="G4680" s="16"/>
    </row>
    <row r="4681" spans="7:7">
      <c r="G4681" s="16"/>
    </row>
    <row r="4682" spans="7:7">
      <c r="G4682" s="16"/>
    </row>
    <row r="4683" spans="7:7">
      <c r="G4683" s="16"/>
    </row>
    <row r="4684" spans="7:7">
      <c r="G4684" s="16"/>
    </row>
    <row r="4685" spans="7:7">
      <c r="G4685" s="16"/>
    </row>
    <row r="4686" spans="7:7">
      <c r="G4686" s="16"/>
    </row>
    <row r="4687" spans="7:7">
      <c r="G4687" s="16"/>
    </row>
    <row r="4688" spans="7:7">
      <c r="G4688" s="16"/>
    </row>
    <row r="4689" spans="7:7">
      <c r="G4689" s="16"/>
    </row>
    <row r="4690" spans="7:7">
      <c r="G4690" s="16"/>
    </row>
    <row r="4691" spans="7:7">
      <c r="G4691" s="16"/>
    </row>
    <row r="4692" spans="7:7">
      <c r="G4692" s="16"/>
    </row>
    <row r="4693" spans="7:7">
      <c r="G4693" s="16"/>
    </row>
    <row r="4694" spans="7:7">
      <c r="G4694" s="16"/>
    </row>
    <row r="4695" spans="7:7">
      <c r="G4695" s="16"/>
    </row>
    <row r="4696" spans="7:7">
      <c r="G4696" s="16"/>
    </row>
    <row r="4697" spans="7:7">
      <c r="G4697" s="16"/>
    </row>
    <row r="4698" spans="7:7">
      <c r="G4698" s="16"/>
    </row>
    <row r="4699" spans="7:7">
      <c r="G4699" s="16"/>
    </row>
    <row r="4700" spans="7:7">
      <c r="G4700" s="16"/>
    </row>
    <row r="4701" spans="7:7">
      <c r="G4701" s="16"/>
    </row>
    <row r="4702" spans="7:7">
      <c r="G4702" s="16"/>
    </row>
    <row r="4703" spans="7:7">
      <c r="G4703" s="16"/>
    </row>
    <row r="4704" spans="7:7">
      <c r="G4704" s="16"/>
    </row>
    <row r="4705" spans="7:7">
      <c r="G4705" s="16"/>
    </row>
    <row r="4706" spans="7:7">
      <c r="G4706" s="16"/>
    </row>
    <row r="4707" spans="7:7">
      <c r="G4707" s="16"/>
    </row>
    <row r="4708" spans="7:7">
      <c r="G4708" s="16"/>
    </row>
    <row r="4709" spans="7:7">
      <c r="G4709" s="16"/>
    </row>
    <row r="4710" spans="7:7">
      <c r="G4710" s="16"/>
    </row>
    <row r="4711" spans="7:7">
      <c r="G4711" s="16"/>
    </row>
    <row r="4712" spans="7:7">
      <c r="G4712" s="16"/>
    </row>
    <row r="4713" spans="7:7">
      <c r="G4713" s="16"/>
    </row>
    <row r="4714" spans="7:7">
      <c r="G4714" s="16"/>
    </row>
    <row r="4715" spans="7:7">
      <c r="G4715" s="16"/>
    </row>
    <row r="4716" spans="7:7">
      <c r="G4716" s="16"/>
    </row>
    <row r="4717" spans="7:7">
      <c r="G4717" s="16"/>
    </row>
    <row r="4718" spans="7:7">
      <c r="G4718" s="16"/>
    </row>
    <row r="4719" spans="7:7">
      <c r="G4719" s="16"/>
    </row>
    <row r="4720" spans="7:7">
      <c r="G4720" s="16"/>
    </row>
    <row r="4721" spans="7:7">
      <c r="G4721" s="16"/>
    </row>
    <row r="4722" spans="7:7">
      <c r="G4722" s="16"/>
    </row>
    <row r="4723" spans="7:7">
      <c r="G4723" s="16"/>
    </row>
    <row r="4724" spans="7:7">
      <c r="G4724" s="16"/>
    </row>
    <row r="4725" spans="7:7">
      <c r="G4725" s="16"/>
    </row>
    <row r="4726" spans="7:7">
      <c r="G4726" s="16"/>
    </row>
    <row r="4727" spans="7:7">
      <c r="G4727" s="16"/>
    </row>
    <row r="4728" spans="7:7">
      <c r="G4728" s="16"/>
    </row>
    <row r="4729" spans="7:7">
      <c r="G4729" s="16"/>
    </row>
    <row r="4730" spans="7:7">
      <c r="G4730" s="16"/>
    </row>
    <row r="4731" spans="7:7">
      <c r="G4731" s="16"/>
    </row>
    <row r="4732" spans="7:7">
      <c r="G4732" s="16"/>
    </row>
    <row r="4733" spans="7:7">
      <c r="G4733" s="16"/>
    </row>
    <row r="4734" spans="7:7">
      <c r="G4734" s="16"/>
    </row>
    <row r="4735" spans="7:7">
      <c r="G4735" s="16"/>
    </row>
    <row r="4736" spans="7:7">
      <c r="G4736" s="16"/>
    </row>
    <row r="4737" spans="7:7">
      <c r="G4737" s="16"/>
    </row>
    <row r="4738" spans="7:7">
      <c r="G4738" s="16"/>
    </row>
    <row r="4739" spans="7:7">
      <c r="G4739" s="16"/>
    </row>
    <row r="4740" spans="7:7">
      <c r="G4740" s="16"/>
    </row>
    <row r="4741" spans="7:7">
      <c r="G4741" s="16"/>
    </row>
    <row r="4742" spans="7:7">
      <c r="G4742" s="16"/>
    </row>
    <row r="4743" spans="7:7">
      <c r="G4743" s="16"/>
    </row>
    <row r="4744" spans="7:7">
      <c r="G4744" s="16"/>
    </row>
    <row r="4745" spans="7:7">
      <c r="G4745" s="16"/>
    </row>
    <row r="4746" spans="7:7">
      <c r="G4746" s="16"/>
    </row>
    <row r="4747" spans="7:7">
      <c r="G4747" s="16"/>
    </row>
    <row r="4748" spans="7:7">
      <c r="G4748" s="16"/>
    </row>
    <row r="4749" spans="7:7">
      <c r="G4749" s="16"/>
    </row>
    <row r="4750" spans="7:7">
      <c r="G4750" s="16"/>
    </row>
    <row r="4751" spans="7:7">
      <c r="G4751" s="16"/>
    </row>
    <row r="4752" spans="7:7">
      <c r="G4752" s="16"/>
    </row>
    <row r="4753" spans="7:7">
      <c r="G4753" s="16"/>
    </row>
    <row r="4754" spans="7:7">
      <c r="G4754" s="16"/>
    </row>
    <row r="4755" spans="7:7">
      <c r="G4755" s="16"/>
    </row>
    <row r="4756" spans="7:7">
      <c r="G4756" s="16"/>
    </row>
    <row r="4757" spans="7:7">
      <c r="G4757" s="16"/>
    </row>
    <row r="4758" spans="7:7">
      <c r="G4758" s="16"/>
    </row>
    <row r="4759" spans="7:7">
      <c r="G4759" s="16"/>
    </row>
    <row r="4760" spans="7:7">
      <c r="G4760" s="16"/>
    </row>
    <row r="4761" spans="7:7">
      <c r="G4761" s="16"/>
    </row>
    <row r="4762" spans="7:7">
      <c r="G4762" s="16"/>
    </row>
    <row r="4763" spans="7:7">
      <c r="G4763" s="16"/>
    </row>
    <row r="4764" spans="7:7">
      <c r="G4764" s="16"/>
    </row>
    <row r="4765" spans="7:7">
      <c r="G4765" s="16"/>
    </row>
    <row r="4766" spans="7:7">
      <c r="G4766" s="16"/>
    </row>
    <row r="4767" spans="7:7">
      <c r="G4767" s="16"/>
    </row>
    <row r="4768" spans="7:7">
      <c r="G4768" s="16"/>
    </row>
    <row r="4769" spans="7:7">
      <c r="G4769" s="16"/>
    </row>
    <row r="4770" spans="7:7">
      <c r="G4770" s="16"/>
    </row>
    <row r="4771" spans="7:7">
      <c r="G4771" s="16"/>
    </row>
    <row r="4772" spans="7:7">
      <c r="G4772" s="16"/>
    </row>
    <row r="4773" spans="7:7">
      <c r="G4773" s="16"/>
    </row>
    <row r="4774" spans="7:7">
      <c r="G4774" s="16"/>
    </row>
    <row r="4775" spans="7:7">
      <c r="G4775" s="16"/>
    </row>
    <row r="4776" spans="7:7">
      <c r="G4776" s="16"/>
    </row>
    <row r="4777" spans="7:7">
      <c r="G4777" s="16"/>
    </row>
    <row r="4778" spans="7:7">
      <c r="G4778" s="16"/>
    </row>
    <row r="4779" spans="7:7">
      <c r="G4779" s="16"/>
    </row>
    <row r="4780" spans="7:7">
      <c r="G4780" s="16"/>
    </row>
    <row r="4781" spans="7:7">
      <c r="G4781" s="16"/>
    </row>
    <row r="4782" spans="7:7">
      <c r="G4782" s="16"/>
    </row>
    <row r="4783" spans="7:7">
      <c r="G4783" s="16"/>
    </row>
    <row r="4784" spans="7:7">
      <c r="G4784" s="16"/>
    </row>
    <row r="4785" spans="7:7">
      <c r="G4785" s="16"/>
    </row>
    <row r="4786" spans="7:7">
      <c r="G4786" s="16"/>
    </row>
    <row r="4787" spans="7:7">
      <c r="G4787" s="16"/>
    </row>
    <row r="4788" spans="7:7">
      <c r="G4788" s="16"/>
    </row>
    <row r="4789" spans="7:7">
      <c r="G4789" s="16"/>
    </row>
    <row r="4790" spans="7:7">
      <c r="G4790" s="16"/>
    </row>
    <row r="4791" spans="7:7">
      <c r="G4791" s="16"/>
    </row>
    <row r="4792" spans="7:7">
      <c r="G4792" s="16"/>
    </row>
    <row r="4793" spans="7:7">
      <c r="G4793" s="16"/>
    </row>
    <row r="4794" spans="7:7">
      <c r="G4794" s="16"/>
    </row>
    <row r="4795" spans="7:7">
      <c r="G4795" s="16"/>
    </row>
    <row r="4796" spans="7:7">
      <c r="G4796" s="16"/>
    </row>
    <row r="4797" spans="7:7">
      <c r="G4797" s="16"/>
    </row>
    <row r="4798" spans="7:7">
      <c r="G4798" s="16"/>
    </row>
    <row r="4799" spans="7:7">
      <c r="G4799" s="16"/>
    </row>
    <row r="4800" spans="7:7">
      <c r="G4800" s="16"/>
    </row>
    <row r="4801" spans="7:7">
      <c r="G4801" s="16"/>
    </row>
    <row r="4802" spans="7:7">
      <c r="G4802" s="16"/>
    </row>
    <row r="4803" spans="7:7">
      <c r="G4803" s="16"/>
    </row>
    <row r="4804" spans="7:7">
      <c r="G4804" s="16"/>
    </row>
    <row r="4805" spans="7:7">
      <c r="G4805" s="16"/>
    </row>
    <row r="4806" spans="7:7">
      <c r="G4806" s="16"/>
    </row>
    <row r="4807" spans="7:7">
      <c r="G4807" s="16"/>
    </row>
    <row r="4808" spans="7:7">
      <c r="G4808" s="16"/>
    </row>
    <row r="4809" spans="7:7">
      <c r="G4809" s="16"/>
    </row>
    <row r="4810" spans="7:7">
      <c r="G4810" s="16"/>
    </row>
    <row r="4811" spans="7:7">
      <c r="G4811" s="16"/>
    </row>
    <row r="4812" spans="7:7">
      <c r="G4812" s="16"/>
    </row>
    <row r="4813" spans="7:7">
      <c r="G4813" s="16"/>
    </row>
    <row r="4814" spans="7:7">
      <c r="G4814" s="16"/>
    </row>
    <row r="4815" spans="7:7">
      <c r="G4815" s="16"/>
    </row>
    <row r="4816" spans="7:7">
      <c r="G4816" s="16"/>
    </row>
    <row r="4817" spans="7:7">
      <c r="G4817" s="16"/>
    </row>
    <row r="4818" spans="7:7">
      <c r="G4818" s="16"/>
    </row>
    <row r="4819" spans="7:7">
      <c r="G4819" s="16"/>
    </row>
    <row r="4820" spans="7:7">
      <c r="G4820" s="16"/>
    </row>
    <row r="4821" spans="7:7">
      <c r="G4821" s="16"/>
    </row>
    <row r="4822" spans="7:7">
      <c r="G4822" s="16"/>
    </row>
    <row r="4823" spans="7:7">
      <c r="G4823" s="16"/>
    </row>
    <row r="4824" spans="7:7">
      <c r="G4824" s="16"/>
    </row>
    <row r="4825" spans="7:7">
      <c r="G4825" s="16"/>
    </row>
    <row r="4826" spans="7:7">
      <c r="G4826" s="16"/>
    </row>
    <row r="4827" spans="7:7">
      <c r="G4827" s="16"/>
    </row>
    <row r="4828" spans="7:7">
      <c r="G4828" s="16"/>
    </row>
    <row r="4829" spans="7:7">
      <c r="G4829" s="16"/>
    </row>
    <row r="4830" spans="7:7">
      <c r="G4830" s="16"/>
    </row>
    <row r="4831" spans="7:7">
      <c r="G4831" s="16"/>
    </row>
    <row r="4832" spans="7:7">
      <c r="G4832" s="16"/>
    </row>
    <row r="4833" spans="7:7">
      <c r="G4833" s="16"/>
    </row>
    <row r="4834" spans="7:7">
      <c r="G4834" s="16"/>
    </row>
    <row r="4835" spans="7:7">
      <c r="G4835" s="16"/>
    </row>
    <row r="4836" spans="7:7">
      <c r="G4836" s="16"/>
    </row>
    <row r="4837" spans="7:7">
      <c r="G4837" s="16"/>
    </row>
    <row r="4838" spans="7:7">
      <c r="G4838" s="16"/>
    </row>
    <row r="4839" spans="7:7">
      <c r="G4839" s="16"/>
    </row>
    <row r="4840" spans="7:7">
      <c r="G4840" s="16"/>
    </row>
    <row r="4841" spans="7:7">
      <c r="G4841" s="16"/>
    </row>
    <row r="4842" spans="7:7">
      <c r="G4842" s="16"/>
    </row>
    <row r="4843" spans="7:7">
      <c r="G4843" s="16"/>
    </row>
    <row r="4844" spans="7:7">
      <c r="G4844" s="16"/>
    </row>
    <row r="4845" spans="7:7">
      <c r="G4845" s="16"/>
    </row>
    <row r="4846" spans="7:7">
      <c r="G4846" s="16"/>
    </row>
    <row r="4847" spans="7:7">
      <c r="G4847" s="16"/>
    </row>
    <row r="4848" spans="7:7">
      <c r="G4848" s="16"/>
    </row>
    <row r="4849" spans="7:7">
      <c r="G4849" s="16"/>
    </row>
    <row r="4850" spans="7:7">
      <c r="G4850" s="16"/>
    </row>
    <row r="4851" spans="7:7">
      <c r="G4851" s="16"/>
    </row>
    <row r="4852" spans="7:7">
      <c r="G4852" s="16"/>
    </row>
    <row r="4853" spans="7:7">
      <c r="G4853" s="16"/>
    </row>
    <row r="4854" spans="7:7">
      <c r="G4854" s="16"/>
    </row>
    <row r="4855" spans="7:7">
      <c r="G4855" s="16"/>
    </row>
    <row r="4856" spans="7:7">
      <c r="G4856" s="16"/>
    </row>
    <row r="4857" spans="7:7">
      <c r="G4857" s="16"/>
    </row>
    <row r="4858" spans="7:7">
      <c r="G4858" s="16"/>
    </row>
    <row r="4859" spans="7:7">
      <c r="G4859" s="16"/>
    </row>
    <row r="4860" spans="7:7">
      <c r="G4860" s="16"/>
    </row>
    <row r="4861" spans="7:7">
      <c r="G4861" s="16"/>
    </row>
    <row r="4862" spans="7:7">
      <c r="G4862" s="16"/>
    </row>
    <row r="4863" spans="7:7">
      <c r="G4863" s="16"/>
    </row>
    <row r="4864" spans="7:7">
      <c r="G4864" s="16"/>
    </row>
    <row r="4865" spans="7:7">
      <c r="G4865" s="16"/>
    </row>
    <row r="4866" spans="7:7">
      <c r="G4866" s="16"/>
    </row>
    <row r="4867" spans="7:7">
      <c r="G4867" s="16"/>
    </row>
    <row r="4868" spans="7:7">
      <c r="G4868" s="16"/>
    </row>
    <row r="4869" spans="7:7">
      <c r="G4869" s="16"/>
    </row>
    <row r="4870" spans="7:7">
      <c r="G4870" s="16"/>
    </row>
    <row r="4871" spans="7:7">
      <c r="G4871" s="16"/>
    </row>
    <row r="4872" spans="7:7">
      <c r="G4872" s="16"/>
    </row>
    <row r="4873" spans="7:7">
      <c r="G4873" s="16"/>
    </row>
    <row r="4874" spans="7:7">
      <c r="G4874" s="16"/>
    </row>
    <row r="4875" spans="7:7">
      <c r="G4875" s="16"/>
    </row>
    <row r="4876" spans="7:7">
      <c r="G4876" s="16"/>
    </row>
    <row r="4877" spans="7:7">
      <c r="G4877" s="16"/>
    </row>
    <row r="4878" spans="7:7">
      <c r="G4878" s="16"/>
    </row>
    <row r="4879" spans="7:7">
      <c r="G4879" s="16"/>
    </row>
    <row r="4880" spans="7:7">
      <c r="G4880" s="16"/>
    </row>
    <row r="4881" spans="7:7">
      <c r="G4881" s="16"/>
    </row>
    <row r="4882" spans="7:7">
      <c r="G4882" s="16"/>
    </row>
    <row r="4883" spans="7:7">
      <c r="G4883" s="16"/>
    </row>
    <row r="4884" spans="7:7">
      <c r="G4884" s="16"/>
    </row>
    <row r="4885" spans="7:7">
      <c r="G4885" s="16"/>
    </row>
    <row r="4886" spans="7:7">
      <c r="G4886" s="16"/>
    </row>
    <row r="4887" spans="7:7">
      <c r="G4887" s="16"/>
    </row>
    <row r="4888" spans="7:7">
      <c r="G4888" s="16"/>
    </row>
    <row r="4889" spans="7:7">
      <c r="G4889" s="16"/>
    </row>
    <row r="4890" spans="7:7">
      <c r="G4890" s="16"/>
    </row>
    <row r="4891" spans="7:7">
      <c r="G4891" s="16"/>
    </row>
    <row r="4892" spans="7:7">
      <c r="G4892" s="16"/>
    </row>
    <row r="4893" spans="7:7">
      <c r="G4893" s="16"/>
    </row>
    <row r="4894" spans="7:7">
      <c r="G4894" s="16"/>
    </row>
    <row r="4895" spans="7:7">
      <c r="G4895" s="16"/>
    </row>
    <row r="4896" spans="7:7">
      <c r="G4896" s="16"/>
    </row>
    <row r="4897" spans="7:7">
      <c r="G4897" s="16"/>
    </row>
    <row r="4898" spans="7:7">
      <c r="G4898" s="16"/>
    </row>
    <row r="4899" spans="7:7">
      <c r="G4899" s="16"/>
    </row>
    <row r="4900" spans="7:7">
      <c r="G4900" s="16"/>
    </row>
    <row r="4901" spans="7:7">
      <c r="G4901" s="16"/>
    </row>
    <row r="4902" spans="7:7">
      <c r="G4902" s="16"/>
    </row>
    <row r="4903" spans="7:7">
      <c r="G4903" s="16"/>
    </row>
    <row r="4904" spans="7:7">
      <c r="G4904" s="16"/>
    </row>
    <row r="4905" spans="7:7">
      <c r="G4905" s="16"/>
    </row>
    <row r="4906" spans="7:7">
      <c r="G4906" s="16"/>
    </row>
    <row r="4907" spans="7:7">
      <c r="G4907" s="16"/>
    </row>
    <row r="4908" spans="7:7">
      <c r="G4908" s="16"/>
    </row>
    <row r="4909" spans="7:7">
      <c r="G4909" s="16"/>
    </row>
    <row r="4910" spans="7:7">
      <c r="G4910" s="16"/>
    </row>
    <row r="4911" spans="7:7">
      <c r="G4911" s="16"/>
    </row>
    <row r="4912" spans="7:7">
      <c r="G4912" s="16"/>
    </row>
    <row r="4913" spans="7:7">
      <c r="G4913" s="16"/>
    </row>
    <row r="4914" spans="7:7">
      <c r="G4914" s="16"/>
    </row>
    <row r="4915" spans="7:7">
      <c r="G4915" s="16"/>
    </row>
    <row r="4916" spans="7:7">
      <c r="G4916" s="16"/>
    </row>
    <row r="4917" spans="7:7">
      <c r="G4917" s="16"/>
    </row>
    <row r="4918" spans="7:7">
      <c r="G4918" s="16"/>
    </row>
    <row r="4919" spans="7:7">
      <c r="G4919" s="16"/>
    </row>
    <row r="4920" spans="7:7">
      <c r="G4920" s="16"/>
    </row>
    <row r="4921" spans="7:7">
      <c r="G4921" s="16"/>
    </row>
    <row r="4922" spans="7:7">
      <c r="G4922" s="16"/>
    </row>
    <row r="4923" spans="7:7">
      <c r="G4923" s="16"/>
    </row>
    <row r="4924" spans="7:7">
      <c r="G4924" s="16"/>
    </row>
    <row r="4925" spans="7:7">
      <c r="G4925" s="16"/>
    </row>
    <row r="4926" spans="7:7">
      <c r="G4926" s="16"/>
    </row>
    <row r="4927" spans="7:7">
      <c r="G4927" s="16"/>
    </row>
    <row r="4928" spans="7:7">
      <c r="G4928" s="16"/>
    </row>
    <row r="4929" spans="7:7">
      <c r="G4929" s="16"/>
    </row>
    <row r="4930" spans="7:7">
      <c r="G4930" s="16"/>
    </row>
    <row r="4931" spans="7:7">
      <c r="G4931" s="16"/>
    </row>
    <row r="4932" spans="7:7">
      <c r="G4932" s="16"/>
    </row>
    <row r="4933" spans="7:7">
      <c r="G4933" s="16"/>
    </row>
    <row r="4934" spans="7:7">
      <c r="G4934" s="16"/>
    </row>
    <row r="4935" spans="7:7">
      <c r="G4935" s="16"/>
    </row>
    <row r="4936" spans="7:7">
      <c r="G4936" s="16"/>
    </row>
    <row r="4937" spans="7:7">
      <c r="G4937" s="16"/>
    </row>
    <row r="4938" spans="7:7">
      <c r="G4938" s="16"/>
    </row>
    <row r="4939" spans="7:7">
      <c r="G4939" s="16"/>
    </row>
    <row r="4940" spans="7:7">
      <c r="G4940" s="16"/>
    </row>
    <row r="4941" spans="7:7">
      <c r="G4941" s="16"/>
    </row>
    <row r="4942" spans="7:7">
      <c r="G4942" s="16"/>
    </row>
    <row r="4943" spans="7:7">
      <c r="G4943" s="16"/>
    </row>
    <row r="4944" spans="7:7">
      <c r="G4944" s="16"/>
    </row>
    <row r="4945" spans="7:7">
      <c r="G4945" s="16"/>
    </row>
    <row r="4946" spans="7:7">
      <c r="G4946" s="16"/>
    </row>
    <row r="4947" spans="7:7">
      <c r="G4947" s="16"/>
    </row>
    <row r="4948" spans="7:7">
      <c r="G4948" s="16"/>
    </row>
    <row r="4949" spans="7:7">
      <c r="G4949" s="16"/>
    </row>
    <row r="4950" spans="7:7">
      <c r="G4950" s="16"/>
    </row>
    <row r="4951" spans="7:7">
      <c r="G4951" s="16"/>
    </row>
    <row r="4952" spans="7:7">
      <c r="G4952" s="16"/>
    </row>
    <row r="4953" spans="7:7">
      <c r="G4953" s="16"/>
    </row>
    <row r="4954" spans="7:7">
      <c r="G4954" s="16"/>
    </row>
    <row r="4955" spans="7:7">
      <c r="G4955" s="16"/>
    </row>
    <row r="4956" spans="7:7">
      <c r="G4956" s="16"/>
    </row>
    <row r="4957" spans="7:7">
      <c r="G4957" s="16"/>
    </row>
    <row r="4958" spans="7:7">
      <c r="G4958" s="16"/>
    </row>
    <row r="4959" spans="7:7">
      <c r="G4959" s="16"/>
    </row>
    <row r="4960" spans="7:7">
      <c r="G4960" s="16"/>
    </row>
    <row r="4961" spans="7:7">
      <c r="G4961" s="16"/>
    </row>
    <row r="4962" spans="7:7">
      <c r="G4962" s="16"/>
    </row>
    <row r="4963" spans="7:7">
      <c r="G4963" s="16"/>
    </row>
    <row r="4964" spans="7:7">
      <c r="G4964" s="16"/>
    </row>
    <row r="4965" spans="7:7">
      <c r="G4965" s="16"/>
    </row>
    <row r="4966" spans="7:7">
      <c r="G4966" s="16"/>
    </row>
    <row r="4967" spans="7:7">
      <c r="G4967" s="16"/>
    </row>
    <row r="4968" spans="7:7">
      <c r="G4968" s="16"/>
    </row>
    <row r="4969" spans="7:7">
      <c r="G4969" s="16"/>
    </row>
    <row r="4970" spans="7:7">
      <c r="G4970" s="16"/>
    </row>
    <row r="4971" spans="7:7">
      <c r="G4971" s="16"/>
    </row>
    <row r="4972" spans="7:7">
      <c r="G4972" s="16"/>
    </row>
    <row r="4973" spans="7:7">
      <c r="G4973" s="16"/>
    </row>
    <row r="4974" spans="7:7">
      <c r="G4974" s="16"/>
    </row>
    <row r="4975" spans="7:7">
      <c r="G4975" s="16"/>
    </row>
    <row r="4976" spans="7:7">
      <c r="G4976" s="16"/>
    </row>
    <row r="4977" spans="7:7">
      <c r="G4977" s="16"/>
    </row>
    <row r="4978" spans="7:7">
      <c r="G4978" s="16"/>
    </row>
    <row r="4979" spans="7:7">
      <c r="G4979" s="16"/>
    </row>
    <row r="4980" spans="7:7">
      <c r="G4980" s="16"/>
    </row>
    <row r="4981" spans="7:7">
      <c r="G4981" s="16"/>
    </row>
    <row r="4982" spans="7:7">
      <c r="G4982" s="16"/>
    </row>
    <row r="4983" spans="7:7">
      <c r="G4983" s="16"/>
    </row>
    <row r="4984" spans="7:7">
      <c r="G4984" s="16"/>
    </row>
    <row r="4985" spans="7:7">
      <c r="G4985" s="16"/>
    </row>
    <row r="4986" spans="7:7">
      <c r="G4986" s="16"/>
    </row>
    <row r="4987" spans="7:7">
      <c r="G4987" s="16"/>
    </row>
    <row r="4988" spans="7:7">
      <c r="G4988" s="16"/>
    </row>
    <row r="4989" spans="7:7">
      <c r="G4989" s="16"/>
    </row>
    <row r="4990" spans="7:7">
      <c r="G4990" s="16"/>
    </row>
    <row r="4991" spans="7:7">
      <c r="G4991" s="16"/>
    </row>
    <row r="4992" spans="7:7">
      <c r="G4992" s="16"/>
    </row>
    <row r="4993" spans="7:7">
      <c r="G4993" s="16"/>
    </row>
    <row r="4994" spans="7:7">
      <c r="G4994" s="16"/>
    </row>
    <row r="4995" spans="7:7">
      <c r="G4995" s="16"/>
    </row>
    <row r="4996" spans="7:7">
      <c r="G4996" s="16"/>
    </row>
    <row r="4997" spans="7:7">
      <c r="G4997" s="16"/>
    </row>
    <row r="4998" spans="7:7">
      <c r="G4998" s="16"/>
    </row>
    <row r="4999" spans="7:7">
      <c r="G4999" s="16"/>
    </row>
    <row r="5000" spans="7:7">
      <c r="G5000" s="16"/>
    </row>
    <row r="5001" spans="7:7">
      <c r="G5001" s="16"/>
    </row>
    <row r="5002" spans="7:7">
      <c r="G5002" s="16"/>
    </row>
    <row r="5003" spans="7:7">
      <c r="G5003" s="16"/>
    </row>
    <row r="5004" spans="7:7">
      <c r="G5004" s="16"/>
    </row>
    <row r="5005" spans="7:7">
      <c r="G5005" s="16"/>
    </row>
    <row r="5006" spans="7:7">
      <c r="G5006" s="16"/>
    </row>
    <row r="5007" spans="7:7">
      <c r="G5007" s="16"/>
    </row>
    <row r="5008" spans="7:7">
      <c r="G5008" s="16"/>
    </row>
    <row r="5009" spans="7:7">
      <c r="G5009" s="16"/>
    </row>
    <row r="5010" spans="7:7">
      <c r="G5010" s="16"/>
    </row>
    <row r="5011" spans="7:7">
      <c r="G5011" s="16"/>
    </row>
    <row r="5012" spans="7:7">
      <c r="G5012" s="16"/>
    </row>
    <row r="5013" spans="7:7">
      <c r="G5013" s="16"/>
    </row>
    <row r="5014" spans="7:7">
      <c r="G5014" s="16"/>
    </row>
    <row r="5015" spans="7:7">
      <c r="G5015" s="16"/>
    </row>
    <row r="5016" spans="7:7">
      <c r="G5016" s="16"/>
    </row>
    <row r="5017" spans="7:7">
      <c r="G5017" s="16"/>
    </row>
    <row r="5018" spans="7:7">
      <c r="G5018" s="16"/>
    </row>
    <row r="5019" spans="7:7">
      <c r="G5019" s="16"/>
    </row>
    <row r="5020" spans="7:7">
      <c r="G5020" s="16"/>
    </row>
    <row r="5021" spans="7:7">
      <c r="G5021" s="16"/>
    </row>
    <row r="5022" spans="7:7">
      <c r="G5022" s="16"/>
    </row>
    <row r="5023" spans="7:7">
      <c r="G5023" s="16"/>
    </row>
    <row r="5024" spans="7:7">
      <c r="G5024" s="16"/>
    </row>
    <row r="5025" spans="7:7">
      <c r="G5025" s="16"/>
    </row>
    <row r="5026" spans="7:7">
      <c r="G5026" s="16"/>
    </row>
    <row r="5027" spans="7:7">
      <c r="G5027" s="16"/>
    </row>
    <row r="5028" spans="7:7">
      <c r="G5028" s="16"/>
    </row>
    <row r="5029" spans="7:7">
      <c r="G5029" s="16"/>
    </row>
    <row r="5030" spans="7:7">
      <c r="G5030" s="16"/>
    </row>
    <row r="5031" spans="7:7">
      <c r="G5031" s="16"/>
    </row>
    <row r="5032" spans="7:7">
      <c r="G5032" s="16"/>
    </row>
    <row r="5033" spans="7:7">
      <c r="G5033" s="16"/>
    </row>
    <row r="5034" spans="7:7">
      <c r="G5034" s="16"/>
    </row>
    <row r="5035" spans="7:7">
      <c r="G5035" s="16"/>
    </row>
    <row r="5036" spans="7:7">
      <c r="G5036" s="16"/>
    </row>
    <row r="5037" spans="7:7">
      <c r="G5037" s="16"/>
    </row>
    <row r="5038" spans="7:7">
      <c r="G5038" s="16"/>
    </row>
    <row r="5039" spans="7:7">
      <c r="G5039" s="16"/>
    </row>
    <row r="5040" spans="7:7">
      <c r="G5040" s="16"/>
    </row>
    <row r="5041" spans="7:7">
      <c r="G5041" s="16"/>
    </row>
    <row r="5042" spans="7:7">
      <c r="G5042" s="16"/>
    </row>
    <row r="5043" spans="7:7">
      <c r="G5043" s="16"/>
    </row>
    <row r="5044" spans="7:7">
      <c r="G5044" s="16"/>
    </row>
    <row r="5045" spans="7:7">
      <c r="G5045" s="16"/>
    </row>
    <row r="5046" spans="7:7">
      <c r="G5046" s="16"/>
    </row>
    <row r="5047" spans="7:7">
      <c r="G5047" s="16"/>
    </row>
    <row r="5048" spans="7:7">
      <c r="G5048" s="16"/>
    </row>
    <row r="5049" spans="7:7">
      <c r="G5049" s="16"/>
    </row>
    <row r="5050" spans="7:7">
      <c r="G5050" s="16"/>
    </row>
    <row r="5051" spans="7:7">
      <c r="G5051" s="16"/>
    </row>
    <row r="5052" spans="7:7">
      <c r="G5052" s="16"/>
    </row>
    <row r="5053" spans="7:7">
      <c r="G5053" s="16"/>
    </row>
    <row r="5054" spans="7:7">
      <c r="G5054" s="16"/>
    </row>
    <row r="5055" spans="7:7">
      <c r="G5055" s="16"/>
    </row>
    <row r="5056" spans="7:7">
      <c r="G5056" s="16"/>
    </row>
    <row r="5057" spans="7:7">
      <c r="G5057" s="16"/>
    </row>
    <row r="5058" spans="7:7">
      <c r="G5058" s="16"/>
    </row>
    <row r="5059" spans="7:7">
      <c r="G5059" s="16"/>
    </row>
    <row r="5060" spans="7:7">
      <c r="G5060" s="16"/>
    </row>
    <row r="5061" spans="7:7">
      <c r="G5061" s="16"/>
    </row>
    <row r="5062" spans="7:7">
      <c r="G5062" s="16"/>
    </row>
    <row r="5063" spans="7:7">
      <c r="G5063" s="16"/>
    </row>
    <row r="5064" spans="7:7">
      <c r="G5064" s="16"/>
    </row>
    <row r="5065" spans="7:7">
      <c r="G5065" s="16"/>
    </row>
    <row r="5066" spans="7:7">
      <c r="G5066" s="16"/>
    </row>
    <row r="5067" spans="7:7">
      <c r="G5067" s="16"/>
    </row>
    <row r="5068" spans="7:7">
      <c r="G5068" s="16"/>
    </row>
    <row r="5069" spans="7:7">
      <c r="G5069" s="16"/>
    </row>
    <row r="5070" spans="7:7">
      <c r="G5070" s="16"/>
    </row>
    <row r="5071" spans="7:7">
      <c r="G5071" s="16"/>
    </row>
    <row r="5072" spans="7:7">
      <c r="G5072" s="16"/>
    </row>
    <row r="5073" spans="7:7">
      <c r="G5073" s="16"/>
    </row>
    <row r="5074" spans="7:7">
      <c r="G5074" s="16"/>
    </row>
    <row r="5075" spans="7:7">
      <c r="G5075" s="16"/>
    </row>
    <row r="5076" spans="7:7">
      <c r="G5076" s="16"/>
    </row>
    <row r="5077" spans="7:7">
      <c r="G5077" s="16"/>
    </row>
    <row r="5078" spans="7:7">
      <c r="G5078" s="16"/>
    </row>
    <row r="5079" spans="7:7">
      <c r="G5079" s="16"/>
    </row>
    <row r="5080" spans="7:7">
      <c r="G5080" s="16"/>
    </row>
    <row r="5081" spans="7:7">
      <c r="G5081" s="16"/>
    </row>
    <row r="5082" spans="7:7">
      <c r="G5082" s="16"/>
    </row>
    <row r="5083" spans="7:7">
      <c r="G5083" s="16"/>
    </row>
    <row r="5084" spans="7:7">
      <c r="G5084" s="16"/>
    </row>
    <row r="5085" spans="7:7">
      <c r="G5085" s="16"/>
    </row>
    <row r="5086" spans="7:7">
      <c r="G5086" s="16"/>
    </row>
    <row r="5087" spans="7:7">
      <c r="G5087" s="16"/>
    </row>
    <row r="5088" spans="7:7">
      <c r="G5088" s="16"/>
    </row>
    <row r="5089" spans="7:7">
      <c r="G5089" s="16"/>
    </row>
    <row r="5090" spans="7:7">
      <c r="G5090" s="16"/>
    </row>
    <row r="5091" spans="7:7">
      <c r="G5091" s="16"/>
    </row>
    <row r="5092" spans="7:7">
      <c r="G5092" s="16"/>
    </row>
    <row r="5093" spans="7:7">
      <c r="G5093" s="16"/>
    </row>
    <row r="5094" spans="7:7">
      <c r="G5094" s="16"/>
    </row>
    <row r="5095" spans="7:7">
      <c r="G5095" s="16"/>
    </row>
    <row r="5096" spans="7:7">
      <c r="G5096" s="16"/>
    </row>
    <row r="5097" spans="7:7">
      <c r="G5097" s="16"/>
    </row>
    <row r="5098" spans="7:7">
      <c r="G5098" s="16"/>
    </row>
    <row r="5099" spans="7:7">
      <c r="G5099" s="16"/>
    </row>
    <row r="5100" spans="7:7">
      <c r="G5100" s="16"/>
    </row>
    <row r="5101" spans="7:7">
      <c r="G5101" s="16"/>
    </row>
    <row r="5102" spans="7:7">
      <c r="G5102" s="16"/>
    </row>
    <row r="5103" spans="7:7">
      <c r="G5103" s="16"/>
    </row>
    <row r="5104" spans="7:7">
      <c r="G5104" s="16"/>
    </row>
    <row r="5105" spans="7:7">
      <c r="G5105" s="16"/>
    </row>
    <row r="5106" spans="7:7">
      <c r="G5106" s="16"/>
    </row>
    <row r="5107" spans="7:7">
      <c r="G5107" s="16"/>
    </row>
    <row r="5108" spans="7:7">
      <c r="G5108" s="16"/>
    </row>
    <row r="5109" spans="7:7">
      <c r="G5109" s="16"/>
    </row>
    <row r="5110" spans="7:7">
      <c r="G5110" s="16"/>
    </row>
    <row r="5111" spans="7:7">
      <c r="G5111" s="16"/>
    </row>
    <row r="5112" spans="7:7">
      <c r="G5112" s="16"/>
    </row>
    <row r="5113" spans="7:7">
      <c r="G5113" s="16"/>
    </row>
    <row r="5114" spans="7:7">
      <c r="G5114" s="16"/>
    </row>
    <row r="5115" spans="7:7">
      <c r="G5115" s="16"/>
    </row>
    <row r="5116" spans="7:7">
      <c r="G5116" s="16"/>
    </row>
    <row r="5117" spans="7:7">
      <c r="G5117" s="16"/>
    </row>
    <row r="5118" spans="7:7">
      <c r="G5118" s="16"/>
    </row>
    <row r="5119" spans="7:7">
      <c r="G5119" s="16"/>
    </row>
    <row r="5120" spans="7:7">
      <c r="G5120" s="16"/>
    </row>
    <row r="5121" spans="7:7">
      <c r="G5121" s="16"/>
    </row>
    <row r="5122" spans="7:7">
      <c r="G5122" s="16"/>
    </row>
    <row r="5123" spans="7:7">
      <c r="G5123" s="16"/>
    </row>
    <row r="5124" spans="7:7">
      <c r="G5124" s="16"/>
    </row>
    <row r="5125" spans="7:7">
      <c r="G5125" s="16"/>
    </row>
    <row r="5126" spans="7:7">
      <c r="G5126" s="16"/>
    </row>
    <row r="5127" spans="7:7">
      <c r="G5127" s="16"/>
    </row>
    <row r="5128" spans="7:7">
      <c r="G5128" s="16"/>
    </row>
    <row r="5129" spans="7:7">
      <c r="G5129" s="16"/>
    </row>
    <row r="5130" spans="7:7">
      <c r="G5130" s="16"/>
    </row>
    <row r="5131" spans="7:7">
      <c r="G5131" s="16"/>
    </row>
    <row r="5132" spans="7:7">
      <c r="G5132" s="16"/>
    </row>
    <row r="5133" spans="7:7">
      <c r="G5133" s="16"/>
    </row>
    <row r="5134" spans="7:7">
      <c r="G5134" s="16"/>
    </row>
    <row r="5135" spans="7:7">
      <c r="G5135" s="16"/>
    </row>
    <row r="5136" spans="7:7">
      <c r="G5136" s="16"/>
    </row>
    <row r="5137" spans="7:7">
      <c r="G5137" s="16"/>
    </row>
    <row r="5138" spans="7:7">
      <c r="G5138" s="16"/>
    </row>
    <row r="5139" spans="7:7">
      <c r="G5139" s="16"/>
    </row>
    <row r="5140" spans="7:7">
      <c r="G5140" s="16"/>
    </row>
    <row r="5141" spans="7:7">
      <c r="G5141" s="16"/>
    </row>
    <row r="5142" spans="7:7">
      <c r="G5142" s="16"/>
    </row>
    <row r="5143" spans="7:7">
      <c r="G5143" s="16"/>
    </row>
    <row r="5144" spans="7:7">
      <c r="G5144" s="16"/>
    </row>
    <row r="5145" spans="7:7">
      <c r="G5145" s="16"/>
    </row>
    <row r="5146" spans="7:7">
      <c r="G5146" s="16"/>
    </row>
    <row r="5147" spans="7:7">
      <c r="G5147" s="16"/>
    </row>
    <row r="5148" spans="7:7">
      <c r="G5148" s="16"/>
    </row>
    <row r="5149" spans="7:7">
      <c r="G5149" s="16"/>
    </row>
    <row r="5150" spans="7:7">
      <c r="G5150" s="16"/>
    </row>
    <row r="5151" spans="7:7">
      <c r="G5151" s="16"/>
    </row>
    <row r="5152" spans="7:7">
      <c r="G5152" s="16"/>
    </row>
    <row r="5153" spans="7:7">
      <c r="G5153" s="16"/>
    </row>
    <row r="5154" spans="7:7">
      <c r="G5154" s="16"/>
    </row>
    <row r="5155" spans="7:7">
      <c r="G5155" s="16"/>
    </row>
    <row r="5156" spans="7:7">
      <c r="G5156" s="16"/>
    </row>
    <row r="5157" spans="7:7">
      <c r="G5157" s="16"/>
    </row>
    <row r="5158" spans="7:7">
      <c r="G5158" s="16"/>
    </row>
    <row r="5159" spans="7:7">
      <c r="G5159" s="16"/>
    </row>
    <row r="5160" spans="7:7">
      <c r="G5160" s="16"/>
    </row>
    <row r="5161" spans="7:7">
      <c r="G5161" s="16"/>
    </row>
    <row r="5162" spans="7:7">
      <c r="G5162" s="16"/>
    </row>
    <row r="5163" spans="7:7">
      <c r="G5163" s="16"/>
    </row>
    <row r="5164" spans="7:7">
      <c r="G5164" s="16"/>
    </row>
    <row r="5165" spans="7:7">
      <c r="G5165" s="16"/>
    </row>
    <row r="5166" spans="7:7">
      <c r="G5166" s="16"/>
    </row>
    <row r="5167" spans="7:7">
      <c r="G5167" s="16"/>
    </row>
    <row r="5168" spans="7:7">
      <c r="G5168" s="16"/>
    </row>
    <row r="5169" spans="7:7">
      <c r="G5169" s="16"/>
    </row>
    <row r="5170" spans="7:7">
      <c r="G5170" s="16"/>
    </row>
    <row r="5171" spans="7:7">
      <c r="G5171" s="16"/>
    </row>
    <row r="5172" spans="7:7">
      <c r="G5172" s="16"/>
    </row>
    <row r="5173" spans="7:7">
      <c r="G5173" s="16"/>
    </row>
    <row r="5174" spans="7:7">
      <c r="G5174" s="16"/>
    </row>
    <row r="5175" spans="7:7">
      <c r="G5175" s="16"/>
    </row>
    <row r="5176" spans="7:7">
      <c r="G5176" s="16"/>
    </row>
    <row r="5177" spans="7:7">
      <c r="G5177" s="16"/>
    </row>
    <row r="5178" spans="7:7">
      <c r="G5178" s="16"/>
    </row>
    <row r="5179" spans="7:7">
      <c r="G5179" s="16"/>
    </row>
    <row r="5180" spans="7:7">
      <c r="G5180" s="16"/>
    </row>
    <row r="5181" spans="7:7">
      <c r="G5181" s="16"/>
    </row>
    <row r="5182" spans="7:7">
      <c r="G5182" s="16"/>
    </row>
    <row r="5183" spans="7:7">
      <c r="G5183" s="16"/>
    </row>
    <row r="5184" spans="7:7">
      <c r="G5184" s="16"/>
    </row>
    <row r="5185" spans="7:7">
      <c r="G5185" s="16"/>
    </row>
    <row r="5186" spans="7:7">
      <c r="G5186" s="16"/>
    </row>
    <row r="5187" spans="7:7">
      <c r="G5187" s="16"/>
    </row>
    <row r="5188" spans="7:7">
      <c r="G5188" s="16"/>
    </row>
    <row r="5189" spans="7:7">
      <c r="G5189" s="16"/>
    </row>
    <row r="5190" spans="7:7">
      <c r="G5190" s="16"/>
    </row>
    <row r="5191" spans="7:7">
      <c r="G5191" s="16"/>
    </row>
    <row r="5192" spans="7:7">
      <c r="G5192" s="16"/>
    </row>
    <row r="5193" spans="7:7">
      <c r="G5193" s="16"/>
    </row>
    <row r="5194" spans="7:7">
      <c r="G5194" s="16"/>
    </row>
    <row r="5195" spans="7:7">
      <c r="G5195" s="16"/>
    </row>
    <row r="5196" spans="7:7">
      <c r="G5196" s="16"/>
    </row>
    <row r="5197" spans="7:7">
      <c r="G5197" s="16"/>
    </row>
    <row r="5198" spans="7:7">
      <c r="G5198" s="16"/>
    </row>
    <row r="5199" spans="7:7">
      <c r="G5199" s="16"/>
    </row>
    <row r="5200" spans="7:7">
      <c r="G5200" s="16"/>
    </row>
    <row r="5201" spans="7:7">
      <c r="G5201" s="16"/>
    </row>
    <row r="5202" spans="7:7">
      <c r="G5202" s="16"/>
    </row>
    <row r="5203" spans="7:7">
      <c r="G5203" s="16"/>
    </row>
    <row r="5204" spans="7:7">
      <c r="G5204" s="16"/>
    </row>
    <row r="5205" spans="7:7">
      <c r="G5205" s="16"/>
    </row>
    <row r="5206" spans="7:7">
      <c r="G5206" s="16"/>
    </row>
    <row r="5207" spans="7:7">
      <c r="G5207" s="16"/>
    </row>
    <row r="5208" spans="7:7">
      <c r="G5208" s="16"/>
    </row>
    <row r="5209" spans="7:7">
      <c r="G5209" s="16"/>
    </row>
    <row r="5210" spans="7:7">
      <c r="G5210" s="16"/>
    </row>
    <row r="5211" spans="7:7">
      <c r="G5211" s="16"/>
    </row>
    <row r="5212" spans="7:7">
      <c r="G5212" s="16"/>
    </row>
    <row r="5213" spans="7:7">
      <c r="G5213" s="16"/>
    </row>
    <row r="5214" spans="7:7">
      <c r="G5214" s="16"/>
    </row>
    <row r="5215" spans="7:7">
      <c r="G5215" s="16"/>
    </row>
    <row r="5216" spans="7:7">
      <c r="G5216" s="16"/>
    </row>
    <row r="5217" spans="7:7">
      <c r="G5217" s="16"/>
    </row>
    <row r="5218" spans="7:7">
      <c r="G5218" s="16"/>
    </row>
    <row r="5219" spans="7:7">
      <c r="G5219" s="16"/>
    </row>
    <row r="5220" spans="7:7">
      <c r="G5220" s="16"/>
    </row>
    <row r="5221" spans="7:7">
      <c r="G5221" s="16"/>
    </row>
    <row r="5222" spans="7:7">
      <c r="G5222" s="16"/>
    </row>
    <row r="5223" spans="7:7">
      <c r="G5223" s="16"/>
    </row>
    <row r="5224" spans="7:7">
      <c r="G5224" s="16"/>
    </row>
    <row r="5225" spans="7:7">
      <c r="G5225" s="16"/>
    </row>
    <row r="5226" spans="7:7">
      <c r="G5226" s="16"/>
    </row>
    <row r="5227" spans="7:7">
      <c r="G5227" s="16"/>
    </row>
    <row r="5228" spans="7:7">
      <c r="G5228" s="16"/>
    </row>
    <row r="5229" spans="7:7">
      <c r="G5229" s="16"/>
    </row>
    <row r="5230" spans="7:7">
      <c r="G5230" s="16"/>
    </row>
    <row r="5231" spans="7:7">
      <c r="G5231" s="16"/>
    </row>
    <row r="5232" spans="7:7">
      <c r="G5232" s="16"/>
    </row>
    <row r="5233" spans="7:7">
      <c r="G5233" s="16"/>
    </row>
    <row r="5234" spans="7:7">
      <c r="G5234" s="16"/>
    </row>
    <row r="5235" spans="7:7">
      <c r="G5235" s="16"/>
    </row>
    <row r="5236" spans="7:7">
      <c r="G5236" s="16"/>
    </row>
    <row r="5237" spans="7:7">
      <c r="G5237" s="16"/>
    </row>
    <row r="5238" spans="7:7">
      <c r="G5238" s="16"/>
    </row>
    <row r="5239" spans="7:7">
      <c r="G5239" s="16"/>
    </row>
    <row r="5240" spans="7:7">
      <c r="G5240" s="16"/>
    </row>
    <row r="5241" spans="7:7">
      <c r="G5241" s="16"/>
    </row>
    <row r="5242" spans="7:7">
      <c r="G5242" s="16"/>
    </row>
    <row r="5243" spans="7:7">
      <c r="G5243" s="16"/>
    </row>
    <row r="5244" spans="7:7">
      <c r="G5244" s="16"/>
    </row>
    <row r="5245" spans="7:7">
      <c r="G5245" s="16"/>
    </row>
    <row r="5246" spans="7:7">
      <c r="G5246" s="16"/>
    </row>
    <row r="5247" spans="7:7">
      <c r="G5247" s="16"/>
    </row>
    <row r="5248" spans="7:7">
      <c r="G5248" s="16"/>
    </row>
    <row r="5249" spans="7:7">
      <c r="G5249" s="16"/>
    </row>
    <row r="5250" spans="7:7">
      <c r="G5250" s="16"/>
    </row>
    <row r="5251" spans="7:7">
      <c r="G5251" s="16"/>
    </row>
    <row r="5252" spans="7:7">
      <c r="G5252" s="16"/>
    </row>
    <row r="5253" spans="7:7">
      <c r="G5253" s="16"/>
    </row>
    <row r="5254" spans="7:7">
      <c r="G5254" s="16"/>
    </row>
    <row r="5255" spans="7:7">
      <c r="G5255" s="16"/>
    </row>
    <row r="5256" spans="7:7">
      <c r="G5256" s="16"/>
    </row>
    <row r="5257" spans="7:7">
      <c r="G5257" s="16"/>
    </row>
    <row r="5258" spans="7:7">
      <c r="G5258" s="16"/>
    </row>
    <row r="5259" spans="7:7">
      <c r="G5259" s="16"/>
    </row>
    <row r="5260" spans="7:7">
      <c r="G5260" s="16"/>
    </row>
    <row r="5261" spans="7:7">
      <c r="G5261" s="16"/>
    </row>
    <row r="5262" spans="7:7">
      <c r="G5262" s="16"/>
    </row>
    <row r="5263" spans="7:7">
      <c r="G5263" s="16"/>
    </row>
    <row r="5264" spans="7:7">
      <c r="G5264" s="16"/>
    </row>
    <row r="5265" spans="7:7">
      <c r="G5265" s="16"/>
    </row>
    <row r="5266" spans="7:7">
      <c r="G5266" s="16"/>
    </row>
    <row r="5267" spans="7:7">
      <c r="G5267" s="16"/>
    </row>
    <row r="5268" spans="7:7">
      <c r="G5268" s="16"/>
    </row>
    <row r="5269" spans="7:7">
      <c r="G5269" s="16"/>
    </row>
    <row r="5270" spans="7:7">
      <c r="G5270" s="16"/>
    </row>
    <row r="5271" spans="7:7">
      <c r="G5271" s="16"/>
    </row>
    <row r="5272" spans="7:7">
      <c r="G5272" s="16"/>
    </row>
    <row r="5273" spans="7:7">
      <c r="G5273" s="16"/>
    </row>
    <row r="5274" spans="7:7">
      <c r="G5274" s="16"/>
    </row>
    <row r="5275" spans="7:7">
      <c r="G5275" s="16"/>
    </row>
    <row r="5276" spans="7:7">
      <c r="G5276" s="16"/>
    </row>
    <row r="5277" spans="7:7">
      <c r="G5277" s="16"/>
    </row>
    <row r="5278" spans="7:7">
      <c r="G5278" s="16"/>
    </row>
    <row r="5279" spans="7:7">
      <c r="G5279" s="16"/>
    </row>
    <row r="5280" spans="7:7">
      <c r="G5280" s="16"/>
    </row>
    <row r="5281" spans="7:7">
      <c r="G5281" s="16"/>
    </row>
    <row r="5282" spans="7:7">
      <c r="G5282" s="16"/>
    </row>
    <row r="5283" spans="7:7">
      <c r="G5283" s="16"/>
    </row>
    <row r="5284" spans="7:7">
      <c r="G5284" s="16"/>
    </row>
    <row r="5285" spans="7:7">
      <c r="G5285" s="16"/>
    </row>
    <row r="5286" spans="7:7">
      <c r="G5286" s="16"/>
    </row>
    <row r="5287" spans="7:7">
      <c r="G5287" s="16"/>
    </row>
    <row r="5288" spans="7:7">
      <c r="G5288" s="16"/>
    </row>
    <row r="5289" spans="7:7">
      <c r="G5289" s="16"/>
    </row>
    <row r="5290" spans="7:7">
      <c r="G5290" s="16"/>
    </row>
    <row r="5291" spans="7:7">
      <c r="G5291" s="16"/>
    </row>
    <row r="5292" spans="7:7">
      <c r="G5292" s="16"/>
    </row>
    <row r="5293" spans="7:7">
      <c r="G5293" s="16"/>
    </row>
    <row r="5294" spans="7:7">
      <c r="G5294" s="16"/>
    </row>
    <row r="5295" spans="7:7">
      <c r="G5295" s="16"/>
    </row>
    <row r="5296" spans="7:7">
      <c r="G5296" s="16"/>
    </row>
    <row r="5297" spans="7:7">
      <c r="G5297" s="16"/>
    </row>
    <row r="5298" spans="7:7">
      <c r="G5298" s="16"/>
    </row>
    <row r="5299" spans="7:7">
      <c r="G5299" s="16"/>
    </row>
    <row r="5300" spans="7:7">
      <c r="G5300" s="16"/>
    </row>
    <row r="5301" spans="7:7">
      <c r="G5301" s="16"/>
    </row>
    <row r="5302" spans="7:7">
      <c r="G5302" s="16"/>
    </row>
    <row r="5303" spans="7:7">
      <c r="G5303" s="16"/>
    </row>
    <row r="5304" spans="7:7">
      <c r="G5304" s="16"/>
    </row>
    <row r="5305" spans="7:7">
      <c r="G5305" s="16"/>
    </row>
    <row r="5306" spans="7:7">
      <c r="G5306" s="16"/>
    </row>
    <row r="5307" spans="7:7">
      <c r="G5307" s="16"/>
    </row>
    <row r="5308" spans="7:7">
      <c r="G5308" s="16"/>
    </row>
    <row r="5309" spans="7:7">
      <c r="G5309" s="16"/>
    </row>
    <row r="5310" spans="7:7">
      <c r="G5310" s="16"/>
    </row>
    <row r="5311" spans="7:7">
      <c r="G5311" s="16"/>
    </row>
    <row r="5312" spans="7:7">
      <c r="G5312" s="16"/>
    </row>
    <row r="5313" spans="7:7">
      <c r="G5313" s="16"/>
    </row>
    <row r="5314" spans="7:7">
      <c r="G5314" s="16"/>
    </row>
    <row r="5315" spans="7:7">
      <c r="G5315" s="16"/>
    </row>
    <row r="5316" spans="7:7">
      <c r="G5316" s="16"/>
    </row>
    <row r="5317" spans="7:7">
      <c r="G5317" s="16"/>
    </row>
    <row r="5318" spans="7:7">
      <c r="G5318" s="16"/>
    </row>
    <row r="5319" spans="7:7">
      <c r="G5319" s="16"/>
    </row>
    <row r="5320" spans="7:7">
      <c r="G5320" s="16"/>
    </row>
    <row r="5321" spans="7:7">
      <c r="G5321" s="16"/>
    </row>
    <row r="5322" spans="7:7">
      <c r="G5322" s="16"/>
    </row>
    <row r="5323" spans="7:7">
      <c r="G5323" s="16"/>
    </row>
    <row r="5324" spans="7:7">
      <c r="G5324" s="16"/>
    </row>
    <row r="5325" spans="7:7">
      <c r="G5325" s="16"/>
    </row>
    <row r="5326" spans="7:7">
      <c r="G5326" s="16"/>
    </row>
    <row r="5327" spans="7:7">
      <c r="G5327" s="16"/>
    </row>
    <row r="5328" spans="7:7">
      <c r="G5328" s="16"/>
    </row>
    <row r="5329" spans="7:7">
      <c r="G5329" s="16"/>
    </row>
    <row r="5330" spans="7:7">
      <c r="G5330" s="16"/>
    </row>
    <row r="5331" spans="7:7">
      <c r="G5331" s="16"/>
    </row>
    <row r="5332" spans="7:7">
      <c r="G5332" s="16"/>
    </row>
    <row r="5333" spans="7:7">
      <c r="G5333" s="16"/>
    </row>
    <row r="5334" spans="7:7">
      <c r="G5334" s="16"/>
    </row>
    <row r="5335" spans="7:7">
      <c r="G5335" s="16"/>
    </row>
    <row r="5336" spans="7:7">
      <c r="G5336" s="16"/>
    </row>
    <row r="5337" spans="7:7">
      <c r="G5337" s="16"/>
    </row>
    <row r="5338" spans="7:7">
      <c r="G5338" s="16"/>
    </row>
    <row r="5339" spans="7:7">
      <c r="G5339" s="16"/>
    </row>
    <row r="5340" spans="7:7">
      <c r="G5340" s="16"/>
    </row>
    <row r="5341" spans="7:7">
      <c r="G5341" s="16"/>
    </row>
    <row r="5342" spans="7:7">
      <c r="G5342" s="16"/>
    </row>
    <row r="5343" spans="7:7">
      <c r="G5343" s="16"/>
    </row>
    <row r="5344" spans="7:7">
      <c r="G5344" s="16"/>
    </row>
    <row r="5345" spans="7:7">
      <c r="G5345" s="16"/>
    </row>
    <row r="5346" spans="7:7">
      <c r="G5346" s="16"/>
    </row>
    <row r="5347" spans="7:7">
      <c r="G5347" s="16"/>
    </row>
    <row r="5348" spans="7:7">
      <c r="G5348" s="16"/>
    </row>
    <row r="5349" spans="7:7">
      <c r="G5349" s="16"/>
    </row>
    <row r="5350" spans="7:7">
      <c r="G5350" s="16"/>
    </row>
    <row r="5351" spans="7:7">
      <c r="G5351" s="16"/>
    </row>
    <row r="5352" spans="7:7">
      <c r="G5352" s="16"/>
    </row>
    <row r="5353" spans="7:7">
      <c r="G5353" s="16"/>
    </row>
    <row r="5354" spans="7:7">
      <c r="G5354" s="16"/>
    </row>
    <row r="5355" spans="7:7">
      <c r="G5355" s="16"/>
    </row>
    <row r="5356" spans="7:7">
      <c r="G5356" s="16"/>
    </row>
    <row r="5357" spans="7:7">
      <c r="G5357" s="16"/>
    </row>
    <row r="5358" spans="7:7">
      <c r="G5358" s="16"/>
    </row>
    <row r="5359" spans="7:7">
      <c r="G5359" s="16"/>
    </row>
    <row r="5360" spans="7:7">
      <c r="G5360" s="16"/>
    </row>
    <row r="5361" spans="7:7">
      <c r="G5361" s="16"/>
    </row>
    <row r="5362" spans="7:7">
      <c r="G5362" s="16"/>
    </row>
    <row r="5363" spans="7:7">
      <c r="G5363" s="16"/>
    </row>
    <row r="5364" spans="7:7">
      <c r="G5364" s="16"/>
    </row>
    <row r="5365" spans="7:7">
      <c r="G5365" s="16"/>
    </row>
    <row r="5366" spans="7:7">
      <c r="G5366" s="16"/>
    </row>
    <row r="5367" spans="7:7">
      <c r="G5367" s="16"/>
    </row>
    <row r="5368" spans="7:7">
      <c r="G5368" s="16"/>
    </row>
    <row r="5369" spans="7:7">
      <c r="G5369" s="16"/>
    </row>
    <row r="5370" spans="7:7">
      <c r="G5370" s="16"/>
    </row>
    <row r="5371" spans="7:7">
      <c r="G5371" s="16"/>
    </row>
    <row r="5372" spans="7:7">
      <c r="G5372" s="16"/>
    </row>
    <row r="5373" spans="7:7">
      <c r="G5373" s="16"/>
    </row>
    <row r="5374" spans="7:7">
      <c r="G5374" s="16"/>
    </row>
    <row r="5375" spans="7:7">
      <c r="G5375" s="16"/>
    </row>
    <row r="5376" spans="7:7">
      <c r="G5376" s="16"/>
    </row>
    <row r="5377" spans="7:7">
      <c r="G5377" s="16"/>
    </row>
    <row r="5378" spans="7:7">
      <c r="G5378" s="16"/>
    </row>
    <row r="5379" spans="7:7">
      <c r="G5379" s="16"/>
    </row>
    <row r="5380" spans="7:7">
      <c r="G5380" s="16"/>
    </row>
    <row r="5381" spans="7:7">
      <c r="G5381" s="16"/>
    </row>
    <row r="5382" spans="7:7">
      <c r="G5382" s="16"/>
    </row>
    <row r="5383" spans="7:7">
      <c r="G5383" s="16"/>
    </row>
    <row r="5384" spans="7:7">
      <c r="G5384" s="16"/>
    </row>
    <row r="5385" spans="7:7">
      <c r="G5385" s="16"/>
    </row>
    <row r="5386" spans="7:7">
      <c r="G5386" s="16"/>
    </row>
    <row r="5387" spans="7:7">
      <c r="G5387" s="16"/>
    </row>
    <row r="5388" spans="7:7">
      <c r="G5388" s="16"/>
    </row>
    <row r="5389" spans="7:7">
      <c r="G5389" s="16"/>
    </row>
    <row r="5390" spans="7:7">
      <c r="G5390" s="16"/>
    </row>
    <row r="5391" spans="7:7">
      <c r="G5391" s="16"/>
    </row>
    <row r="5392" spans="7:7">
      <c r="G5392" s="16"/>
    </row>
    <row r="5393" spans="7:7">
      <c r="G5393" s="16"/>
    </row>
    <row r="5394" spans="7:7">
      <c r="G5394" s="16"/>
    </row>
    <row r="5395" spans="7:7">
      <c r="G5395" s="16"/>
    </row>
    <row r="5396" spans="7:7">
      <c r="G5396" s="16"/>
    </row>
    <row r="5397" spans="7:7">
      <c r="G5397" s="16"/>
    </row>
    <row r="5398" spans="7:7">
      <c r="G5398" s="16"/>
    </row>
    <row r="5399" spans="7:7">
      <c r="G5399" s="16"/>
    </row>
    <row r="5400" spans="7:7">
      <c r="G5400" s="16"/>
    </row>
    <row r="5401" spans="7:7">
      <c r="G5401" s="16"/>
    </row>
    <row r="5402" spans="7:7">
      <c r="G5402" s="16"/>
    </row>
    <row r="5403" spans="7:7">
      <c r="G5403" s="16"/>
    </row>
    <row r="5404" spans="7:7">
      <c r="G5404" s="16"/>
    </row>
    <row r="5405" spans="7:7">
      <c r="G5405" s="16"/>
    </row>
    <row r="5406" spans="7:7">
      <c r="G5406" s="16"/>
    </row>
    <row r="5407" spans="7:7">
      <c r="G5407" s="16"/>
    </row>
    <row r="5408" spans="7:7">
      <c r="G5408" s="16"/>
    </row>
    <row r="5409" spans="7:7">
      <c r="G5409" s="16"/>
    </row>
    <row r="5410" spans="7:7">
      <c r="G5410" s="16"/>
    </row>
    <row r="5411" spans="7:7">
      <c r="G5411" s="16"/>
    </row>
    <row r="5412" spans="7:7">
      <c r="G5412" s="16"/>
    </row>
    <row r="5413" spans="7:7">
      <c r="G5413" s="16"/>
    </row>
    <row r="5414" spans="7:7">
      <c r="G5414" s="16"/>
    </row>
    <row r="5415" spans="7:7">
      <c r="G5415" s="16"/>
    </row>
    <row r="5416" spans="7:7">
      <c r="G5416" s="16"/>
    </row>
    <row r="5417" spans="7:7">
      <c r="G5417" s="16"/>
    </row>
    <row r="5418" spans="7:7">
      <c r="G5418" s="16"/>
    </row>
    <row r="5419" spans="7:7">
      <c r="G5419" s="16"/>
    </row>
    <row r="5420" spans="7:7">
      <c r="G5420" s="16"/>
    </row>
    <row r="5421" spans="7:7">
      <c r="G5421" s="16"/>
    </row>
    <row r="5422" spans="7:7">
      <c r="G5422" s="16"/>
    </row>
    <row r="5423" spans="7:7">
      <c r="G5423" s="16"/>
    </row>
    <row r="5424" spans="7:7">
      <c r="G5424" s="16"/>
    </row>
    <row r="5425" spans="7:7">
      <c r="G5425" s="16"/>
    </row>
    <row r="5426" spans="7:7">
      <c r="G5426" s="16"/>
    </row>
    <row r="5427" spans="7:7">
      <c r="G5427" s="16"/>
    </row>
    <row r="5428" spans="7:7">
      <c r="G5428" s="16"/>
    </row>
    <row r="5429" spans="7:7">
      <c r="G5429" s="16"/>
    </row>
    <row r="5430" spans="7:7">
      <c r="G5430" s="16"/>
    </row>
    <row r="5431" spans="7:7">
      <c r="G5431" s="16"/>
    </row>
    <row r="5432" spans="7:7">
      <c r="G5432" s="16"/>
    </row>
    <row r="5433" spans="7:7">
      <c r="G5433" s="16"/>
    </row>
    <row r="5434" spans="7:7">
      <c r="G5434" s="16"/>
    </row>
    <row r="5435" spans="7:7">
      <c r="G5435" s="16"/>
    </row>
    <row r="5436" spans="7:7">
      <c r="G5436" s="16"/>
    </row>
    <row r="5437" spans="7:7">
      <c r="G5437" s="16"/>
    </row>
    <row r="5438" spans="7:7">
      <c r="G5438" s="16"/>
    </row>
    <row r="5439" spans="7:7">
      <c r="G5439" s="16"/>
    </row>
    <row r="5440" spans="7:7">
      <c r="G5440" s="16"/>
    </row>
    <row r="5441" spans="7:7">
      <c r="G5441" s="16"/>
    </row>
    <row r="5442" spans="7:7">
      <c r="G5442" s="16"/>
    </row>
    <row r="5443" spans="7:7">
      <c r="G5443" s="16"/>
    </row>
    <row r="5444" spans="7:7">
      <c r="G5444" s="16"/>
    </row>
    <row r="5445" spans="7:7">
      <c r="G5445" s="16"/>
    </row>
    <row r="5446" spans="7:7">
      <c r="G5446" s="16"/>
    </row>
    <row r="5447" spans="7:7">
      <c r="G5447" s="16"/>
    </row>
    <row r="5448" spans="7:7">
      <c r="G5448" s="16"/>
    </row>
    <row r="5449" spans="7:7">
      <c r="G5449" s="16"/>
    </row>
    <row r="5450" spans="7:7">
      <c r="G5450" s="16"/>
    </row>
    <row r="5451" spans="7:7">
      <c r="G5451" s="16"/>
    </row>
    <row r="5452" spans="7:7">
      <c r="G5452" s="16"/>
    </row>
    <row r="5453" spans="7:7">
      <c r="G5453" s="16"/>
    </row>
    <row r="5454" spans="7:7">
      <c r="G5454" s="16"/>
    </row>
    <row r="5455" spans="7:7">
      <c r="G5455" s="16"/>
    </row>
    <row r="5456" spans="7:7">
      <c r="G5456" s="16"/>
    </row>
    <row r="5457" spans="7:7">
      <c r="G5457" s="16"/>
    </row>
    <row r="5458" spans="7:7">
      <c r="G5458" s="16"/>
    </row>
    <row r="5459" spans="7:7">
      <c r="G5459" s="16"/>
    </row>
    <row r="5460" spans="7:7">
      <c r="G5460" s="16"/>
    </row>
    <row r="5461" spans="7:7">
      <c r="G5461" s="16"/>
    </row>
    <row r="5462" spans="7:7">
      <c r="G5462" s="16"/>
    </row>
    <row r="5463" spans="7:7">
      <c r="G5463" s="16"/>
    </row>
    <row r="5464" spans="7:7">
      <c r="G5464" s="16"/>
    </row>
    <row r="5465" spans="7:7">
      <c r="G5465" s="16"/>
    </row>
    <row r="5466" spans="7:7">
      <c r="G5466" s="16"/>
    </row>
    <row r="5467" spans="7:7">
      <c r="G5467" s="16"/>
    </row>
    <row r="5468" spans="7:7">
      <c r="G5468" s="16"/>
    </row>
    <row r="5469" spans="7:7">
      <c r="G5469" s="16"/>
    </row>
    <row r="5470" spans="7:7">
      <c r="G5470" s="16"/>
    </row>
    <row r="5471" spans="7:7">
      <c r="G5471" s="16"/>
    </row>
    <row r="5472" spans="7:7">
      <c r="G5472" s="16"/>
    </row>
    <row r="5473" spans="7:7">
      <c r="G5473" s="16"/>
    </row>
    <row r="5474" spans="7:7">
      <c r="G5474" s="16"/>
    </row>
    <row r="5475" spans="7:7">
      <c r="G5475" s="16"/>
    </row>
    <row r="5476" spans="7:7">
      <c r="G5476" s="16"/>
    </row>
    <row r="5477" spans="7:7">
      <c r="G5477" s="16"/>
    </row>
    <row r="5478" spans="7:7">
      <c r="G5478" s="16"/>
    </row>
    <row r="5479" spans="7:7">
      <c r="G5479" s="16"/>
    </row>
    <row r="5480" spans="7:7">
      <c r="G5480" s="16"/>
    </row>
    <row r="5481" spans="7:7">
      <c r="G5481" s="16"/>
    </row>
    <row r="5482" spans="7:7">
      <c r="G5482" s="16"/>
    </row>
    <row r="5483" spans="7:7">
      <c r="G5483" s="16"/>
    </row>
    <row r="5484" spans="7:7">
      <c r="G5484" s="16"/>
    </row>
    <row r="5485" spans="7:7">
      <c r="G5485" s="16"/>
    </row>
    <row r="5486" spans="7:7">
      <c r="G5486" s="16"/>
    </row>
    <row r="5487" spans="7:7">
      <c r="G5487" s="16"/>
    </row>
    <row r="5488" spans="7:7">
      <c r="G5488" s="16"/>
    </row>
    <row r="5489" spans="7:7">
      <c r="G5489" s="16"/>
    </row>
    <row r="5490" spans="7:7">
      <c r="G5490" s="16"/>
    </row>
    <row r="5491" spans="7:7">
      <c r="G5491" s="16"/>
    </row>
    <row r="5492" spans="7:7">
      <c r="G5492" s="16"/>
    </row>
    <row r="5493" spans="7:7">
      <c r="G5493" s="16"/>
    </row>
    <row r="5494" spans="7:7">
      <c r="G5494" s="16"/>
    </row>
    <row r="5495" spans="7:7">
      <c r="G5495" s="16"/>
    </row>
    <row r="5496" spans="7:7">
      <c r="G5496" s="16"/>
    </row>
    <row r="5497" spans="7:7">
      <c r="G5497" s="16"/>
    </row>
    <row r="5498" spans="7:7">
      <c r="G5498" s="16"/>
    </row>
    <row r="5499" spans="7:7">
      <c r="G5499" s="16"/>
    </row>
    <row r="5500" spans="7:7">
      <c r="G5500" s="16"/>
    </row>
    <row r="5501" spans="7:7">
      <c r="G5501" s="16"/>
    </row>
    <row r="5502" spans="7:7">
      <c r="G5502" s="16"/>
    </row>
    <row r="5503" spans="7:7">
      <c r="G5503" s="16"/>
    </row>
    <row r="5504" spans="7:7">
      <c r="G5504" s="16"/>
    </row>
    <row r="5505" spans="7:7">
      <c r="G5505" s="16"/>
    </row>
    <row r="5506" spans="7:7">
      <c r="G5506" s="16"/>
    </row>
    <row r="5507" spans="7:7">
      <c r="G5507" s="16"/>
    </row>
    <row r="5508" spans="7:7">
      <c r="G5508" s="16"/>
    </row>
    <row r="5509" spans="7:7">
      <c r="G5509" s="16"/>
    </row>
    <row r="5510" spans="7:7">
      <c r="G5510" s="16"/>
    </row>
    <row r="5511" spans="7:7">
      <c r="G5511" s="16"/>
    </row>
    <row r="5512" spans="7:7">
      <c r="G5512" s="16"/>
    </row>
    <row r="5513" spans="7:7">
      <c r="G5513" s="16"/>
    </row>
    <row r="5514" spans="7:7">
      <c r="G5514" s="16"/>
    </row>
    <row r="5515" spans="7:7">
      <c r="G5515" s="16"/>
    </row>
    <row r="5516" spans="7:7">
      <c r="G5516" s="16"/>
    </row>
    <row r="5517" spans="7:7">
      <c r="G5517" s="16"/>
    </row>
    <row r="5518" spans="7:7">
      <c r="G5518" s="16"/>
    </row>
    <row r="5519" spans="7:7">
      <c r="G5519" s="16"/>
    </row>
    <row r="5520" spans="7:7">
      <c r="G5520" s="16"/>
    </row>
    <row r="5521" spans="7:7">
      <c r="G5521" s="16"/>
    </row>
    <row r="5522" spans="7:7">
      <c r="G5522" s="16"/>
    </row>
    <row r="5523" spans="7:7">
      <c r="G5523" s="16"/>
    </row>
    <row r="5524" spans="7:7">
      <c r="G5524" s="16"/>
    </row>
    <row r="5525" spans="7:7">
      <c r="G5525" s="16"/>
    </row>
    <row r="5526" spans="7:7">
      <c r="G5526" s="16"/>
    </row>
    <row r="5527" spans="7:7">
      <c r="G5527" s="16"/>
    </row>
    <row r="5528" spans="7:7">
      <c r="G5528" s="16"/>
    </row>
    <row r="5529" spans="7:7">
      <c r="G5529" s="16"/>
    </row>
    <row r="5530" spans="7:7">
      <c r="G5530" s="16"/>
    </row>
    <row r="5531" spans="7:7">
      <c r="G5531" s="16"/>
    </row>
    <row r="5532" spans="7:7">
      <c r="G5532" s="16"/>
    </row>
    <row r="5533" spans="7:7">
      <c r="G5533" s="16"/>
    </row>
    <row r="5534" spans="7:7">
      <c r="G5534" s="16"/>
    </row>
    <row r="5535" spans="7:7">
      <c r="G5535" s="16"/>
    </row>
    <row r="5536" spans="7:7">
      <c r="G5536" s="16"/>
    </row>
    <row r="5537" spans="7:7">
      <c r="G5537" s="16"/>
    </row>
    <row r="5538" spans="7:7">
      <c r="G5538" s="16"/>
    </row>
    <row r="5539" spans="7:7">
      <c r="G5539" s="16"/>
    </row>
    <row r="5540" spans="7:7">
      <c r="G5540" s="16"/>
    </row>
    <row r="5541" spans="7:7">
      <c r="G5541" s="16"/>
    </row>
    <row r="5542" spans="7:7">
      <c r="G5542" s="16"/>
    </row>
    <row r="5543" spans="7:7">
      <c r="G5543" s="16"/>
    </row>
    <row r="5544" spans="7:7">
      <c r="G5544" s="16"/>
    </row>
    <row r="5545" spans="7:7">
      <c r="G5545" s="16"/>
    </row>
    <row r="5546" spans="7:7">
      <c r="G5546" s="16"/>
    </row>
    <row r="5547" spans="7:7">
      <c r="G5547" s="16"/>
    </row>
    <row r="5548" spans="7:7">
      <c r="G5548" s="16"/>
    </row>
    <row r="5549" spans="7:7">
      <c r="G5549" s="16"/>
    </row>
    <row r="5550" spans="7:7">
      <c r="G5550" s="16"/>
    </row>
    <row r="5551" spans="7:7">
      <c r="G5551" s="16"/>
    </row>
    <row r="5552" spans="7:7">
      <c r="G5552" s="16"/>
    </row>
    <row r="5553" spans="7:7">
      <c r="G5553" s="16"/>
    </row>
    <row r="5554" spans="7:7">
      <c r="G5554" s="16"/>
    </row>
    <row r="5555" spans="7:7">
      <c r="G5555" s="16"/>
    </row>
    <row r="5556" spans="7:7">
      <c r="G5556" s="16"/>
    </row>
    <row r="5557" spans="7:7">
      <c r="G5557" s="16"/>
    </row>
    <row r="5558" spans="7:7">
      <c r="G5558" s="16"/>
    </row>
    <row r="5559" spans="7:7">
      <c r="G5559" s="16"/>
    </row>
    <row r="5560" spans="7:7">
      <c r="G5560" s="16"/>
    </row>
    <row r="5561" spans="7:7">
      <c r="G5561" s="16"/>
    </row>
    <row r="5562" spans="7:7">
      <c r="G5562" s="16"/>
    </row>
    <row r="5563" spans="7:7">
      <c r="G5563" s="16"/>
    </row>
    <row r="5564" spans="7:7">
      <c r="G5564" s="16"/>
    </row>
    <row r="5565" spans="7:7">
      <c r="G5565" s="16"/>
    </row>
    <row r="5566" spans="7:7">
      <c r="G5566" s="16"/>
    </row>
    <row r="5567" spans="7:7">
      <c r="G5567" s="16"/>
    </row>
    <row r="5568" spans="7:7">
      <c r="G5568" s="16"/>
    </row>
    <row r="5569" spans="7:7">
      <c r="G5569" s="16"/>
    </row>
    <row r="5570" spans="7:7">
      <c r="G5570" s="16"/>
    </row>
    <row r="5571" spans="7:7">
      <c r="G5571" s="16"/>
    </row>
    <row r="5572" spans="7:7">
      <c r="G5572" s="16"/>
    </row>
    <row r="5573" spans="7:7">
      <c r="G5573" s="16"/>
    </row>
    <row r="5574" spans="7:7">
      <c r="G5574" s="16"/>
    </row>
    <row r="5575" spans="7:7">
      <c r="G5575" s="16"/>
    </row>
    <row r="5576" spans="7:7">
      <c r="G5576" s="16"/>
    </row>
    <row r="5577" spans="7:7">
      <c r="G5577" s="16"/>
    </row>
    <row r="5578" spans="7:7">
      <c r="G5578" s="16"/>
    </row>
    <row r="5579" spans="7:7">
      <c r="G5579" s="16"/>
    </row>
    <row r="5580" spans="7:7">
      <c r="G5580" s="16"/>
    </row>
    <row r="5581" spans="7:7">
      <c r="G5581" s="16"/>
    </row>
    <row r="5582" spans="7:7">
      <c r="G5582" s="16"/>
    </row>
    <row r="5583" spans="7:7">
      <c r="G5583" s="16"/>
    </row>
    <row r="5584" spans="7:7">
      <c r="G5584" s="16"/>
    </row>
    <row r="5585" spans="7:7">
      <c r="G5585" s="16"/>
    </row>
    <row r="5586" spans="7:7">
      <c r="G5586" s="16"/>
    </row>
    <row r="5587" spans="7:7">
      <c r="G5587" s="16"/>
    </row>
    <row r="5588" spans="7:7">
      <c r="G5588" s="16"/>
    </row>
    <row r="5589" spans="7:7">
      <c r="G5589" s="16"/>
    </row>
    <row r="5590" spans="7:7">
      <c r="G5590" s="16"/>
    </row>
    <row r="5591" spans="7:7">
      <c r="G5591" s="16"/>
    </row>
    <row r="5592" spans="7:7">
      <c r="G5592" s="16"/>
    </row>
    <row r="5593" spans="7:7">
      <c r="G5593" s="16"/>
    </row>
    <row r="5594" spans="7:7">
      <c r="G5594" s="16"/>
    </row>
    <row r="5595" spans="7:7">
      <c r="G5595" s="16"/>
    </row>
    <row r="5596" spans="7:7">
      <c r="G5596" s="16"/>
    </row>
    <row r="5597" spans="7:7">
      <c r="G5597" s="16"/>
    </row>
    <row r="5598" spans="7:7">
      <c r="G5598" s="16"/>
    </row>
    <row r="5599" spans="7:7">
      <c r="G5599" s="16"/>
    </row>
    <row r="5600" spans="7:7">
      <c r="G5600" s="16"/>
    </row>
    <row r="5601" spans="7:7">
      <c r="G5601" s="16"/>
    </row>
    <row r="5602" spans="7:7">
      <c r="G5602" s="16"/>
    </row>
    <row r="5603" spans="7:7">
      <c r="G5603" s="16"/>
    </row>
    <row r="5604" spans="7:7">
      <c r="G5604" s="16"/>
    </row>
    <row r="5605" spans="7:7">
      <c r="G5605" s="16"/>
    </row>
    <row r="5606" spans="7:7">
      <c r="G5606" s="16"/>
    </row>
    <row r="5607" spans="7:7">
      <c r="G5607" s="16"/>
    </row>
    <row r="5608" spans="7:7">
      <c r="G5608" s="16"/>
    </row>
    <row r="5609" spans="7:7">
      <c r="G5609" s="16"/>
    </row>
    <row r="5610" spans="7:7">
      <c r="G5610" s="16"/>
    </row>
    <row r="5611" spans="7:7">
      <c r="G5611" s="16"/>
    </row>
    <row r="5612" spans="7:7">
      <c r="G5612" s="16"/>
    </row>
    <row r="5613" spans="7:7">
      <c r="G5613" s="16"/>
    </row>
    <row r="5614" spans="7:7">
      <c r="G5614" s="16"/>
    </row>
    <row r="5615" spans="7:7">
      <c r="G5615" s="16"/>
    </row>
    <row r="5616" spans="7:7">
      <c r="G5616" s="16"/>
    </row>
    <row r="5617" spans="7:7">
      <c r="G5617" s="16"/>
    </row>
    <row r="5618" spans="7:7">
      <c r="G5618" s="16"/>
    </row>
    <row r="5619" spans="7:7">
      <c r="G5619" s="16"/>
    </row>
    <row r="5620" spans="7:7">
      <c r="G5620" s="16"/>
    </row>
    <row r="5621" spans="7:7">
      <c r="G5621" s="16"/>
    </row>
    <row r="5622" spans="7:7">
      <c r="G5622" s="16"/>
    </row>
    <row r="5623" spans="7:7">
      <c r="G5623" s="16"/>
    </row>
    <row r="5624" spans="7:7">
      <c r="G5624" s="16"/>
    </row>
    <row r="5625" spans="7:7">
      <c r="G5625" s="16"/>
    </row>
    <row r="5626" spans="7:7">
      <c r="G5626" s="16"/>
    </row>
    <row r="5627" spans="7:7">
      <c r="G5627" s="16"/>
    </row>
    <row r="5628" spans="7:7">
      <c r="G5628" s="16"/>
    </row>
    <row r="5629" spans="7:7">
      <c r="G5629" s="16"/>
    </row>
    <row r="5630" spans="7:7">
      <c r="G5630" s="16"/>
    </row>
    <row r="5631" spans="7:7">
      <c r="G5631" s="16"/>
    </row>
    <row r="5632" spans="7:7">
      <c r="G5632" s="16"/>
    </row>
    <row r="5633" spans="7:7">
      <c r="G5633" s="16"/>
    </row>
    <row r="5634" spans="7:7">
      <c r="G5634" s="16"/>
    </row>
    <row r="5635" spans="7:7">
      <c r="G5635" s="16"/>
    </row>
    <row r="5636" spans="7:7">
      <c r="G5636" s="16"/>
    </row>
    <row r="5637" spans="7:7">
      <c r="G5637" s="16"/>
    </row>
    <row r="5638" spans="7:7">
      <c r="G5638" s="16"/>
    </row>
    <row r="5639" spans="7:7">
      <c r="G5639" s="16"/>
    </row>
    <row r="5640" spans="7:7">
      <c r="G5640" s="16"/>
    </row>
    <row r="5641" spans="7:7">
      <c r="G5641" s="16"/>
    </row>
    <row r="5642" spans="7:7">
      <c r="G5642" s="16"/>
    </row>
    <row r="5643" spans="7:7">
      <c r="G5643" s="16"/>
    </row>
    <row r="5644" spans="7:7">
      <c r="G5644" s="16"/>
    </row>
    <row r="5645" spans="7:7">
      <c r="G5645" s="16"/>
    </row>
    <row r="5646" spans="7:7">
      <c r="G5646" s="16"/>
    </row>
    <row r="5647" spans="7:7">
      <c r="G5647" s="16"/>
    </row>
    <row r="5648" spans="7:7">
      <c r="G5648" s="16"/>
    </row>
    <row r="5649" spans="7:7">
      <c r="G5649" s="16"/>
    </row>
    <row r="5650" spans="7:7">
      <c r="G5650" s="16"/>
    </row>
    <row r="5651" spans="7:7">
      <c r="G5651" s="16"/>
    </row>
    <row r="5652" spans="7:7">
      <c r="G5652" s="16"/>
    </row>
    <row r="5653" spans="7:7">
      <c r="G5653" s="16"/>
    </row>
    <row r="5654" spans="7:7">
      <c r="G5654" s="16"/>
    </row>
    <row r="5655" spans="7:7">
      <c r="G5655" s="16"/>
    </row>
    <row r="5656" spans="7:7">
      <c r="G5656" s="16"/>
    </row>
    <row r="5657" spans="7:7">
      <c r="G5657" s="16"/>
    </row>
    <row r="5658" spans="7:7">
      <c r="G5658" s="16"/>
    </row>
    <row r="5659" spans="7:7">
      <c r="G5659" s="16"/>
    </row>
    <row r="5660" spans="7:7">
      <c r="G5660" s="16"/>
    </row>
    <row r="5661" spans="7:7">
      <c r="G5661" s="16"/>
    </row>
    <row r="5662" spans="7:7">
      <c r="G5662" s="16"/>
    </row>
    <row r="5663" spans="7:7">
      <c r="G5663" s="16"/>
    </row>
    <row r="5664" spans="7:7">
      <c r="G5664" s="16"/>
    </row>
    <row r="5665" spans="7:7">
      <c r="G5665" s="16"/>
    </row>
    <row r="5666" spans="7:7">
      <c r="G5666" s="16"/>
    </row>
    <row r="5667" spans="7:7">
      <c r="G5667" s="16"/>
    </row>
    <row r="5668" spans="7:7">
      <c r="G5668" s="16"/>
    </row>
    <row r="5669" spans="7:7">
      <c r="G5669" s="16"/>
    </row>
    <row r="5670" spans="7:7">
      <c r="G5670" s="16"/>
    </row>
    <row r="5671" spans="7:7">
      <c r="G5671" s="16"/>
    </row>
    <row r="5672" spans="7:7">
      <c r="G5672" s="16"/>
    </row>
    <row r="5673" spans="7:7">
      <c r="G5673" s="16"/>
    </row>
    <row r="5674" spans="7:7">
      <c r="G5674" s="16"/>
    </row>
    <row r="5675" spans="7:7">
      <c r="G5675" s="16"/>
    </row>
    <row r="5676" spans="7:7">
      <c r="G5676" s="16"/>
    </row>
    <row r="5677" spans="7:7">
      <c r="G5677" s="16"/>
    </row>
    <row r="5678" spans="7:7">
      <c r="G5678" s="16"/>
    </row>
    <row r="5679" spans="7:7">
      <c r="G5679" s="16"/>
    </row>
    <row r="5680" spans="7:7">
      <c r="G5680" s="16"/>
    </row>
    <row r="5681" spans="7:7">
      <c r="G5681" s="16"/>
    </row>
    <row r="5682" spans="7:7">
      <c r="G5682" s="16"/>
    </row>
    <row r="5683" spans="7:7">
      <c r="G5683" s="16"/>
    </row>
    <row r="5684" spans="7:7">
      <c r="G5684" s="16"/>
    </row>
    <row r="5685" spans="7:7">
      <c r="G5685" s="16"/>
    </row>
    <row r="5686" spans="7:7">
      <c r="G5686" s="16"/>
    </row>
    <row r="5687" spans="7:7">
      <c r="G5687" s="16"/>
    </row>
    <row r="5688" spans="7:7">
      <c r="G5688" s="16"/>
    </row>
    <row r="5689" spans="7:7">
      <c r="G5689" s="16"/>
    </row>
    <row r="5690" spans="7:7">
      <c r="G5690" s="16"/>
    </row>
    <row r="5691" spans="7:7">
      <c r="G5691" s="16"/>
    </row>
    <row r="5692" spans="7:7">
      <c r="G5692" s="16"/>
    </row>
    <row r="5693" spans="7:7">
      <c r="G5693" s="16"/>
    </row>
    <row r="5694" spans="7:7">
      <c r="G5694" s="16"/>
    </row>
    <row r="5695" spans="7:7">
      <c r="G5695" s="16"/>
    </row>
    <row r="5696" spans="7:7">
      <c r="G5696" s="16"/>
    </row>
    <row r="5697" spans="7:7">
      <c r="G5697" s="16"/>
    </row>
    <row r="5698" spans="7:7">
      <c r="G5698" s="16"/>
    </row>
    <row r="5699" spans="7:7">
      <c r="G5699" s="16"/>
    </row>
    <row r="5700" spans="7:7">
      <c r="G5700" s="16"/>
    </row>
    <row r="5701" spans="7:7">
      <c r="G5701" s="16"/>
    </row>
    <row r="5702" spans="7:7">
      <c r="G5702" s="16"/>
    </row>
    <row r="5703" spans="7:7">
      <c r="G5703" s="16"/>
    </row>
    <row r="5704" spans="7:7">
      <c r="G5704" s="16"/>
    </row>
    <row r="5705" spans="7:7">
      <c r="G5705" s="16"/>
    </row>
    <row r="5706" spans="7:7">
      <c r="G5706" s="16"/>
    </row>
    <row r="5707" spans="7:7">
      <c r="G5707" s="16"/>
    </row>
    <row r="5708" spans="7:7">
      <c r="G5708" s="16"/>
    </row>
    <row r="5709" spans="7:7">
      <c r="G5709" s="16"/>
    </row>
    <row r="5710" spans="7:7">
      <c r="G5710" s="16"/>
    </row>
    <row r="5711" spans="7:7">
      <c r="G5711" s="16"/>
    </row>
    <row r="5712" spans="7:7">
      <c r="G5712" s="16"/>
    </row>
    <row r="5713" spans="7:7">
      <c r="G5713" s="16"/>
    </row>
    <row r="5714" spans="7:7">
      <c r="G5714" s="16"/>
    </row>
    <row r="5715" spans="7:7">
      <c r="G5715" s="16"/>
    </row>
    <row r="5716" spans="7:7">
      <c r="G5716" s="16"/>
    </row>
    <row r="5717" spans="7:7">
      <c r="G5717" s="16"/>
    </row>
    <row r="5718" spans="7:7">
      <c r="G5718" s="16"/>
    </row>
    <row r="5719" spans="7:7">
      <c r="G5719" s="16"/>
    </row>
    <row r="5720" spans="7:7">
      <c r="G5720" s="16"/>
    </row>
    <row r="5721" spans="7:7">
      <c r="G5721" s="16"/>
    </row>
    <row r="5722" spans="7:7">
      <c r="G5722" s="16"/>
    </row>
    <row r="5723" spans="7:7">
      <c r="G5723" s="16"/>
    </row>
    <row r="5724" spans="7:7">
      <c r="G5724" s="16"/>
    </row>
    <row r="5725" spans="7:7">
      <c r="G5725" s="16"/>
    </row>
    <row r="5726" spans="7:7">
      <c r="G5726" s="16"/>
    </row>
    <row r="5727" spans="7:7">
      <c r="G5727" s="16"/>
    </row>
    <row r="5728" spans="7:7">
      <c r="G5728" s="16"/>
    </row>
    <row r="5729" spans="7:7">
      <c r="G5729" s="16"/>
    </row>
    <row r="5730" spans="7:7">
      <c r="G5730" s="16"/>
    </row>
    <row r="5731" spans="7:7">
      <c r="G5731" s="16"/>
    </row>
    <row r="5732" spans="7:7">
      <c r="G5732" s="16"/>
    </row>
    <row r="5733" spans="7:7">
      <c r="G5733" s="16"/>
    </row>
    <row r="5734" spans="7:7">
      <c r="G5734" s="16"/>
    </row>
    <row r="5735" spans="7:7">
      <c r="G5735" s="16"/>
    </row>
    <row r="5736" spans="7:7">
      <c r="G5736" s="16"/>
    </row>
    <row r="5737" spans="7:7">
      <c r="G5737" s="16"/>
    </row>
    <row r="5738" spans="7:7">
      <c r="G5738" s="16"/>
    </row>
    <row r="5739" spans="7:7">
      <c r="G5739" s="16"/>
    </row>
    <row r="5740" spans="7:7">
      <c r="G5740" s="16"/>
    </row>
    <row r="5741" spans="7:7">
      <c r="G5741" s="16"/>
    </row>
    <row r="5742" spans="7:7">
      <c r="G5742" s="16"/>
    </row>
    <row r="5743" spans="7:7">
      <c r="G5743" s="16"/>
    </row>
    <row r="5744" spans="7:7">
      <c r="G5744" s="16"/>
    </row>
    <row r="5745" spans="7:7">
      <c r="G5745" s="16"/>
    </row>
    <row r="5746" spans="7:7">
      <c r="G5746" s="16"/>
    </row>
    <row r="5747" spans="7:7">
      <c r="G5747" s="16"/>
    </row>
    <row r="5748" spans="7:7">
      <c r="G5748" s="16"/>
    </row>
    <row r="5749" spans="7:7">
      <c r="G5749" s="16"/>
    </row>
    <row r="5750" spans="7:7">
      <c r="G5750" s="16"/>
    </row>
    <row r="5751" spans="7:7">
      <c r="G5751" s="16"/>
    </row>
    <row r="5752" spans="7:7">
      <c r="G5752" s="16"/>
    </row>
    <row r="5753" spans="7:7">
      <c r="G5753" s="16"/>
    </row>
    <row r="5754" spans="7:7">
      <c r="G5754" s="16"/>
    </row>
    <row r="5755" spans="7:7">
      <c r="G5755" s="16"/>
    </row>
    <row r="5756" spans="7:7">
      <c r="G5756" s="16"/>
    </row>
    <row r="5757" spans="7:7">
      <c r="G5757" s="16"/>
    </row>
    <row r="5758" spans="7:7">
      <c r="G5758" s="16"/>
    </row>
    <row r="5759" spans="7:7">
      <c r="G5759" s="16"/>
    </row>
    <row r="5760" spans="7:7">
      <c r="G5760" s="16"/>
    </row>
    <row r="5761" spans="7:7">
      <c r="G5761" s="16"/>
    </row>
    <row r="5762" spans="7:7">
      <c r="G5762" s="16"/>
    </row>
    <row r="5763" spans="7:7">
      <c r="G5763" s="16"/>
    </row>
    <row r="5764" spans="7:7">
      <c r="G5764" s="16"/>
    </row>
    <row r="5765" spans="7:7">
      <c r="G5765" s="16"/>
    </row>
    <row r="5766" spans="7:7">
      <c r="G5766" s="16"/>
    </row>
    <row r="5767" spans="7:7">
      <c r="G5767" s="16"/>
    </row>
    <row r="5768" spans="7:7">
      <c r="G5768" s="16"/>
    </row>
    <row r="5769" spans="7:7">
      <c r="G5769" s="16"/>
    </row>
    <row r="5770" spans="7:7">
      <c r="G5770" s="16"/>
    </row>
    <row r="5771" spans="7:7">
      <c r="G5771" s="16"/>
    </row>
    <row r="5772" spans="7:7">
      <c r="G5772" s="16"/>
    </row>
    <row r="5773" spans="7:7">
      <c r="G5773" s="16"/>
    </row>
    <row r="5774" spans="7:7">
      <c r="G5774" s="16"/>
    </row>
    <row r="5775" spans="7:7">
      <c r="G5775" s="16"/>
    </row>
    <row r="5776" spans="7:7">
      <c r="G5776" s="16"/>
    </row>
    <row r="5777" spans="7:7">
      <c r="G5777" s="16"/>
    </row>
    <row r="5778" spans="7:7">
      <c r="G5778" s="16"/>
    </row>
    <row r="5779" spans="7:7">
      <c r="G5779" s="16"/>
    </row>
    <row r="5780" spans="7:7">
      <c r="G5780" s="16"/>
    </row>
    <row r="5781" spans="7:7">
      <c r="G5781" s="16"/>
    </row>
    <row r="5782" spans="7:7">
      <c r="G5782" s="16"/>
    </row>
    <row r="5783" spans="7:7">
      <c r="G5783" s="16"/>
    </row>
    <row r="5784" spans="7:7">
      <c r="G5784" s="16"/>
    </row>
    <row r="5785" spans="7:7">
      <c r="G5785" s="16"/>
    </row>
    <row r="5786" spans="7:7">
      <c r="G5786" s="16"/>
    </row>
    <row r="5787" spans="7:7">
      <c r="G5787" s="16"/>
    </row>
    <row r="5788" spans="7:7">
      <c r="G5788" s="16"/>
    </row>
    <row r="5789" spans="7:7">
      <c r="G5789" s="16"/>
    </row>
    <row r="5790" spans="7:7">
      <c r="G5790" s="16"/>
    </row>
    <row r="5791" spans="7:7">
      <c r="G5791" s="16"/>
    </row>
    <row r="5792" spans="7:7">
      <c r="G5792" s="16"/>
    </row>
    <row r="5793" spans="7:7">
      <c r="G5793" s="16"/>
    </row>
    <row r="5794" spans="7:7">
      <c r="G5794" s="16"/>
    </row>
    <row r="5795" spans="7:7">
      <c r="G5795" s="16"/>
    </row>
    <row r="5796" spans="7:7">
      <c r="G5796" s="16"/>
    </row>
    <row r="5797" spans="7:7">
      <c r="G5797" s="16"/>
    </row>
    <row r="5798" spans="7:7">
      <c r="G5798" s="16"/>
    </row>
    <row r="5799" spans="7:7">
      <c r="G5799" s="16"/>
    </row>
    <row r="5800" spans="7:7">
      <c r="G5800" s="16"/>
    </row>
    <row r="5801" spans="7:7">
      <c r="G5801" s="16"/>
    </row>
    <row r="5802" spans="7:7">
      <c r="G5802" s="16"/>
    </row>
    <row r="5803" spans="7:7">
      <c r="G5803" s="16"/>
    </row>
    <row r="5804" spans="7:7">
      <c r="G5804" s="16"/>
    </row>
    <row r="5805" spans="7:7">
      <c r="G5805" s="16"/>
    </row>
    <row r="5806" spans="7:7">
      <c r="G5806" s="16"/>
    </row>
    <row r="5807" spans="7:7">
      <c r="G5807" s="16"/>
    </row>
    <row r="5808" spans="7:7">
      <c r="G5808" s="16"/>
    </row>
    <row r="5809" spans="7:7">
      <c r="G5809" s="16"/>
    </row>
    <row r="5810" spans="7:7">
      <c r="G5810" s="16"/>
    </row>
    <row r="5811" spans="7:7">
      <c r="G5811" s="16"/>
    </row>
    <row r="5812" spans="7:7">
      <c r="G5812" s="16"/>
    </row>
    <row r="5813" spans="7:7">
      <c r="G5813" s="16"/>
    </row>
    <row r="5814" spans="7:7">
      <c r="G5814" s="16"/>
    </row>
    <row r="5815" spans="7:7">
      <c r="G5815" s="16"/>
    </row>
    <row r="5816" spans="7:7">
      <c r="G5816" s="16"/>
    </row>
    <row r="5817" spans="7:7">
      <c r="G5817" s="16"/>
    </row>
    <row r="5818" spans="7:7">
      <c r="G5818" s="16"/>
    </row>
    <row r="5819" spans="7:7">
      <c r="G5819" s="16"/>
    </row>
    <row r="5820" spans="7:7">
      <c r="G5820" s="16"/>
    </row>
    <row r="5821" spans="7:7">
      <c r="G5821" s="16"/>
    </row>
    <row r="5822" spans="7:7">
      <c r="G5822" s="16"/>
    </row>
    <row r="5823" spans="7:7">
      <c r="G5823" s="16"/>
    </row>
    <row r="5824" spans="7:7">
      <c r="G5824" s="16"/>
    </row>
    <row r="5825" spans="7:7">
      <c r="G5825" s="16"/>
    </row>
    <row r="5826" spans="7:7">
      <c r="G5826" s="16"/>
    </row>
    <row r="5827" spans="7:7">
      <c r="G5827" s="16"/>
    </row>
    <row r="5828" spans="7:7">
      <c r="G5828" s="16"/>
    </row>
    <row r="5829" spans="7:7">
      <c r="G5829" s="16"/>
    </row>
    <row r="5830" spans="7:7">
      <c r="G5830" s="16"/>
    </row>
    <row r="5831" spans="7:7">
      <c r="G5831" s="16"/>
    </row>
    <row r="5832" spans="7:7">
      <c r="G5832" s="16"/>
    </row>
    <row r="5833" spans="7:7">
      <c r="G5833" s="16"/>
    </row>
    <row r="5834" spans="7:7">
      <c r="G5834" s="16"/>
    </row>
    <row r="5835" spans="7:7">
      <c r="G5835" s="16"/>
    </row>
    <row r="5836" spans="7:7">
      <c r="G5836" s="16"/>
    </row>
    <row r="5837" spans="7:7">
      <c r="G5837" s="16"/>
    </row>
    <row r="5838" spans="7:7">
      <c r="G5838" s="16"/>
    </row>
    <row r="5839" spans="7:7">
      <c r="G5839" s="16"/>
    </row>
    <row r="5840" spans="7:7">
      <c r="G5840" s="16"/>
    </row>
    <row r="5841" spans="7:7">
      <c r="G5841" s="16"/>
    </row>
    <row r="5842" spans="7:7">
      <c r="G5842" s="16"/>
    </row>
    <row r="5843" spans="7:7">
      <c r="G5843" s="16"/>
    </row>
    <row r="5844" spans="7:7">
      <c r="G5844" s="16"/>
    </row>
    <row r="5845" spans="7:7">
      <c r="G5845" s="16"/>
    </row>
    <row r="5846" spans="7:7">
      <c r="G5846" s="16"/>
    </row>
    <row r="5847" spans="7:7">
      <c r="G5847" s="16"/>
    </row>
    <row r="5848" spans="7:7">
      <c r="G5848" s="16"/>
    </row>
    <row r="5849" spans="7:7">
      <c r="G5849" s="16"/>
    </row>
    <row r="5850" spans="7:7">
      <c r="G5850" s="16"/>
    </row>
    <row r="5851" spans="7:7">
      <c r="G5851" s="16"/>
    </row>
    <row r="5852" spans="7:7">
      <c r="G5852" s="16"/>
    </row>
    <row r="5853" spans="7:7">
      <c r="G5853" s="16"/>
    </row>
    <row r="5854" spans="7:7">
      <c r="G5854" s="16"/>
    </row>
    <row r="5855" spans="7:7">
      <c r="G5855" s="16"/>
    </row>
    <row r="5856" spans="7:7">
      <c r="G5856" s="16"/>
    </row>
    <row r="5857" spans="7:7">
      <c r="G5857" s="16"/>
    </row>
    <row r="5858" spans="7:7">
      <c r="G5858" s="16"/>
    </row>
    <row r="5859" spans="7:7">
      <c r="G5859" s="16"/>
    </row>
    <row r="5860" spans="7:7">
      <c r="G5860" s="16"/>
    </row>
    <row r="5861" spans="7:7">
      <c r="G5861" s="16"/>
    </row>
    <row r="5862" spans="7:7">
      <c r="G5862" s="16"/>
    </row>
    <row r="5863" spans="7:7">
      <c r="G5863" s="16"/>
    </row>
    <row r="5864" spans="7:7">
      <c r="G5864" s="16"/>
    </row>
    <row r="5865" spans="7:7">
      <c r="G5865" s="16"/>
    </row>
    <row r="5866" spans="7:7">
      <c r="G5866" s="16"/>
    </row>
    <row r="5867" spans="7:7">
      <c r="G5867" s="16"/>
    </row>
    <row r="5868" spans="7:7">
      <c r="G5868" s="16"/>
    </row>
    <row r="5869" spans="7:7">
      <c r="G5869" s="16"/>
    </row>
    <row r="5870" spans="7:7">
      <c r="G5870" s="16"/>
    </row>
    <row r="5871" spans="7:7">
      <c r="G5871" s="16"/>
    </row>
    <row r="5872" spans="7:7">
      <c r="G5872" s="16"/>
    </row>
    <row r="5873" spans="7:7">
      <c r="G5873" s="16"/>
    </row>
    <row r="5874" spans="7:7">
      <c r="G5874" s="16"/>
    </row>
    <row r="5875" spans="7:7">
      <c r="G5875" s="16"/>
    </row>
    <row r="5876" spans="7:7">
      <c r="G5876" s="16"/>
    </row>
    <row r="5877" spans="7:7">
      <c r="G5877" s="16"/>
    </row>
    <row r="5878" spans="7:7">
      <c r="G5878" s="16"/>
    </row>
    <row r="5879" spans="7:7">
      <c r="G5879" s="16"/>
    </row>
    <row r="5880" spans="7:7">
      <c r="G5880" s="16"/>
    </row>
    <row r="5881" spans="7:7">
      <c r="G5881" s="16"/>
    </row>
    <row r="5882" spans="7:7">
      <c r="G5882" s="16"/>
    </row>
    <row r="5883" spans="7:7">
      <c r="G5883" s="16"/>
    </row>
    <row r="5884" spans="7:7">
      <c r="G5884" s="16"/>
    </row>
    <row r="5885" spans="7:7">
      <c r="G5885" s="16"/>
    </row>
    <row r="5886" spans="7:7">
      <c r="G5886" s="16"/>
    </row>
    <row r="5887" spans="7:7">
      <c r="G5887" s="16"/>
    </row>
    <row r="5888" spans="7:7">
      <c r="G5888" s="16"/>
    </row>
    <row r="5889" spans="7:7">
      <c r="G5889" s="16"/>
    </row>
    <row r="5890" spans="7:7">
      <c r="G5890" s="16"/>
    </row>
    <row r="5891" spans="7:7">
      <c r="G5891" s="16"/>
    </row>
    <row r="5892" spans="7:7">
      <c r="G5892" s="16"/>
    </row>
    <row r="5893" spans="7:7">
      <c r="G5893" s="16"/>
    </row>
    <row r="5894" spans="7:7">
      <c r="G5894" s="16"/>
    </row>
    <row r="5895" spans="7:7">
      <c r="G5895" s="16"/>
    </row>
    <row r="5896" spans="7:7">
      <c r="G5896" s="16"/>
    </row>
    <row r="5897" spans="7:7">
      <c r="G5897" s="16"/>
    </row>
    <row r="5898" spans="7:7">
      <c r="G5898" s="16"/>
    </row>
    <row r="5899" spans="7:7">
      <c r="G5899" s="16"/>
    </row>
    <row r="5900" spans="7:7">
      <c r="G5900" s="16"/>
    </row>
    <row r="5901" spans="7:7">
      <c r="G5901" s="16"/>
    </row>
    <row r="5902" spans="7:7">
      <c r="G5902" s="16"/>
    </row>
    <row r="5903" spans="7:7">
      <c r="G5903" s="16"/>
    </row>
    <row r="5904" spans="7:7">
      <c r="G5904" s="16"/>
    </row>
    <row r="5905" spans="7:7">
      <c r="G5905" s="16"/>
    </row>
    <row r="5906" spans="7:7">
      <c r="G5906" s="16"/>
    </row>
    <row r="5907" spans="7:7">
      <c r="G5907" s="16"/>
    </row>
    <row r="5908" spans="7:7">
      <c r="G5908" s="16"/>
    </row>
    <row r="5909" spans="7:7">
      <c r="G5909" s="16"/>
    </row>
    <row r="5910" spans="7:7">
      <c r="G5910" s="16"/>
    </row>
    <row r="5911" spans="7:7">
      <c r="G5911" s="16"/>
    </row>
    <row r="5912" spans="7:7">
      <c r="G5912" s="16"/>
    </row>
    <row r="5913" spans="7:7">
      <c r="G5913" s="16"/>
    </row>
    <row r="5914" spans="7:7">
      <c r="G5914" s="16"/>
    </row>
    <row r="5915" spans="7:7">
      <c r="G5915" s="16"/>
    </row>
    <row r="5916" spans="7:7">
      <c r="G5916" s="16"/>
    </row>
    <row r="5917" spans="7:7">
      <c r="G5917" s="16"/>
    </row>
    <row r="5918" spans="7:7">
      <c r="G5918" s="16"/>
    </row>
    <row r="5919" spans="7:7">
      <c r="G5919" s="16"/>
    </row>
    <row r="5920" spans="7:7">
      <c r="G5920" s="16"/>
    </row>
    <row r="5921" spans="7:7">
      <c r="G5921" s="16"/>
    </row>
    <row r="5922" spans="7:7">
      <c r="G5922" s="16"/>
    </row>
    <row r="5923" spans="7:7">
      <c r="G5923" s="16"/>
    </row>
    <row r="5924" spans="7:7">
      <c r="G5924" s="16"/>
    </row>
    <row r="5925" spans="7:7">
      <c r="G5925" s="16"/>
    </row>
    <row r="5926" spans="7:7">
      <c r="G5926" s="16"/>
    </row>
    <row r="5927" spans="7:7">
      <c r="G5927" s="16"/>
    </row>
    <row r="5928" spans="7:7">
      <c r="G5928" s="16"/>
    </row>
    <row r="5929" spans="7:7">
      <c r="G5929" s="16"/>
    </row>
    <row r="5930" spans="7:7">
      <c r="G5930" s="16"/>
    </row>
    <row r="5931" spans="7:7">
      <c r="G5931" s="16"/>
    </row>
    <row r="5932" spans="7:7">
      <c r="G5932" s="16"/>
    </row>
    <row r="5933" spans="7:7">
      <c r="G5933" s="16"/>
    </row>
    <row r="5934" spans="7:7">
      <c r="G5934" s="16"/>
    </row>
    <row r="5935" spans="7:7">
      <c r="G5935" s="16"/>
    </row>
    <row r="5936" spans="7:7">
      <c r="G5936" s="16"/>
    </row>
    <row r="5937" spans="7:7">
      <c r="G5937" s="16"/>
    </row>
    <row r="5938" spans="7:7">
      <c r="G5938" s="16"/>
    </row>
    <row r="5939" spans="7:7">
      <c r="G5939" s="16"/>
    </row>
    <row r="5940" spans="7:7">
      <c r="G5940" s="16"/>
    </row>
    <row r="5941" spans="7:7">
      <c r="G5941" s="16"/>
    </row>
    <row r="5942" spans="7:7">
      <c r="G5942" s="16"/>
    </row>
    <row r="5943" spans="7:7">
      <c r="G5943" s="16"/>
    </row>
    <row r="5944" spans="7:7">
      <c r="G5944" s="16"/>
    </row>
    <row r="5945" spans="7:7">
      <c r="G5945" s="16"/>
    </row>
    <row r="5946" spans="7:7">
      <c r="G5946" s="16"/>
    </row>
    <row r="5947" spans="7:7">
      <c r="G5947" s="16"/>
    </row>
    <row r="5948" spans="7:7">
      <c r="G5948" s="16"/>
    </row>
    <row r="5949" spans="7:7">
      <c r="G5949" s="16"/>
    </row>
    <row r="5950" spans="7:7">
      <c r="G5950" s="16"/>
    </row>
    <row r="5951" spans="7:7">
      <c r="G5951" s="16"/>
    </row>
    <row r="5952" spans="7:7">
      <c r="G5952" s="16"/>
    </row>
    <row r="5953" spans="7:7">
      <c r="G5953" s="16"/>
    </row>
    <row r="5954" spans="7:7">
      <c r="G5954" s="16"/>
    </row>
    <row r="5955" spans="7:7">
      <c r="G5955" s="16"/>
    </row>
    <row r="5956" spans="7:7">
      <c r="G5956" s="16"/>
    </row>
    <row r="5957" spans="7:7">
      <c r="G5957" s="16"/>
    </row>
    <row r="5958" spans="7:7">
      <c r="G5958" s="16"/>
    </row>
    <row r="5959" spans="7:7">
      <c r="G5959" s="16"/>
    </row>
    <row r="5960" spans="7:7">
      <c r="G5960" s="16"/>
    </row>
    <row r="5961" spans="7:7">
      <c r="G5961" s="16"/>
    </row>
    <row r="5962" spans="7:7">
      <c r="G5962" s="16"/>
    </row>
    <row r="5963" spans="7:7">
      <c r="G5963" s="16"/>
    </row>
    <row r="5964" spans="7:7">
      <c r="G5964" s="16"/>
    </row>
    <row r="5965" spans="7:7">
      <c r="G5965" s="16"/>
    </row>
    <row r="5966" spans="7:7">
      <c r="G5966" s="16"/>
    </row>
    <row r="5967" spans="7:7">
      <c r="G5967" s="16"/>
    </row>
    <row r="5968" spans="7:7">
      <c r="G5968" s="16"/>
    </row>
    <row r="5969" spans="7:7">
      <c r="G5969" s="16"/>
    </row>
    <row r="5970" spans="7:7">
      <c r="G5970" s="16"/>
    </row>
    <row r="5971" spans="7:7">
      <c r="G5971" s="16"/>
    </row>
    <row r="5972" spans="7:7">
      <c r="G5972" s="16"/>
    </row>
    <row r="5973" spans="7:7">
      <c r="G5973" s="16"/>
    </row>
    <row r="5974" spans="7:7">
      <c r="G5974" s="16"/>
    </row>
    <row r="5975" spans="7:7">
      <c r="G5975" s="16"/>
    </row>
    <row r="5976" spans="7:7">
      <c r="G5976" s="16"/>
    </row>
    <row r="5977" spans="7:7">
      <c r="G5977" s="16"/>
    </row>
    <row r="5978" spans="7:7">
      <c r="G5978" s="16"/>
    </row>
    <row r="5979" spans="7:7">
      <c r="G5979" s="16"/>
    </row>
    <row r="5980" spans="7:7">
      <c r="G5980" s="16"/>
    </row>
    <row r="5981" spans="7:7">
      <c r="G5981" s="16"/>
    </row>
    <row r="5982" spans="7:7">
      <c r="G5982" s="16"/>
    </row>
    <row r="5983" spans="7:7">
      <c r="G5983" s="16"/>
    </row>
    <row r="5984" spans="7:7">
      <c r="G5984" s="16"/>
    </row>
    <row r="5985" spans="7:7">
      <c r="G5985" s="16"/>
    </row>
    <row r="5986" spans="7:7">
      <c r="G5986" s="16"/>
    </row>
    <row r="5987" spans="7:7">
      <c r="G5987" s="16"/>
    </row>
    <row r="5988" spans="7:7">
      <c r="G5988" s="16"/>
    </row>
    <row r="5989" spans="7:7">
      <c r="G5989" s="16"/>
    </row>
    <row r="5990" spans="7:7">
      <c r="G5990" s="16"/>
    </row>
    <row r="5991" spans="7:7">
      <c r="G5991" s="16"/>
    </row>
    <row r="5992" spans="7:7">
      <c r="G5992" s="16"/>
    </row>
    <row r="5993" spans="7:7">
      <c r="G5993" s="16"/>
    </row>
    <row r="5994" spans="7:7">
      <c r="G5994" s="16"/>
    </row>
    <row r="5995" spans="7:7">
      <c r="G5995" s="16"/>
    </row>
    <row r="5996" spans="7:7">
      <c r="G5996" s="16"/>
    </row>
    <row r="5997" spans="7:7">
      <c r="G5997" s="16"/>
    </row>
    <row r="5998" spans="7:7">
      <c r="G5998" s="16"/>
    </row>
    <row r="5999" spans="7:7">
      <c r="G5999" s="16"/>
    </row>
    <row r="6000" spans="7:7">
      <c r="G6000" s="16"/>
    </row>
    <row r="6001" spans="7:7">
      <c r="G6001" s="16"/>
    </row>
    <row r="6002" spans="7:7">
      <c r="G6002" s="16"/>
    </row>
    <row r="6003" spans="7:7">
      <c r="G6003" s="16"/>
    </row>
    <row r="6004" spans="7:7">
      <c r="G6004" s="16"/>
    </row>
    <row r="6005" spans="7:7">
      <c r="G6005" s="16"/>
    </row>
    <row r="6006" spans="7:7">
      <c r="G6006" s="16"/>
    </row>
    <row r="6007" spans="7:7">
      <c r="G6007" s="16"/>
    </row>
    <row r="6008" spans="7:7">
      <c r="G6008" s="16"/>
    </row>
    <row r="6009" spans="7:7">
      <c r="G6009" s="16"/>
    </row>
    <row r="6010" spans="7:7">
      <c r="G6010" s="16"/>
    </row>
    <row r="6011" spans="7:7">
      <c r="G6011" s="16"/>
    </row>
    <row r="6012" spans="7:7">
      <c r="G6012" s="16"/>
    </row>
    <row r="6013" spans="7:7">
      <c r="G6013" s="16"/>
    </row>
    <row r="6014" spans="7:7">
      <c r="G6014" s="16"/>
    </row>
    <row r="6015" spans="7:7">
      <c r="G6015" s="16"/>
    </row>
    <row r="6016" spans="7:7">
      <c r="G6016" s="16"/>
    </row>
    <row r="6017" spans="7:7">
      <c r="G6017" s="16"/>
    </row>
    <row r="6018" spans="7:7">
      <c r="G6018" s="16"/>
    </row>
    <row r="6019" spans="7:7">
      <c r="G6019" s="16"/>
    </row>
    <row r="6020" spans="7:7">
      <c r="G6020" s="16"/>
    </row>
    <row r="6021" spans="7:7">
      <c r="G6021" s="16"/>
    </row>
    <row r="6022" spans="7:7">
      <c r="G6022" s="16"/>
    </row>
    <row r="6023" spans="7:7">
      <c r="G6023" s="16"/>
    </row>
    <row r="6024" spans="7:7">
      <c r="G6024" s="16"/>
    </row>
    <row r="6025" spans="7:7">
      <c r="G6025" s="16"/>
    </row>
    <row r="6026" spans="7:7">
      <c r="G6026" s="16"/>
    </row>
    <row r="6027" spans="7:7">
      <c r="G6027" s="16"/>
    </row>
    <row r="6028" spans="7:7">
      <c r="G6028" s="16"/>
    </row>
    <row r="6029" spans="7:7">
      <c r="G6029" s="16"/>
    </row>
    <row r="6030" spans="7:7">
      <c r="G6030" s="16"/>
    </row>
    <row r="6031" spans="7:7">
      <c r="G6031" s="16"/>
    </row>
    <row r="6032" spans="7:7">
      <c r="G6032" s="16"/>
    </row>
    <row r="6033" spans="7:7">
      <c r="G6033" s="16"/>
    </row>
    <row r="6034" spans="7:7">
      <c r="G6034" s="16"/>
    </row>
    <row r="6035" spans="7:7">
      <c r="G6035" s="16"/>
    </row>
    <row r="6036" spans="7:7">
      <c r="G6036" s="16"/>
    </row>
    <row r="6037" spans="7:7">
      <c r="G6037" s="16"/>
    </row>
    <row r="6038" spans="7:7">
      <c r="G6038" s="16"/>
    </row>
    <row r="6039" spans="7:7">
      <c r="G6039" s="16"/>
    </row>
    <row r="6040" spans="7:7">
      <c r="G6040" s="16"/>
    </row>
    <row r="6041" spans="7:7">
      <c r="G6041" s="16"/>
    </row>
    <row r="6042" spans="7:7">
      <c r="G6042" s="16"/>
    </row>
    <row r="6043" spans="7:7">
      <c r="G6043" s="16"/>
    </row>
    <row r="6044" spans="7:7">
      <c r="G6044" s="16"/>
    </row>
    <row r="6045" spans="7:7">
      <c r="G6045" s="16"/>
    </row>
    <row r="6046" spans="7:7">
      <c r="G6046" s="16"/>
    </row>
    <row r="6047" spans="7:7">
      <c r="G6047" s="16"/>
    </row>
    <row r="6048" spans="7:7">
      <c r="G6048" s="16"/>
    </row>
    <row r="6049" spans="7:7">
      <c r="G6049" s="16"/>
    </row>
    <row r="6050" spans="7:7">
      <c r="G6050" s="16"/>
    </row>
    <row r="6051" spans="7:7">
      <c r="G6051" s="16"/>
    </row>
    <row r="6052" spans="7:7">
      <c r="G6052" s="16"/>
    </row>
    <row r="6053" spans="7:7">
      <c r="G6053" s="16"/>
    </row>
    <row r="6054" spans="7:7">
      <c r="G6054" s="16"/>
    </row>
    <row r="6055" spans="7:7">
      <c r="G6055" s="16"/>
    </row>
    <row r="6056" spans="7:7">
      <c r="G6056" s="16"/>
    </row>
    <row r="6057" spans="7:7">
      <c r="G6057" s="16"/>
    </row>
    <row r="6058" spans="7:7">
      <c r="G6058" s="16"/>
    </row>
    <row r="6059" spans="7:7">
      <c r="G6059" s="16"/>
    </row>
    <row r="6060" spans="7:7">
      <c r="G6060" s="16"/>
    </row>
    <row r="6061" spans="7:7">
      <c r="G6061" s="16"/>
    </row>
    <row r="6062" spans="7:7">
      <c r="G6062" s="16"/>
    </row>
    <row r="6063" spans="7:7">
      <c r="G6063" s="16"/>
    </row>
    <row r="6064" spans="7:7">
      <c r="G6064" s="16"/>
    </row>
    <row r="6065" spans="7:7">
      <c r="G6065" s="16"/>
    </row>
    <row r="6066" spans="7:7">
      <c r="G6066" s="16"/>
    </row>
    <row r="6067" spans="7:7">
      <c r="G6067" s="16"/>
    </row>
    <row r="6068" spans="7:7">
      <c r="G6068" s="16"/>
    </row>
    <row r="6069" spans="7:7">
      <c r="G6069" s="16"/>
    </row>
    <row r="6070" spans="7:7">
      <c r="G6070" s="16"/>
    </row>
    <row r="6071" spans="7:7">
      <c r="G6071" s="16"/>
    </row>
    <row r="6072" spans="7:7">
      <c r="G6072" s="16"/>
    </row>
    <row r="6073" spans="7:7">
      <c r="G6073" s="16"/>
    </row>
    <row r="6074" spans="7:7">
      <c r="G6074" s="16"/>
    </row>
    <row r="6075" spans="7:7">
      <c r="G6075" s="16"/>
    </row>
    <row r="6076" spans="7:7">
      <c r="G6076" s="16"/>
    </row>
    <row r="6077" spans="7:7">
      <c r="G6077" s="16"/>
    </row>
    <row r="6078" spans="7:7">
      <c r="G6078" s="16"/>
    </row>
    <row r="6079" spans="7:7">
      <c r="G6079" s="16"/>
    </row>
    <row r="6080" spans="7:7">
      <c r="G6080" s="16"/>
    </row>
    <row r="6081" spans="7:7">
      <c r="G6081" s="16"/>
    </row>
    <row r="6082" spans="7:7">
      <c r="G6082" s="16"/>
    </row>
    <row r="6083" spans="7:7">
      <c r="G6083" s="16"/>
    </row>
    <row r="6084" spans="7:7">
      <c r="G6084" s="16"/>
    </row>
    <row r="6085" spans="7:7">
      <c r="G6085" s="16"/>
    </row>
    <row r="6086" spans="7:7">
      <c r="G6086" s="16"/>
    </row>
    <row r="6087" spans="7:7">
      <c r="G6087" s="16"/>
    </row>
    <row r="6088" spans="7:7">
      <c r="G6088" s="16"/>
    </row>
    <row r="6089" spans="7:7">
      <c r="G6089" s="16"/>
    </row>
    <row r="6090" spans="7:7">
      <c r="G6090" s="16"/>
    </row>
    <row r="6091" spans="7:7">
      <c r="G6091" s="16"/>
    </row>
    <row r="6092" spans="7:7">
      <c r="G6092" s="16"/>
    </row>
    <row r="6093" spans="7:7">
      <c r="G6093" s="16"/>
    </row>
    <row r="6094" spans="7:7">
      <c r="G6094" s="16"/>
    </row>
    <row r="6095" spans="7:7">
      <c r="G6095" s="16"/>
    </row>
    <row r="6096" spans="7:7">
      <c r="G6096" s="16"/>
    </row>
    <row r="6097" spans="7:7">
      <c r="G6097" s="16"/>
    </row>
    <row r="6098" spans="7:7">
      <c r="G6098" s="16"/>
    </row>
    <row r="6099" spans="7:7">
      <c r="G6099" s="16"/>
    </row>
    <row r="6100" spans="7:7">
      <c r="G6100" s="16"/>
    </row>
    <row r="6101" spans="7:7">
      <c r="G6101" s="16"/>
    </row>
    <row r="6102" spans="7:7">
      <c r="G6102" s="16"/>
    </row>
    <row r="6103" spans="7:7">
      <c r="G6103" s="16"/>
    </row>
    <row r="6104" spans="7:7">
      <c r="G6104" s="16"/>
    </row>
    <row r="6105" spans="7:7">
      <c r="G6105" s="16"/>
    </row>
    <row r="6106" spans="7:7">
      <c r="G6106" s="16"/>
    </row>
    <row r="6107" spans="7:7">
      <c r="G6107" s="16"/>
    </row>
    <row r="6108" spans="7:7">
      <c r="G6108" s="16"/>
    </row>
    <row r="6109" spans="7:7">
      <c r="G6109" s="16"/>
    </row>
    <row r="6110" spans="7:7">
      <c r="G6110" s="16"/>
    </row>
    <row r="6111" spans="7:7">
      <c r="G6111" s="16"/>
    </row>
    <row r="6112" spans="7:7">
      <c r="G6112" s="16"/>
    </row>
    <row r="6113" spans="7:7">
      <c r="G6113" s="16"/>
    </row>
    <row r="6114" spans="7:7">
      <c r="G6114" s="16"/>
    </row>
    <row r="6115" spans="7:7">
      <c r="G6115" s="16"/>
    </row>
    <row r="6116" spans="7:7">
      <c r="G6116" s="16"/>
    </row>
    <row r="6117" spans="7:7">
      <c r="G6117" s="16"/>
    </row>
    <row r="6118" spans="7:7">
      <c r="G6118" s="16"/>
    </row>
    <row r="6119" spans="7:7">
      <c r="G6119" s="16"/>
    </row>
    <row r="6120" spans="7:7">
      <c r="G6120" s="16"/>
    </row>
    <row r="6121" spans="7:7">
      <c r="G6121" s="16"/>
    </row>
    <row r="6122" spans="7:7">
      <c r="G6122" s="16"/>
    </row>
    <row r="6123" spans="7:7">
      <c r="G6123" s="16"/>
    </row>
    <row r="6124" spans="7:7">
      <c r="G6124" s="16"/>
    </row>
    <row r="6125" spans="7:7">
      <c r="G6125" s="16"/>
    </row>
    <row r="6126" spans="7:7">
      <c r="G6126" s="16"/>
    </row>
    <row r="6127" spans="7:7">
      <c r="G6127" s="16"/>
    </row>
    <row r="6128" spans="7:7">
      <c r="G6128" s="16"/>
    </row>
    <row r="6129" spans="7:7">
      <c r="G6129" s="16"/>
    </row>
    <row r="6130" spans="7:7">
      <c r="G6130" s="16"/>
    </row>
    <row r="6131" spans="7:7">
      <c r="G6131" s="16"/>
    </row>
    <row r="6132" spans="7:7">
      <c r="G6132" s="16"/>
    </row>
    <row r="6133" spans="7:7">
      <c r="G6133" s="16"/>
    </row>
    <row r="6134" spans="7:7">
      <c r="G6134" s="16"/>
    </row>
    <row r="6135" spans="7:7">
      <c r="G6135" s="16"/>
    </row>
    <row r="6136" spans="7:7">
      <c r="G6136" s="16"/>
    </row>
    <row r="6137" spans="7:7">
      <c r="G6137" s="16"/>
    </row>
    <row r="6138" spans="7:7">
      <c r="G6138" s="16"/>
    </row>
    <row r="6139" spans="7:7">
      <c r="G6139" s="16"/>
    </row>
    <row r="6140" spans="7:7">
      <c r="G6140" s="16"/>
    </row>
    <row r="6141" spans="7:7">
      <c r="G6141" s="16"/>
    </row>
    <row r="6142" spans="7:7">
      <c r="G6142" s="16"/>
    </row>
    <row r="6143" spans="7:7">
      <c r="G6143" s="16"/>
    </row>
    <row r="6144" spans="7:7">
      <c r="G6144" s="16"/>
    </row>
    <row r="6145" spans="7:7">
      <c r="G6145" s="16"/>
    </row>
    <row r="6146" spans="7:7">
      <c r="G6146" s="16"/>
    </row>
    <row r="6147" spans="7:7">
      <c r="G6147" s="16"/>
    </row>
    <row r="6148" spans="7:7">
      <c r="G6148" s="16"/>
    </row>
    <row r="6149" spans="7:7">
      <c r="G6149" s="16"/>
    </row>
    <row r="6150" spans="7:7">
      <c r="G6150" s="16"/>
    </row>
    <row r="6151" spans="7:7">
      <c r="G6151" s="16"/>
    </row>
    <row r="6152" spans="7:7">
      <c r="G6152" s="16"/>
    </row>
    <row r="6153" spans="7:7">
      <c r="G6153" s="16"/>
    </row>
    <row r="6154" spans="7:7">
      <c r="G6154" s="16"/>
    </row>
    <row r="6155" spans="7:7">
      <c r="G6155" s="16"/>
    </row>
    <row r="6156" spans="7:7">
      <c r="G6156" s="16"/>
    </row>
    <row r="6157" spans="7:7">
      <c r="G6157" s="16"/>
    </row>
    <row r="6158" spans="7:7">
      <c r="G6158" s="16"/>
    </row>
    <row r="6159" spans="7:7">
      <c r="G6159" s="16"/>
    </row>
    <row r="6160" spans="7:7">
      <c r="G6160" s="16"/>
    </row>
    <row r="6161" spans="7:7">
      <c r="G6161" s="16"/>
    </row>
    <row r="6162" spans="7:7">
      <c r="G6162" s="16"/>
    </row>
    <row r="6163" spans="7:7">
      <c r="G6163" s="16"/>
    </row>
    <row r="6164" spans="7:7">
      <c r="G6164" s="16"/>
    </row>
    <row r="6165" spans="7:7">
      <c r="G6165" s="16"/>
    </row>
    <row r="6166" spans="7:7">
      <c r="G6166" s="16"/>
    </row>
    <row r="6167" spans="7:7">
      <c r="G6167" s="16"/>
    </row>
    <row r="6168" spans="7:7">
      <c r="G6168" s="16"/>
    </row>
    <row r="6169" spans="7:7">
      <c r="G6169" s="16"/>
    </row>
    <row r="6170" spans="7:7">
      <c r="G6170" s="16"/>
    </row>
    <row r="6171" spans="7:7">
      <c r="G6171" s="16"/>
    </row>
    <row r="6172" spans="7:7">
      <c r="G6172" s="16"/>
    </row>
    <row r="6173" spans="7:7">
      <c r="G6173" s="16"/>
    </row>
    <row r="6174" spans="7:7">
      <c r="G6174" s="16"/>
    </row>
    <row r="6175" spans="7:7">
      <c r="G6175" s="16"/>
    </row>
    <row r="6176" spans="7:7">
      <c r="G6176" s="16"/>
    </row>
    <row r="6177" spans="7:7">
      <c r="G6177" s="16"/>
    </row>
    <row r="6178" spans="7:7">
      <c r="G6178" s="16"/>
    </row>
    <row r="6179" spans="7:7">
      <c r="G6179" s="16"/>
    </row>
    <row r="6180" spans="7:7">
      <c r="G6180" s="16"/>
    </row>
    <row r="6181" spans="7:7">
      <c r="G6181" s="16"/>
    </row>
    <row r="6182" spans="7:7">
      <c r="G6182" s="16"/>
    </row>
    <row r="6183" spans="7:7">
      <c r="G6183" s="16"/>
    </row>
    <row r="6184" spans="7:7">
      <c r="G6184" s="16"/>
    </row>
    <row r="6185" spans="7:7">
      <c r="G6185" s="16"/>
    </row>
    <row r="6186" spans="7:7">
      <c r="G6186" s="16"/>
    </row>
    <row r="6187" spans="7:7">
      <c r="G6187" s="16"/>
    </row>
    <row r="6188" spans="7:7">
      <c r="G6188" s="16"/>
    </row>
    <row r="6189" spans="7:7">
      <c r="G6189" s="16"/>
    </row>
    <row r="6190" spans="7:7">
      <c r="G6190" s="16"/>
    </row>
    <row r="6191" spans="7:7">
      <c r="G6191" s="16"/>
    </row>
    <row r="6192" spans="7:7">
      <c r="G6192" s="16"/>
    </row>
    <row r="6193" spans="7:7">
      <c r="G6193" s="16"/>
    </row>
    <row r="6194" spans="7:7">
      <c r="G6194" s="16"/>
    </row>
    <row r="6195" spans="7:7">
      <c r="G6195" s="16"/>
    </row>
    <row r="6196" spans="7:7">
      <c r="G6196" s="16"/>
    </row>
    <row r="6197" spans="7:7">
      <c r="G6197" s="16"/>
    </row>
    <row r="6198" spans="7:7">
      <c r="G6198" s="16"/>
    </row>
    <row r="6199" spans="7:7">
      <c r="G6199" s="16"/>
    </row>
    <row r="6200" spans="7:7">
      <c r="G6200" s="16"/>
    </row>
    <row r="6201" spans="7:7">
      <c r="G6201" s="16"/>
    </row>
    <row r="6202" spans="7:7">
      <c r="G6202" s="16"/>
    </row>
    <row r="6203" spans="7:7">
      <c r="G6203" s="16"/>
    </row>
    <row r="6204" spans="7:7">
      <c r="G6204" s="16"/>
    </row>
    <row r="6205" spans="7:7">
      <c r="G6205" s="16"/>
    </row>
    <row r="6206" spans="7:7">
      <c r="G6206" s="16"/>
    </row>
    <row r="6207" spans="7:7">
      <c r="G6207" s="16"/>
    </row>
    <row r="6208" spans="7:7">
      <c r="G6208" s="16"/>
    </row>
    <row r="6209" spans="7:7">
      <c r="G6209" s="16"/>
    </row>
    <row r="6210" spans="7:7">
      <c r="G6210" s="16"/>
    </row>
    <row r="6211" spans="7:7">
      <c r="G6211" s="16"/>
    </row>
    <row r="6212" spans="7:7">
      <c r="G6212" s="16"/>
    </row>
    <row r="6213" spans="7:7">
      <c r="G6213" s="16"/>
    </row>
    <row r="6214" spans="7:7">
      <c r="G6214" s="16"/>
    </row>
    <row r="6215" spans="7:7">
      <c r="G6215" s="16"/>
    </row>
    <row r="6216" spans="7:7">
      <c r="G6216" s="16"/>
    </row>
    <row r="6217" spans="7:7">
      <c r="G6217" s="16"/>
    </row>
    <row r="6218" spans="7:7">
      <c r="G6218" s="16"/>
    </row>
    <row r="6219" spans="7:7">
      <c r="G6219" s="16"/>
    </row>
    <row r="6220" spans="7:7">
      <c r="G6220" s="16"/>
    </row>
    <row r="6221" spans="7:7">
      <c r="G6221" s="16"/>
    </row>
    <row r="6222" spans="7:7">
      <c r="G6222" s="16"/>
    </row>
    <row r="6223" spans="7:7">
      <c r="G6223" s="16"/>
    </row>
    <row r="6224" spans="7:7">
      <c r="G6224" s="16"/>
    </row>
    <row r="6225" spans="7:7">
      <c r="G6225" s="16"/>
    </row>
    <row r="6226" spans="7:7">
      <c r="G6226" s="16"/>
    </row>
    <row r="6227" spans="7:7">
      <c r="G6227" s="16"/>
    </row>
    <row r="6228" spans="7:7">
      <c r="G6228" s="16"/>
    </row>
    <row r="6229" spans="7:7">
      <c r="G6229" s="16"/>
    </row>
    <row r="6230" spans="7:7">
      <c r="G6230" s="16"/>
    </row>
    <row r="6231" spans="7:7">
      <c r="G6231" s="16"/>
    </row>
    <row r="6232" spans="7:7">
      <c r="G6232" s="16"/>
    </row>
    <row r="6233" spans="7:7">
      <c r="G6233" s="16"/>
    </row>
    <row r="6234" spans="7:7">
      <c r="G6234" s="16"/>
    </row>
    <row r="6235" spans="7:7">
      <c r="G6235" s="16"/>
    </row>
    <row r="6236" spans="7:7">
      <c r="G6236" s="16"/>
    </row>
    <row r="6237" spans="7:7">
      <c r="G6237" s="16"/>
    </row>
    <row r="6238" spans="7:7">
      <c r="G6238" s="16"/>
    </row>
    <row r="6239" spans="7:7">
      <c r="G6239" s="16"/>
    </row>
    <row r="6240" spans="7:7">
      <c r="G6240" s="16"/>
    </row>
    <row r="6241" spans="7:7">
      <c r="G6241" s="16"/>
    </row>
    <row r="6242" spans="7:7">
      <c r="G6242" s="16"/>
    </row>
    <row r="6243" spans="7:7">
      <c r="G6243" s="16"/>
    </row>
    <row r="6244" spans="7:7">
      <c r="G6244" s="16"/>
    </row>
    <row r="6245" spans="7:7">
      <c r="G6245" s="16"/>
    </row>
    <row r="6246" spans="7:7">
      <c r="G6246" s="16"/>
    </row>
    <row r="6247" spans="7:7">
      <c r="G6247" s="16"/>
    </row>
    <row r="6248" spans="7:7">
      <c r="G6248" s="16"/>
    </row>
    <row r="6249" spans="7:7">
      <c r="G6249" s="16"/>
    </row>
    <row r="6250" spans="7:7">
      <c r="G6250" s="16"/>
    </row>
    <row r="6251" spans="7:7">
      <c r="G6251" s="16"/>
    </row>
    <row r="6252" spans="7:7">
      <c r="G6252" s="16"/>
    </row>
    <row r="6253" spans="7:7">
      <c r="G6253" s="16"/>
    </row>
    <row r="6254" spans="7:7">
      <c r="G6254" s="16"/>
    </row>
    <row r="6255" spans="7:7">
      <c r="G6255" s="16"/>
    </row>
    <row r="6256" spans="7:7">
      <c r="G6256" s="16"/>
    </row>
    <row r="6257" spans="7:7">
      <c r="G6257" s="16"/>
    </row>
    <row r="6258" spans="7:7">
      <c r="G6258" s="16"/>
    </row>
    <row r="6259" spans="7:7">
      <c r="G6259" s="16"/>
    </row>
    <row r="6260" spans="7:7">
      <c r="G6260" s="16"/>
    </row>
    <row r="6261" spans="7:7">
      <c r="G6261" s="16"/>
    </row>
    <row r="6262" spans="7:7">
      <c r="G6262" s="16"/>
    </row>
    <row r="6263" spans="7:7">
      <c r="G6263" s="16"/>
    </row>
    <row r="6264" spans="7:7">
      <c r="G6264" s="16"/>
    </row>
    <row r="6265" spans="7:7">
      <c r="G6265" s="16"/>
    </row>
    <row r="6266" spans="7:7">
      <c r="G6266" s="16"/>
    </row>
    <row r="6267" spans="7:7">
      <c r="G6267" s="16"/>
    </row>
    <row r="6268" spans="7:7">
      <c r="G6268" s="16"/>
    </row>
    <row r="6269" spans="7:7">
      <c r="G6269" s="16"/>
    </row>
    <row r="6270" spans="7:7">
      <c r="G6270" s="16"/>
    </row>
    <row r="6271" spans="7:7">
      <c r="G6271" s="16"/>
    </row>
    <row r="6272" spans="7:7">
      <c r="G6272" s="16"/>
    </row>
    <row r="6273" spans="7:7">
      <c r="G6273" s="16"/>
    </row>
    <row r="6274" spans="7:7">
      <c r="G6274" s="16"/>
    </row>
    <row r="6275" spans="7:7">
      <c r="G6275" s="16"/>
    </row>
    <row r="6276" spans="7:7">
      <c r="G6276" s="16"/>
    </row>
    <row r="6277" spans="7:7">
      <c r="G6277" s="16"/>
    </row>
    <row r="6278" spans="7:7">
      <c r="G6278" s="16"/>
    </row>
    <row r="6279" spans="7:7">
      <c r="G6279" s="16"/>
    </row>
    <row r="6280" spans="7:7">
      <c r="G6280" s="16"/>
    </row>
    <row r="6281" spans="7:7">
      <c r="G6281" s="16"/>
    </row>
    <row r="6282" spans="7:7">
      <c r="G6282" s="16"/>
    </row>
    <row r="6283" spans="7:7">
      <c r="G6283" s="16"/>
    </row>
    <row r="6284" spans="7:7">
      <c r="G6284" s="16"/>
    </row>
    <row r="6285" spans="7:7">
      <c r="G6285" s="16"/>
    </row>
    <row r="6286" spans="7:7">
      <c r="G6286" s="16"/>
    </row>
    <row r="6287" spans="7:7">
      <c r="G6287" s="16"/>
    </row>
    <row r="6288" spans="7:7">
      <c r="G6288" s="16"/>
    </row>
    <row r="6289" spans="7:7">
      <c r="G6289" s="16"/>
    </row>
    <row r="6290" spans="7:7">
      <c r="G6290" s="16"/>
    </row>
    <row r="6291" spans="7:7">
      <c r="G6291" s="16"/>
    </row>
    <row r="6292" spans="7:7">
      <c r="G6292" s="16"/>
    </row>
    <row r="6293" spans="7:7">
      <c r="G6293" s="16"/>
    </row>
    <row r="6294" spans="7:7">
      <c r="G6294" s="16"/>
    </row>
    <row r="6295" spans="7:7">
      <c r="G6295" s="16"/>
    </row>
    <row r="6296" spans="7:7">
      <c r="G6296" s="16"/>
    </row>
    <row r="6297" spans="7:7">
      <c r="G6297" s="16"/>
    </row>
    <row r="6298" spans="7:7">
      <c r="G6298" s="16"/>
    </row>
    <row r="6299" spans="7:7">
      <c r="G6299" s="16"/>
    </row>
    <row r="6300" spans="7:7">
      <c r="G6300" s="16"/>
    </row>
    <row r="6301" spans="7:7">
      <c r="G6301" s="16"/>
    </row>
    <row r="6302" spans="7:7">
      <c r="G6302" s="16"/>
    </row>
    <row r="6303" spans="7:7">
      <c r="G6303" s="16"/>
    </row>
    <row r="6304" spans="7:7">
      <c r="G6304" s="16"/>
    </row>
    <row r="6305" spans="7:7">
      <c r="G6305" s="16"/>
    </row>
    <row r="6306" spans="7:7">
      <c r="G6306" s="16"/>
    </row>
    <row r="6307" spans="7:7">
      <c r="G6307" s="16"/>
    </row>
    <row r="6308" spans="7:7">
      <c r="G6308" s="16"/>
    </row>
    <row r="6309" spans="7:7">
      <c r="G6309" s="16"/>
    </row>
    <row r="6310" spans="7:7">
      <c r="G6310" s="16"/>
    </row>
    <row r="6311" spans="7:7">
      <c r="G6311" s="16"/>
    </row>
    <row r="6312" spans="7:7">
      <c r="G6312" s="16"/>
    </row>
    <row r="6313" spans="7:7">
      <c r="G6313" s="16"/>
    </row>
    <row r="6314" spans="7:7">
      <c r="G6314" s="16"/>
    </row>
    <row r="6315" spans="7:7">
      <c r="G6315" s="16"/>
    </row>
    <row r="6316" spans="7:7">
      <c r="G6316" s="16"/>
    </row>
    <row r="6317" spans="7:7">
      <c r="G6317" s="16"/>
    </row>
    <row r="6318" spans="7:7">
      <c r="G6318" s="16"/>
    </row>
    <row r="6319" spans="7:7">
      <c r="G6319" s="16"/>
    </row>
    <row r="6320" spans="7:7">
      <c r="G6320" s="16"/>
    </row>
    <row r="6321" spans="7:7">
      <c r="G6321" s="16"/>
    </row>
    <row r="6322" spans="7:7">
      <c r="G6322" s="16"/>
    </row>
    <row r="6323" spans="7:7">
      <c r="G6323" s="16"/>
    </row>
    <row r="6324" spans="7:7">
      <c r="G6324" s="16"/>
    </row>
    <row r="6325" spans="7:7">
      <c r="G6325" s="16"/>
    </row>
    <row r="6326" spans="7:7">
      <c r="G6326" s="16"/>
    </row>
    <row r="6327" spans="7:7">
      <c r="G6327" s="16"/>
    </row>
    <row r="6328" spans="7:7">
      <c r="G6328" s="16"/>
    </row>
    <row r="6329" spans="7:7">
      <c r="G6329" s="16"/>
    </row>
    <row r="6330" spans="7:7">
      <c r="G6330" s="16"/>
    </row>
    <row r="6331" spans="7:7">
      <c r="G6331" s="16"/>
    </row>
    <row r="6332" spans="7:7">
      <c r="G6332" s="16"/>
    </row>
    <row r="6333" spans="7:7">
      <c r="G6333" s="16"/>
    </row>
    <row r="6334" spans="7:7">
      <c r="G6334" s="16"/>
    </row>
    <row r="6335" spans="7:7">
      <c r="G6335" s="16"/>
    </row>
    <row r="6336" spans="7:7">
      <c r="G6336" s="16"/>
    </row>
    <row r="6337" spans="7:7">
      <c r="G6337" s="16"/>
    </row>
    <row r="6338" spans="7:7">
      <c r="G6338" s="16"/>
    </row>
    <row r="6339" spans="7:7">
      <c r="G6339" s="16"/>
    </row>
    <row r="6340" spans="7:7">
      <c r="G6340" s="16"/>
    </row>
    <row r="6341" spans="7:7">
      <c r="G6341" s="16"/>
    </row>
    <row r="6342" spans="7:7">
      <c r="G6342" s="16"/>
    </row>
    <row r="6343" spans="7:7">
      <c r="G6343" s="16"/>
    </row>
    <row r="6344" spans="7:7">
      <c r="G6344" s="16"/>
    </row>
    <row r="6345" spans="7:7">
      <c r="G6345" s="16"/>
    </row>
    <row r="6346" spans="7:7">
      <c r="G6346" s="16"/>
    </row>
    <row r="6347" spans="7:7">
      <c r="G6347" s="16"/>
    </row>
    <row r="6348" spans="7:7">
      <c r="G6348" s="16"/>
    </row>
    <row r="6349" spans="7:7">
      <c r="G6349" s="16"/>
    </row>
    <row r="6350" spans="7:7">
      <c r="G6350" s="16"/>
    </row>
    <row r="6351" spans="7:7">
      <c r="G6351" s="16"/>
    </row>
    <row r="6352" spans="7:7">
      <c r="G6352" s="16"/>
    </row>
    <row r="6353" spans="7:7">
      <c r="G6353" s="16"/>
    </row>
    <row r="6354" spans="7:7">
      <c r="G6354" s="16"/>
    </row>
    <row r="6355" spans="7:7">
      <c r="G6355" s="16"/>
    </row>
    <row r="6356" spans="7:7">
      <c r="G6356" s="16"/>
    </row>
    <row r="6357" spans="7:7">
      <c r="G6357" s="16"/>
    </row>
    <row r="6358" spans="7:7">
      <c r="G6358" s="16"/>
    </row>
    <row r="6359" spans="7:7">
      <c r="G6359" s="16"/>
    </row>
    <row r="6360" spans="7:7">
      <c r="G6360" s="16"/>
    </row>
    <row r="6361" spans="7:7">
      <c r="G6361" s="16"/>
    </row>
    <row r="6362" spans="7:7">
      <c r="G6362" s="16"/>
    </row>
    <row r="6363" spans="7:7">
      <c r="G6363" s="16"/>
    </row>
    <row r="6364" spans="7:7">
      <c r="G6364" s="16"/>
    </row>
    <row r="6365" spans="7:7">
      <c r="G6365" s="16"/>
    </row>
    <row r="6366" spans="7:7">
      <c r="G6366" s="16"/>
    </row>
    <row r="6367" spans="7:7">
      <c r="G6367" s="16"/>
    </row>
    <row r="6368" spans="7:7">
      <c r="G6368" s="16"/>
    </row>
    <row r="6369" spans="7:7">
      <c r="G6369" s="16"/>
    </row>
    <row r="6370" spans="7:7">
      <c r="G6370" s="16"/>
    </row>
    <row r="6371" spans="7:7">
      <c r="G6371" s="16"/>
    </row>
    <row r="6372" spans="7:7">
      <c r="G6372" s="16"/>
    </row>
    <row r="6373" spans="7:7">
      <c r="G6373" s="16"/>
    </row>
    <row r="6374" spans="7:7">
      <c r="G6374" s="16"/>
    </row>
    <row r="6375" spans="7:7">
      <c r="G6375" s="16"/>
    </row>
    <row r="6376" spans="7:7">
      <c r="G6376" s="16"/>
    </row>
    <row r="6377" spans="7:7">
      <c r="G6377" s="16"/>
    </row>
    <row r="6378" spans="7:7">
      <c r="G6378" s="16"/>
    </row>
    <row r="6379" spans="7:7">
      <c r="G6379" s="16"/>
    </row>
    <row r="6380" spans="7:7">
      <c r="G6380" s="16"/>
    </row>
    <row r="6381" spans="7:7">
      <c r="G6381" s="16"/>
    </row>
    <row r="6382" spans="7:7">
      <c r="G6382" s="16"/>
    </row>
    <row r="6383" spans="7:7">
      <c r="G6383" s="16"/>
    </row>
    <row r="6384" spans="7:7">
      <c r="G6384" s="16"/>
    </row>
    <row r="6385" spans="7:7">
      <c r="G6385" s="16"/>
    </row>
    <row r="6386" spans="7:7">
      <c r="G6386" s="16"/>
    </row>
    <row r="6387" spans="7:7">
      <c r="G6387" s="16"/>
    </row>
    <row r="6388" spans="7:7">
      <c r="G6388" s="16"/>
    </row>
    <row r="6389" spans="7:7">
      <c r="G6389" s="16"/>
    </row>
    <row r="6390" spans="7:7">
      <c r="G6390" s="16"/>
    </row>
    <row r="6391" spans="7:7">
      <c r="G6391" s="16"/>
    </row>
    <row r="6392" spans="7:7">
      <c r="G6392" s="16"/>
    </row>
    <row r="6393" spans="7:7">
      <c r="G6393" s="16"/>
    </row>
    <row r="6394" spans="7:7">
      <c r="G6394" s="16"/>
    </row>
    <row r="6395" spans="7:7">
      <c r="G6395" s="16"/>
    </row>
    <row r="6396" spans="7:7">
      <c r="G6396" s="16"/>
    </row>
    <row r="6397" spans="7:7">
      <c r="G6397" s="16"/>
    </row>
    <row r="6398" spans="7:7">
      <c r="G6398" s="16"/>
    </row>
    <row r="6399" spans="7:7">
      <c r="G6399" s="16"/>
    </row>
    <row r="6400" spans="7:7">
      <c r="G6400" s="16"/>
    </row>
    <row r="6401" spans="7:7">
      <c r="G6401" s="16"/>
    </row>
    <row r="6402" spans="7:7">
      <c r="G6402" s="16"/>
    </row>
    <row r="6403" spans="7:7">
      <c r="G6403" s="16"/>
    </row>
    <row r="6404" spans="7:7">
      <c r="G6404" s="16"/>
    </row>
    <row r="6405" spans="7:7">
      <c r="G6405" s="16"/>
    </row>
    <row r="6406" spans="7:7">
      <c r="G6406" s="16"/>
    </row>
    <row r="6407" spans="7:7">
      <c r="G6407" s="16"/>
    </row>
    <row r="6408" spans="7:7">
      <c r="G6408" s="16"/>
    </row>
    <row r="6409" spans="7:7">
      <c r="G6409" s="16"/>
    </row>
    <row r="6410" spans="7:7">
      <c r="G6410" s="16"/>
    </row>
    <row r="6411" spans="7:7">
      <c r="G6411" s="16"/>
    </row>
    <row r="6412" spans="7:7">
      <c r="G6412" s="16"/>
    </row>
    <row r="6413" spans="7:7">
      <c r="G6413" s="16"/>
    </row>
    <row r="6414" spans="7:7">
      <c r="G6414" s="16"/>
    </row>
    <row r="6415" spans="7:7">
      <c r="G6415" s="16"/>
    </row>
    <row r="6416" spans="7:7">
      <c r="G6416" s="16"/>
    </row>
    <row r="6417" spans="7:7">
      <c r="G6417" s="16"/>
    </row>
    <row r="6418" spans="7:7">
      <c r="G6418" s="16"/>
    </row>
    <row r="6419" spans="7:7">
      <c r="G6419" s="16"/>
    </row>
    <row r="6420" spans="7:7">
      <c r="G6420" s="16"/>
    </row>
    <row r="6421" spans="7:7">
      <c r="G6421" s="16"/>
    </row>
    <row r="6422" spans="7:7">
      <c r="G6422" s="16"/>
    </row>
    <row r="6423" spans="7:7">
      <c r="G6423" s="16"/>
    </row>
    <row r="6424" spans="7:7">
      <c r="G6424" s="16"/>
    </row>
    <row r="6425" spans="7:7">
      <c r="G6425" s="16"/>
    </row>
    <row r="6426" spans="7:7">
      <c r="G6426" s="16"/>
    </row>
    <row r="6427" spans="7:7">
      <c r="G6427" s="16"/>
    </row>
    <row r="6428" spans="7:7">
      <c r="G6428" s="16"/>
    </row>
    <row r="6429" spans="7:7">
      <c r="G6429" s="16"/>
    </row>
    <row r="6430" spans="7:7">
      <c r="G6430" s="16"/>
    </row>
    <row r="6431" spans="7:7">
      <c r="G6431" s="16"/>
    </row>
    <row r="6432" spans="7:7">
      <c r="G6432" s="16"/>
    </row>
    <row r="6433" spans="7:7">
      <c r="G6433" s="16"/>
    </row>
    <row r="6434" spans="7:7">
      <c r="G6434" s="16"/>
    </row>
    <row r="6435" spans="7:7">
      <c r="G6435" s="16"/>
    </row>
    <row r="6436" spans="7:7">
      <c r="G6436" s="16"/>
    </row>
    <row r="6437" spans="7:7">
      <c r="G6437" s="16"/>
    </row>
    <row r="6438" spans="7:7">
      <c r="G6438" s="16"/>
    </row>
    <row r="6439" spans="7:7">
      <c r="G6439" s="16"/>
    </row>
    <row r="6440" spans="7:7">
      <c r="G6440" s="16"/>
    </row>
    <row r="6441" spans="7:7">
      <c r="G6441" s="16"/>
    </row>
    <row r="6442" spans="7:7">
      <c r="G6442" s="16"/>
    </row>
    <row r="6443" spans="7:7">
      <c r="G6443" s="16"/>
    </row>
    <row r="6444" spans="7:7">
      <c r="G6444" s="16"/>
    </row>
    <row r="6445" spans="7:7">
      <c r="G6445" s="16"/>
    </row>
    <row r="6446" spans="7:7">
      <c r="G6446" s="16"/>
    </row>
    <row r="6447" spans="7:7">
      <c r="G6447" s="16"/>
    </row>
    <row r="6448" spans="7:7">
      <c r="G6448" s="16"/>
    </row>
    <row r="6449" spans="7:7">
      <c r="G6449" s="16"/>
    </row>
    <row r="6450" spans="7:7">
      <c r="G6450" s="16"/>
    </row>
    <row r="6451" spans="7:7">
      <c r="G6451" s="16"/>
    </row>
    <row r="6452" spans="7:7">
      <c r="G6452" s="16"/>
    </row>
    <row r="6453" spans="7:7">
      <c r="G6453" s="16"/>
    </row>
    <row r="6454" spans="7:7">
      <c r="G6454" s="16"/>
    </row>
    <row r="6455" spans="7:7">
      <c r="G6455" s="16"/>
    </row>
    <row r="6456" spans="7:7">
      <c r="G6456" s="16"/>
    </row>
    <row r="6457" spans="7:7">
      <c r="G6457" s="16"/>
    </row>
    <row r="6458" spans="7:7">
      <c r="G6458" s="16"/>
    </row>
    <row r="6459" spans="7:7">
      <c r="G6459" s="16"/>
    </row>
    <row r="6460" spans="7:7">
      <c r="G6460" s="16"/>
    </row>
    <row r="6461" spans="7:7">
      <c r="G6461" s="16"/>
    </row>
    <row r="6462" spans="7:7">
      <c r="G6462" s="16"/>
    </row>
    <row r="6463" spans="7:7">
      <c r="G6463" s="16"/>
    </row>
    <row r="6464" spans="7:7">
      <c r="G6464" s="16"/>
    </row>
    <row r="6465" spans="7:7">
      <c r="G6465" s="16"/>
    </row>
    <row r="6466" spans="7:7">
      <c r="G6466" s="16"/>
    </row>
    <row r="6467" spans="7:7">
      <c r="G6467" s="16"/>
    </row>
    <row r="6468" spans="7:7">
      <c r="G6468" s="16"/>
    </row>
    <row r="6469" spans="7:7">
      <c r="G6469" s="16"/>
    </row>
    <row r="6470" spans="7:7">
      <c r="G6470" s="16"/>
    </row>
    <row r="6471" spans="7:7">
      <c r="G6471" s="16"/>
    </row>
    <row r="6472" spans="7:7">
      <c r="G6472" s="16"/>
    </row>
    <row r="6473" spans="7:7">
      <c r="G6473" s="16"/>
    </row>
    <row r="6474" spans="7:7">
      <c r="G6474" s="16"/>
    </row>
    <row r="6475" spans="7:7">
      <c r="G6475" s="16"/>
    </row>
    <row r="6476" spans="7:7">
      <c r="G6476" s="16"/>
    </row>
    <row r="6477" spans="7:7">
      <c r="G6477" s="16"/>
    </row>
    <row r="6478" spans="7:7">
      <c r="G6478" s="16"/>
    </row>
    <row r="6479" spans="7:7">
      <c r="G6479" s="16"/>
    </row>
    <row r="6480" spans="7:7">
      <c r="G6480" s="16"/>
    </row>
    <row r="6481" spans="7:7">
      <c r="G6481" s="16"/>
    </row>
    <row r="6482" spans="7:7">
      <c r="G6482" s="16"/>
    </row>
    <row r="6483" spans="7:7">
      <c r="G6483" s="16"/>
    </row>
    <row r="6484" spans="7:7">
      <c r="G6484" s="16"/>
    </row>
    <row r="6485" spans="7:7">
      <c r="G6485" s="16"/>
    </row>
    <row r="6486" spans="7:7">
      <c r="G6486" s="16"/>
    </row>
    <row r="6487" spans="7:7">
      <c r="G6487" s="16"/>
    </row>
    <row r="6488" spans="7:7">
      <c r="G6488" s="16"/>
    </row>
    <row r="6489" spans="7:7">
      <c r="G6489" s="16"/>
    </row>
    <row r="6490" spans="7:7">
      <c r="G6490" s="16"/>
    </row>
    <row r="6491" spans="7:7">
      <c r="G6491" s="16"/>
    </row>
    <row r="6492" spans="7:7">
      <c r="G6492" s="16"/>
    </row>
    <row r="6493" spans="7:7">
      <c r="G6493" s="16"/>
    </row>
    <row r="6494" spans="7:7">
      <c r="G6494" s="16"/>
    </row>
    <row r="6495" spans="7:7">
      <c r="G6495" s="16"/>
    </row>
    <row r="6496" spans="7:7">
      <c r="G6496" s="16"/>
    </row>
    <row r="6497" spans="7:7">
      <c r="G6497" s="16"/>
    </row>
    <row r="6498" spans="7:7">
      <c r="G6498" s="16"/>
    </row>
    <row r="6499" spans="7:7">
      <c r="G6499" s="16"/>
    </row>
    <row r="6500" spans="7:7">
      <c r="G6500" s="16"/>
    </row>
    <row r="6501" spans="7:7">
      <c r="G6501" s="16"/>
    </row>
    <row r="6502" spans="7:7">
      <c r="G6502" s="16"/>
    </row>
    <row r="6503" spans="7:7">
      <c r="G6503" s="16"/>
    </row>
    <row r="6504" spans="7:7">
      <c r="G6504" s="16"/>
    </row>
    <row r="6505" spans="7:7">
      <c r="G6505" s="16"/>
    </row>
    <row r="6506" spans="7:7">
      <c r="G6506" s="16"/>
    </row>
    <row r="6507" spans="7:7">
      <c r="G6507" s="16"/>
    </row>
    <row r="6508" spans="7:7">
      <c r="G6508" s="16"/>
    </row>
    <row r="6509" spans="7:7">
      <c r="G6509" s="16"/>
    </row>
    <row r="6510" spans="7:7">
      <c r="G6510" s="16"/>
    </row>
    <row r="6511" spans="7:7">
      <c r="G6511" s="16"/>
    </row>
    <row r="6512" spans="7:7">
      <c r="G6512" s="16"/>
    </row>
    <row r="6513" spans="7:7">
      <c r="G6513" s="16"/>
    </row>
    <row r="6514" spans="7:7">
      <c r="G6514" s="16"/>
    </row>
    <row r="6515" spans="7:7">
      <c r="G6515" s="16"/>
    </row>
    <row r="6516" spans="7:7">
      <c r="G6516" s="16"/>
    </row>
    <row r="6517" spans="7:7">
      <c r="G6517" s="16"/>
    </row>
    <row r="6518" spans="7:7">
      <c r="G6518" s="16"/>
    </row>
    <row r="6519" spans="7:7">
      <c r="G6519" s="16"/>
    </row>
    <row r="6520" spans="7:7">
      <c r="G6520" s="16"/>
    </row>
    <row r="6521" spans="7:7">
      <c r="G6521" s="16"/>
    </row>
    <row r="6522" spans="7:7">
      <c r="G6522" s="16"/>
    </row>
    <row r="6523" spans="7:7">
      <c r="G6523" s="16"/>
    </row>
    <row r="6524" spans="7:7">
      <c r="G6524" s="16"/>
    </row>
    <row r="6525" spans="7:7">
      <c r="G6525" s="16"/>
    </row>
    <row r="6526" spans="7:7">
      <c r="G6526" s="16"/>
    </row>
    <row r="6527" spans="7:7">
      <c r="G6527" s="16"/>
    </row>
    <row r="6528" spans="7:7">
      <c r="G6528" s="16"/>
    </row>
    <row r="6529" spans="7:7">
      <c r="G6529" s="16"/>
    </row>
    <row r="6530" spans="7:7">
      <c r="G6530" s="16"/>
    </row>
    <row r="6531" spans="7:7">
      <c r="G6531" s="16"/>
    </row>
    <row r="6532" spans="7:7">
      <c r="G6532" s="16"/>
    </row>
    <row r="6533" spans="7:7">
      <c r="G6533" s="16"/>
    </row>
    <row r="6534" spans="7:7">
      <c r="G6534" s="16"/>
    </row>
    <row r="6535" spans="7:7">
      <c r="G6535" s="16"/>
    </row>
    <row r="6536" spans="7:7">
      <c r="G6536" s="16"/>
    </row>
    <row r="6537" spans="7:7">
      <c r="G6537" s="16"/>
    </row>
    <row r="6538" spans="7:7">
      <c r="G6538" s="16"/>
    </row>
    <row r="6539" spans="7:7">
      <c r="G6539" s="16"/>
    </row>
    <row r="6540" spans="7:7">
      <c r="G6540" s="16"/>
    </row>
    <row r="6541" spans="7:7">
      <c r="G6541" s="16"/>
    </row>
    <row r="6542" spans="7:7">
      <c r="G6542" s="16"/>
    </row>
    <row r="6543" spans="7:7">
      <c r="G6543" s="16"/>
    </row>
    <row r="6544" spans="7:7">
      <c r="G6544" s="16"/>
    </row>
    <row r="6545" spans="7:7">
      <c r="G6545" s="16"/>
    </row>
    <row r="6546" spans="7:7">
      <c r="G6546" s="16"/>
    </row>
    <row r="6547" spans="7:7">
      <c r="G6547" s="16"/>
    </row>
    <row r="6548" spans="7:7">
      <c r="G6548" s="16"/>
    </row>
    <row r="6549" spans="7:7">
      <c r="G6549" s="16"/>
    </row>
    <row r="6550" spans="7:7">
      <c r="G6550" s="16"/>
    </row>
    <row r="6551" spans="7:7">
      <c r="G6551" s="16"/>
    </row>
    <row r="6552" spans="7:7">
      <c r="G6552" s="16"/>
    </row>
    <row r="6553" spans="7:7">
      <c r="G6553" s="16"/>
    </row>
    <row r="6554" spans="7:7">
      <c r="G6554" s="16"/>
    </row>
    <row r="6555" spans="7:7">
      <c r="G6555" s="16"/>
    </row>
    <row r="6556" spans="7:7">
      <c r="G6556" s="16"/>
    </row>
    <row r="6557" spans="7:7">
      <c r="G6557" s="16"/>
    </row>
    <row r="6558" spans="7:7">
      <c r="G6558" s="16"/>
    </row>
    <row r="6559" spans="7:7">
      <c r="G6559" s="16"/>
    </row>
    <row r="6560" spans="7:7">
      <c r="G6560" s="16"/>
    </row>
    <row r="6561" spans="7:7">
      <c r="G6561" s="16"/>
    </row>
    <row r="6562" spans="7:7">
      <c r="G6562" s="16"/>
    </row>
    <row r="6563" spans="7:7">
      <c r="G6563" s="16"/>
    </row>
    <row r="6564" spans="7:7">
      <c r="G6564" s="16"/>
    </row>
    <row r="6565" spans="7:7">
      <c r="G6565" s="16"/>
    </row>
    <row r="6566" spans="7:7">
      <c r="G6566" s="16"/>
    </row>
    <row r="6567" spans="7:7">
      <c r="G6567" s="16"/>
    </row>
    <row r="6568" spans="7:7">
      <c r="G6568" s="16"/>
    </row>
    <row r="6569" spans="7:7">
      <c r="G6569" s="16"/>
    </row>
    <row r="6570" spans="7:7">
      <c r="G6570" s="16"/>
    </row>
    <row r="6571" spans="7:7">
      <c r="G6571" s="16"/>
    </row>
    <row r="6572" spans="7:7">
      <c r="G6572" s="16"/>
    </row>
    <row r="6573" spans="7:7">
      <c r="G6573" s="16"/>
    </row>
    <row r="6574" spans="7:7">
      <c r="G6574" s="16"/>
    </row>
    <row r="6575" spans="7:7">
      <c r="G6575" s="16"/>
    </row>
    <row r="6576" spans="7:7">
      <c r="G6576" s="16"/>
    </row>
    <row r="6577" spans="7:7">
      <c r="G6577" s="16"/>
    </row>
    <row r="6578" spans="7:7">
      <c r="G6578" s="16"/>
    </row>
    <row r="6579" spans="7:7">
      <c r="G6579" s="16"/>
    </row>
    <row r="6580" spans="7:7">
      <c r="G6580" s="16"/>
    </row>
    <row r="6581" spans="7:7">
      <c r="G6581" s="16"/>
    </row>
    <row r="6582" spans="7:7">
      <c r="G6582" s="16"/>
    </row>
    <row r="6583" spans="7:7">
      <c r="G6583" s="16"/>
    </row>
    <row r="6584" spans="7:7">
      <c r="G6584" s="16"/>
    </row>
    <row r="6585" spans="7:7">
      <c r="G6585" s="16"/>
    </row>
    <row r="6586" spans="7:7">
      <c r="G6586" s="16"/>
    </row>
    <row r="6587" spans="7:7">
      <c r="G6587" s="16"/>
    </row>
    <row r="6588" spans="7:7">
      <c r="G6588" s="16"/>
    </row>
    <row r="6589" spans="7:7">
      <c r="G6589" s="16"/>
    </row>
    <row r="6590" spans="7:7">
      <c r="G6590" s="16"/>
    </row>
    <row r="6591" spans="7:7">
      <c r="G6591" s="16"/>
    </row>
    <row r="6592" spans="7:7">
      <c r="G6592" s="16"/>
    </row>
    <row r="6593" spans="7:7">
      <c r="G6593" s="16"/>
    </row>
    <row r="6594" spans="7:7">
      <c r="G6594" s="16"/>
    </row>
    <row r="6595" spans="7:7">
      <c r="G6595" s="16"/>
    </row>
    <row r="6596" spans="7:7">
      <c r="G6596" s="16"/>
    </row>
    <row r="6597" spans="7:7">
      <c r="G6597" s="16"/>
    </row>
    <row r="6598" spans="7:7">
      <c r="G6598" s="16"/>
    </row>
    <row r="6599" spans="7:7">
      <c r="G6599" s="16"/>
    </row>
    <row r="6600" spans="7:7">
      <c r="G6600" s="16"/>
    </row>
    <row r="6601" spans="7:7">
      <c r="G6601" s="16"/>
    </row>
    <row r="6602" spans="7:7">
      <c r="G6602" s="16"/>
    </row>
    <row r="6603" spans="7:7">
      <c r="G6603" s="16"/>
    </row>
    <row r="6604" spans="7:7">
      <c r="G6604" s="16"/>
    </row>
    <row r="6605" spans="7:7">
      <c r="G6605" s="16"/>
    </row>
    <row r="6606" spans="7:7">
      <c r="G6606" s="16"/>
    </row>
    <row r="6607" spans="7:7">
      <c r="G6607" s="16"/>
    </row>
    <row r="6608" spans="7:7">
      <c r="G6608" s="16"/>
    </row>
    <row r="6609" spans="7:7">
      <c r="G6609" s="16"/>
    </row>
    <row r="6610" spans="7:7">
      <c r="G6610" s="16"/>
    </row>
    <row r="6611" spans="7:7">
      <c r="G6611" s="16"/>
    </row>
    <row r="6612" spans="7:7">
      <c r="G6612" s="16"/>
    </row>
    <row r="6613" spans="7:7">
      <c r="G6613" s="16"/>
    </row>
    <row r="6614" spans="7:7">
      <c r="G6614" s="16"/>
    </row>
    <row r="6615" spans="7:7">
      <c r="G6615" s="16"/>
    </row>
    <row r="6616" spans="7:7">
      <c r="G6616" s="16"/>
    </row>
    <row r="6617" spans="7:7">
      <c r="G6617" s="16"/>
    </row>
    <row r="6618" spans="7:7">
      <c r="G6618" s="16"/>
    </row>
    <row r="6619" spans="7:7">
      <c r="G6619" s="16"/>
    </row>
    <row r="6620" spans="7:7">
      <c r="G6620" s="16"/>
    </row>
    <row r="6621" spans="7:7">
      <c r="G6621" s="16"/>
    </row>
    <row r="6622" spans="7:7">
      <c r="G6622" s="16"/>
    </row>
    <row r="6623" spans="7:7">
      <c r="G6623" s="16"/>
    </row>
    <row r="6624" spans="7:7">
      <c r="G6624" s="16"/>
    </row>
    <row r="6625" spans="7:7">
      <c r="G6625" s="16"/>
    </row>
    <row r="6626" spans="7:7">
      <c r="G6626" s="16"/>
    </row>
    <row r="6627" spans="7:7">
      <c r="G6627" s="16"/>
    </row>
    <row r="6628" spans="7:7">
      <c r="G6628" s="16"/>
    </row>
    <row r="6629" spans="7:7">
      <c r="G6629" s="16"/>
    </row>
    <row r="6630" spans="7:7">
      <c r="G6630" s="16"/>
    </row>
    <row r="6631" spans="7:7">
      <c r="G6631" s="16"/>
    </row>
    <row r="6632" spans="7:7">
      <c r="G6632" s="16"/>
    </row>
    <row r="6633" spans="7:7">
      <c r="G6633" s="16"/>
    </row>
    <row r="6634" spans="7:7">
      <c r="G6634" s="16"/>
    </row>
    <row r="6635" spans="7:7">
      <c r="G6635" s="16"/>
    </row>
    <row r="6636" spans="7:7">
      <c r="G6636" s="16"/>
    </row>
    <row r="6637" spans="7:7">
      <c r="G6637" s="16"/>
    </row>
    <row r="6638" spans="7:7">
      <c r="G6638" s="16"/>
    </row>
    <row r="6639" spans="7:7">
      <c r="G6639" s="16"/>
    </row>
    <row r="6640" spans="7:7">
      <c r="G6640" s="16"/>
    </row>
    <row r="6641" spans="7:7">
      <c r="G6641" s="16"/>
    </row>
    <row r="6642" spans="7:7">
      <c r="G6642" s="16"/>
    </row>
    <row r="6643" spans="7:7">
      <c r="G6643" s="16"/>
    </row>
    <row r="6644" spans="7:7">
      <c r="G6644" s="16"/>
    </row>
    <row r="6645" spans="7:7">
      <c r="G6645" s="16"/>
    </row>
    <row r="6646" spans="7:7">
      <c r="G6646" s="16"/>
    </row>
    <row r="6647" spans="7:7">
      <c r="G6647" s="16"/>
    </row>
    <row r="6648" spans="7:7">
      <c r="G6648" s="16"/>
    </row>
    <row r="6649" spans="7:7">
      <c r="G6649" s="16"/>
    </row>
    <row r="6650" spans="7:7">
      <c r="G6650" s="16"/>
    </row>
    <row r="6651" spans="7:7">
      <c r="G6651" s="16"/>
    </row>
    <row r="6652" spans="7:7">
      <c r="G6652" s="16"/>
    </row>
    <row r="6653" spans="7:7">
      <c r="G6653" s="16"/>
    </row>
    <row r="6654" spans="7:7">
      <c r="G6654" s="16"/>
    </row>
    <row r="6655" spans="7:7">
      <c r="G6655" s="16"/>
    </row>
    <row r="6656" spans="7:7">
      <c r="G6656" s="16"/>
    </row>
    <row r="6657" spans="7:7">
      <c r="G6657" s="16"/>
    </row>
    <row r="6658" spans="7:7">
      <c r="G6658" s="16"/>
    </row>
    <row r="6659" spans="7:7">
      <c r="G6659" s="16"/>
    </row>
    <row r="6660" spans="7:7">
      <c r="G6660" s="16"/>
    </row>
    <row r="6661" spans="7:7">
      <c r="G6661" s="16"/>
    </row>
    <row r="6662" spans="7:7">
      <c r="G6662" s="16"/>
    </row>
    <row r="6663" spans="7:7">
      <c r="G6663" s="16"/>
    </row>
    <row r="6664" spans="7:7">
      <c r="G6664" s="16"/>
    </row>
    <row r="6665" spans="7:7">
      <c r="G6665" s="16"/>
    </row>
    <row r="6666" spans="7:7">
      <c r="G6666" s="16"/>
    </row>
    <row r="6667" spans="7:7">
      <c r="G6667" s="16"/>
    </row>
    <row r="6668" spans="7:7">
      <c r="G6668" s="16"/>
    </row>
    <row r="6669" spans="7:7">
      <c r="G6669" s="16"/>
    </row>
    <row r="6670" spans="7:7">
      <c r="G6670" s="16"/>
    </row>
    <row r="6671" spans="7:7">
      <c r="G6671" s="16"/>
    </row>
    <row r="6672" spans="7:7">
      <c r="G6672" s="16"/>
    </row>
    <row r="6673" spans="7:7">
      <c r="G6673" s="16"/>
    </row>
    <row r="6674" spans="7:7">
      <c r="G6674" s="16"/>
    </row>
    <row r="6675" spans="7:7">
      <c r="G6675" s="16"/>
    </row>
    <row r="6676" spans="7:7">
      <c r="G6676" s="16"/>
    </row>
    <row r="6677" spans="7:7">
      <c r="G6677" s="16"/>
    </row>
    <row r="6678" spans="7:7">
      <c r="G6678" s="16"/>
    </row>
    <row r="6679" spans="7:7">
      <c r="G6679" s="16"/>
    </row>
    <row r="6680" spans="7:7">
      <c r="G6680" s="16"/>
    </row>
    <row r="6681" spans="7:7">
      <c r="G6681" s="16"/>
    </row>
    <row r="6682" spans="7:7">
      <c r="G6682" s="16"/>
    </row>
    <row r="6683" spans="7:7">
      <c r="G6683" s="16"/>
    </row>
    <row r="6684" spans="7:7">
      <c r="G6684" s="16"/>
    </row>
    <row r="6685" spans="7:7">
      <c r="G6685" s="16"/>
    </row>
    <row r="6686" spans="7:7">
      <c r="G6686" s="16"/>
    </row>
    <row r="6687" spans="7:7">
      <c r="G6687" s="16"/>
    </row>
    <row r="6688" spans="7:7">
      <c r="G6688" s="16"/>
    </row>
    <row r="6689" spans="7:7">
      <c r="G6689" s="16"/>
    </row>
    <row r="6690" spans="7:7">
      <c r="G6690" s="16"/>
    </row>
    <row r="6691" spans="7:7">
      <c r="G6691" s="16"/>
    </row>
    <row r="6692" spans="7:7">
      <c r="G6692" s="16"/>
    </row>
    <row r="6693" spans="7:7">
      <c r="G6693" s="16"/>
    </row>
    <row r="6694" spans="7:7">
      <c r="G6694" s="16"/>
    </row>
    <row r="6695" spans="7:7">
      <c r="G6695" s="16"/>
    </row>
    <row r="6696" spans="7:7">
      <c r="G6696" s="16"/>
    </row>
    <row r="6697" spans="7:7">
      <c r="G6697" s="16"/>
    </row>
    <row r="6698" spans="7:7">
      <c r="G6698" s="16"/>
    </row>
    <row r="6699" spans="7:7">
      <c r="G6699" s="16"/>
    </row>
    <row r="6700" spans="7:7">
      <c r="G6700" s="16"/>
    </row>
    <row r="6701" spans="7:7">
      <c r="G6701" s="16"/>
    </row>
    <row r="6702" spans="7:7">
      <c r="G6702" s="16"/>
    </row>
    <row r="6703" spans="7:7">
      <c r="G6703" s="16"/>
    </row>
    <row r="6704" spans="7:7">
      <c r="G6704" s="16"/>
    </row>
    <row r="6705" spans="7:7">
      <c r="G6705" s="16"/>
    </row>
    <row r="6706" spans="7:7">
      <c r="G6706" s="16"/>
    </row>
    <row r="6707" spans="7:7">
      <c r="G6707" s="16"/>
    </row>
    <row r="6708" spans="7:7">
      <c r="G6708" s="16"/>
    </row>
    <row r="6709" spans="7:7">
      <c r="G6709" s="16"/>
    </row>
    <row r="6710" spans="7:7">
      <c r="G6710" s="16"/>
    </row>
    <row r="6711" spans="7:7">
      <c r="G6711" s="16"/>
    </row>
    <row r="6712" spans="7:7">
      <c r="G6712" s="16"/>
    </row>
    <row r="6713" spans="7:7">
      <c r="G6713" s="16"/>
    </row>
    <row r="6714" spans="7:7">
      <c r="G6714" s="16"/>
    </row>
    <row r="6715" spans="7:7">
      <c r="G6715" s="16"/>
    </row>
    <row r="6716" spans="7:7">
      <c r="G6716" s="16"/>
    </row>
    <row r="6717" spans="7:7">
      <c r="G6717" s="16"/>
    </row>
    <row r="6718" spans="7:7">
      <c r="G6718" s="16"/>
    </row>
    <row r="6719" spans="7:7">
      <c r="G6719" s="16"/>
    </row>
    <row r="6720" spans="7:7">
      <c r="G6720" s="16"/>
    </row>
    <row r="6721" spans="7:7">
      <c r="G6721" s="16"/>
    </row>
    <row r="6722" spans="7:7">
      <c r="G6722" s="16"/>
    </row>
    <row r="6723" spans="7:7">
      <c r="G6723" s="16"/>
    </row>
    <row r="6724" spans="7:7">
      <c r="G6724" s="16"/>
    </row>
    <row r="6725" spans="7:7">
      <c r="G6725" s="16"/>
    </row>
    <row r="6726" spans="7:7">
      <c r="G6726" s="16"/>
    </row>
    <row r="6727" spans="7:7">
      <c r="G6727" s="16"/>
    </row>
    <row r="6728" spans="7:7">
      <c r="G6728" s="16"/>
    </row>
    <row r="6729" spans="7:7">
      <c r="G6729" s="16"/>
    </row>
    <row r="6730" spans="7:7">
      <c r="G6730" s="16"/>
    </row>
    <row r="6731" spans="7:7">
      <c r="G6731" s="16"/>
    </row>
    <row r="6732" spans="7:7">
      <c r="G6732" s="16"/>
    </row>
    <row r="6733" spans="7:7">
      <c r="G6733" s="16"/>
    </row>
    <row r="6734" spans="7:7">
      <c r="G6734" s="16"/>
    </row>
    <row r="6735" spans="7:7">
      <c r="G6735" s="16"/>
    </row>
    <row r="6736" spans="7:7">
      <c r="G6736" s="16"/>
    </row>
    <row r="6737" spans="7:7">
      <c r="G6737" s="16"/>
    </row>
    <row r="6738" spans="7:7">
      <c r="G6738" s="16"/>
    </row>
    <row r="6739" spans="7:7">
      <c r="G6739" s="16"/>
    </row>
    <row r="6740" spans="7:7">
      <c r="G6740" s="16"/>
    </row>
    <row r="6741" spans="7:7">
      <c r="G6741" s="16"/>
    </row>
    <row r="6742" spans="7:7">
      <c r="G6742" s="16"/>
    </row>
    <row r="6743" spans="7:7">
      <c r="G6743" s="16"/>
    </row>
    <row r="6744" spans="7:7">
      <c r="G6744" s="16"/>
    </row>
    <row r="6745" spans="7:7">
      <c r="G6745" s="16"/>
    </row>
    <row r="6746" spans="7:7">
      <c r="G6746" s="16"/>
    </row>
    <row r="6747" spans="7:7">
      <c r="G6747" s="16"/>
    </row>
    <row r="6748" spans="7:7">
      <c r="G6748" s="16"/>
    </row>
    <row r="6749" spans="7:7">
      <c r="G6749" s="16"/>
    </row>
    <row r="6750" spans="7:7">
      <c r="G6750" s="16"/>
    </row>
    <row r="6751" spans="7:7">
      <c r="G6751" s="16"/>
    </row>
    <row r="6752" spans="7:7">
      <c r="G6752" s="16"/>
    </row>
    <row r="6753" spans="7:7">
      <c r="G6753" s="16"/>
    </row>
    <row r="6754" spans="7:7">
      <c r="G6754" s="16"/>
    </row>
    <row r="6755" spans="7:7">
      <c r="G6755" s="16"/>
    </row>
    <row r="6756" spans="7:7">
      <c r="G6756" s="16"/>
    </row>
    <row r="6757" spans="7:7">
      <c r="G6757" s="16"/>
    </row>
    <row r="6758" spans="7:7">
      <c r="G6758" s="16"/>
    </row>
    <row r="6759" spans="7:7">
      <c r="G6759" s="16"/>
    </row>
    <row r="6760" spans="7:7">
      <c r="G6760" s="16"/>
    </row>
    <row r="6761" spans="7:7">
      <c r="G6761" s="16"/>
    </row>
    <row r="6762" spans="7:7">
      <c r="G6762" s="16"/>
    </row>
    <row r="6763" spans="7:7">
      <c r="G6763" s="16"/>
    </row>
    <row r="6764" spans="7:7">
      <c r="G6764" s="16"/>
    </row>
    <row r="6765" spans="7:7">
      <c r="G6765" s="16"/>
    </row>
    <row r="6766" spans="7:7">
      <c r="G6766" s="16"/>
    </row>
    <row r="6767" spans="7:7">
      <c r="G6767" s="16"/>
    </row>
    <row r="6768" spans="7:7">
      <c r="G6768" s="16"/>
    </row>
    <row r="6769" spans="7:7">
      <c r="G6769" s="16"/>
    </row>
    <row r="6770" spans="7:7">
      <c r="G6770" s="16"/>
    </row>
    <row r="6771" spans="7:7">
      <c r="G6771" s="16"/>
    </row>
    <row r="6772" spans="7:7">
      <c r="G6772" s="16"/>
    </row>
    <row r="6773" spans="7:7">
      <c r="G6773" s="16"/>
    </row>
    <row r="6774" spans="7:7">
      <c r="G6774" s="16"/>
    </row>
    <row r="6775" spans="7:7">
      <c r="G6775" s="16"/>
    </row>
    <row r="6776" spans="7:7">
      <c r="G6776" s="16"/>
    </row>
    <row r="6777" spans="7:7">
      <c r="G6777" s="16"/>
    </row>
    <row r="6778" spans="7:7">
      <c r="G6778" s="16"/>
    </row>
    <row r="6779" spans="7:7">
      <c r="G6779" s="16"/>
    </row>
    <row r="6780" spans="7:7">
      <c r="G6780" s="16"/>
    </row>
    <row r="6781" spans="7:7">
      <c r="G6781" s="16"/>
    </row>
    <row r="6782" spans="7:7">
      <c r="G6782" s="16"/>
    </row>
    <row r="6783" spans="7:7">
      <c r="G6783" s="16"/>
    </row>
    <row r="6784" spans="7:7">
      <c r="G6784" s="16"/>
    </row>
    <row r="6785" spans="7:7">
      <c r="G6785" s="16"/>
    </row>
    <row r="6786" spans="7:7">
      <c r="G6786" s="16"/>
    </row>
    <row r="6787" spans="7:7">
      <c r="G6787" s="16"/>
    </row>
    <row r="6788" spans="7:7">
      <c r="G6788" s="16"/>
    </row>
    <row r="6789" spans="7:7">
      <c r="G6789" s="16"/>
    </row>
    <row r="6790" spans="7:7">
      <c r="G6790" s="16"/>
    </row>
    <row r="6791" spans="7:7">
      <c r="G6791" s="16"/>
    </row>
    <row r="6792" spans="7:7">
      <c r="G6792" s="16"/>
    </row>
    <row r="6793" spans="7:7">
      <c r="G6793" s="16"/>
    </row>
    <row r="6794" spans="7:7">
      <c r="G6794" s="16"/>
    </row>
    <row r="6795" spans="7:7">
      <c r="G6795" s="16"/>
    </row>
    <row r="6796" spans="7:7">
      <c r="G6796" s="16"/>
    </row>
    <row r="6797" spans="7:7">
      <c r="G6797" s="16"/>
    </row>
    <row r="6798" spans="7:7">
      <c r="G6798" s="16"/>
    </row>
    <row r="6799" spans="7:7">
      <c r="G6799" s="16"/>
    </row>
    <row r="6800" spans="7:7">
      <c r="G6800" s="16"/>
    </row>
    <row r="6801" spans="7:7">
      <c r="G6801" s="16"/>
    </row>
    <row r="6802" spans="7:7">
      <c r="G6802" s="16"/>
    </row>
    <row r="6803" spans="7:7">
      <c r="G6803" s="16"/>
    </row>
    <row r="6804" spans="7:7">
      <c r="G6804" s="16"/>
    </row>
    <row r="6805" spans="7:7">
      <c r="G6805" s="16"/>
    </row>
    <row r="6806" spans="7:7">
      <c r="G6806" s="16"/>
    </row>
    <row r="6807" spans="7:7">
      <c r="G6807" s="16"/>
    </row>
    <row r="6808" spans="7:7">
      <c r="G6808" s="16"/>
    </row>
    <row r="6809" spans="7:7">
      <c r="G6809" s="16"/>
    </row>
    <row r="6810" spans="7:7">
      <c r="G6810" s="16"/>
    </row>
    <row r="6811" spans="7:7">
      <c r="G6811" s="16"/>
    </row>
    <row r="6812" spans="7:7">
      <c r="G6812" s="16"/>
    </row>
    <row r="6813" spans="7:7">
      <c r="G6813" s="16"/>
    </row>
    <row r="6814" spans="7:7">
      <c r="G6814" s="16"/>
    </row>
    <row r="6815" spans="7:7">
      <c r="G6815" s="16"/>
    </row>
    <row r="6816" spans="7:7">
      <c r="G6816" s="16"/>
    </row>
    <row r="6817" spans="7:7">
      <c r="G6817" s="16"/>
    </row>
    <row r="6818" spans="7:7">
      <c r="G6818" s="16"/>
    </row>
    <row r="6819" spans="7:7">
      <c r="G6819" s="16"/>
    </row>
    <row r="6820" spans="7:7">
      <c r="G6820" s="16"/>
    </row>
    <row r="6821" spans="7:7">
      <c r="G6821" s="16"/>
    </row>
    <row r="6822" spans="7:7">
      <c r="G6822" s="16"/>
    </row>
    <row r="6823" spans="7:7">
      <c r="G6823" s="16"/>
    </row>
    <row r="6824" spans="7:7">
      <c r="G6824" s="16"/>
    </row>
    <row r="6825" spans="7:7">
      <c r="G6825" s="16"/>
    </row>
    <row r="6826" spans="7:7">
      <c r="G6826" s="16"/>
    </row>
    <row r="6827" spans="7:7">
      <c r="G6827" s="16"/>
    </row>
    <row r="6828" spans="7:7">
      <c r="G6828" s="16"/>
    </row>
    <row r="6829" spans="7:7">
      <c r="G6829" s="16"/>
    </row>
    <row r="6830" spans="7:7">
      <c r="G6830" s="16"/>
    </row>
    <row r="6831" spans="7:7">
      <c r="G6831" s="16"/>
    </row>
    <row r="6832" spans="7:7">
      <c r="G6832" s="16"/>
    </row>
    <row r="6833" spans="7:7">
      <c r="G6833" s="16"/>
    </row>
    <row r="6834" spans="7:7">
      <c r="G6834" s="16"/>
    </row>
    <row r="6835" spans="7:7">
      <c r="G6835" s="16"/>
    </row>
    <row r="6836" spans="7:7">
      <c r="G6836" s="16"/>
    </row>
    <row r="6837" spans="7:7">
      <c r="G6837" s="16"/>
    </row>
    <row r="6838" spans="7:7">
      <c r="G6838" s="16"/>
    </row>
    <row r="6839" spans="7:7">
      <c r="G6839" s="16"/>
    </row>
    <row r="6840" spans="7:7">
      <c r="G6840" s="16"/>
    </row>
    <row r="6841" spans="7:7">
      <c r="G6841" s="16"/>
    </row>
    <row r="6842" spans="7:7">
      <c r="G6842" s="16"/>
    </row>
    <row r="6843" spans="7:7">
      <c r="G6843" s="16"/>
    </row>
    <row r="6844" spans="7:7">
      <c r="G6844" s="16"/>
    </row>
    <row r="6845" spans="7:7">
      <c r="G6845" s="16"/>
    </row>
    <row r="6846" spans="7:7">
      <c r="G6846" s="16"/>
    </row>
    <row r="6847" spans="7:7">
      <c r="G6847" s="16"/>
    </row>
    <row r="6848" spans="7:7">
      <c r="G6848" s="16"/>
    </row>
    <row r="6849" spans="7:7">
      <c r="G6849" s="16"/>
    </row>
    <row r="6850" spans="7:7">
      <c r="G6850" s="16"/>
    </row>
    <row r="6851" spans="7:7">
      <c r="G6851" s="16"/>
    </row>
    <row r="6852" spans="7:7">
      <c r="G6852" s="16"/>
    </row>
    <row r="6853" spans="7:7">
      <c r="G6853" s="16"/>
    </row>
    <row r="6854" spans="7:7">
      <c r="G6854" s="16"/>
    </row>
    <row r="6855" spans="7:7">
      <c r="G6855" s="16"/>
    </row>
    <row r="6856" spans="7:7">
      <c r="G6856" s="16"/>
    </row>
    <row r="6857" spans="7:7">
      <c r="G6857" s="16"/>
    </row>
    <row r="6858" spans="7:7">
      <c r="G6858" s="16"/>
    </row>
    <row r="6859" spans="7:7">
      <c r="G6859" s="16"/>
    </row>
    <row r="6860" spans="7:7">
      <c r="G6860" s="16"/>
    </row>
    <row r="6861" spans="7:7">
      <c r="G6861" s="16"/>
    </row>
    <row r="6862" spans="7:7">
      <c r="G6862" s="16"/>
    </row>
    <row r="6863" spans="7:7">
      <c r="G6863" s="16"/>
    </row>
    <row r="6864" spans="7:7">
      <c r="G6864" s="16"/>
    </row>
    <row r="6865" spans="7:7">
      <c r="G6865" s="16"/>
    </row>
    <row r="6866" spans="7:7">
      <c r="G6866" s="16"/>
    </row>
    <row r="6867" spans="7:7">
      <c r="G6867" s="16"/>
    </row>
    <row r="6868" spans="7:7">
      <c r="G6868" s="16"/>
    </row>
    <row r="6869" spans="7:7">
      <c r="G6869" s="16"/>
    </row>
    <row r="6870" spans="7:7">
      <c r="G6870" s="16"/>
    </row>
    <row r="6871" spans="7:7">
      <c r="G6871" s="16"/>
    </row>
    <row r="6872" spans="7:7">
      <c r="G6872" s="16"/>
    </row>
    <row r="6873" spans="7:7">
      <c r="G6873" s="16"/>
    </row>
    <row r="6874" spans="7:7">
      <c r="G6874" s="16"/>
    </row>
    <row r="6875" spans="7:7">
      <c r="G6875" s="16"/>
    </row>
    <row r="6876" spans="7:7">
      <c r="G6876" s="16"/>
    </row>
    <row r="6877" spans="7:7">
      <c r="G6877" s="16"/>
    </row>
    <row r="6878" spans="7:7">
      <c r="G6878" s="16"/>
    </row>
    <row r="6879" spans="7:7">
      <c r="G6879" s="16"/>
    </row>
    <row r="6880" spans="7:7">
      <c r="G6880" s="16"/>
    </row>
    <row r="6881" spans="7:7">
      <c r="G6881" s="16"/>
    </row>
    <row r="6882" spans="7:7">
      <c r="G6882" s="16"/>
    </row>
    <row r="6883" spans="7:7">
      <c r="G6883" s="16"/>
    </row>
    <row r="6884" spans="7:7">
      <c r="G6884" s="16"/>
    </row>
    <row r="6885" spans="7:7">
      <c r="G6885" s="16"/>
    </row>
    <row r="6886" spans="7:7">
      <c r="G6886" s="16"/>
    </row>
    <row r="6887" spans="7:7">
      <c r="G6887" s="16"/>
    </row>
    <row r="6888" spans="7:7">
      <c r="G6888" s="16"/>
    </row>
    <row r="6889" spans="7:7">
      <c r="G6889" s="16"/>
    </row>
    <row r="6890" spans="7:7">
      <c r="G6890" s="16"/>
    </row>
    <row r="6891" spans="7:7">
      <c r="G6891" s="16"/>
    </row>
    <row r="6892" spans="7:7">
      <c r="G6892" s="16"/>
    </row>
    <row r="6893" spans="7:7">
      <c r="G6893" s="16"/>
    </row>
    <row r="6894" spans="7:7">
      <c r="G6894" s="16"/>
    </row>
    <row r="6895" spans="7:7">
      <c r="G6895" s="16"/>
    </row>
    <row r="6896" spans="7:7">
      <c r="G6896" s="16"/>
    </row>
    <row r="6897" spans="7:7">
      <c r="G6897" s="16"/>
    </row>
    <row r="6898" spans="7:7">
      <c r="G6898" s="16"/>
    </row>
    <row r="6899" spans="7:7">
      <c r="G6899" s="16"/>
    </row>
    <row r="6900" spans="7:7">
      <c r="G6900" s="16"/>
    </row>
    <row r="6901" spans="7:7">
      <c r="G6901" s="16"/>
    </row>
    <row r="6902" spans="7:7">
      <c r="G6902" s="16"/>
    </row>
    <row r="6903" spans="7:7">
      <c r="G6903" s="16"/>
    </row>
    <row r="6904" spans="7:7">
      <c r="G6904" s="16"/>
    </row>
    <row r="6905" spans="7:7">
      <c r="G6905" s="16"/>
    </row>
    <row r="6906" spans="7:7">
      <c r="G6906" s="16"/>
    </row>
    <row r="6907" spans="7:7">
      <c r="G6907" s="16"/>
    </row>
    <row r="6908" spans="7:7">
      <c r="G6908" s="16"/>
    </row>
    <row r="6909" spans="7:7">
      <c r="G6909" s="16"/>
    </row>
    <row r="6910" spans="7:7">
      <c r="G6910" s="16"/>
    </row>
    <row r="6911" spans="7:7">
      <c r="G6911" s="16"/>
    </row>
    <row r="6912" spans="7:7">
      <c r="G6912" s="16"/>
    </row>
    <row r="6913" spans="7:7">
      <c r="G6913" s="16"/>
    </row>
    <row r="6914" spans="7:7">
      <c r="G6914" s="16"/>
    </row>
    <row r="6915" spans="7:7">
      <c r="G6915" s="16"/>
    </row>
    <row r="6916" spans="7:7">
      <c r="G6916" s="16"/>
    </row>
    <row r="6917" spans="7:7">
      <c r="G6917" s="16"/>
    </row>
    <row r="6918" spans="7:7">
      <c r="G6918" s="16"/>
    </row>
    <row r="6919" spans="7:7">
      <c r="G6919" s="16"/>
    </row>
    <row r="6920" spans="7:7">
      <c r="G6920" s="16"/>
    </row>
    <row r="6921" spans="7:7">
      <c r="G6921" s="16"/>
    </row>
    <row r="6922" spans="7:7">
      <c r="G6922" s="16"/>
    </row>
    <row r="6923" spans="7:7">
      <c r="G6923" s="16"/>
    </row>
    <row r="6924" spans="7:7">
      <c r="G6924" s="16"/>
    </row>
    <row r="6925" spans="7:7">
      <c r="G6925" s="16"/>
    </row>
    <row r="6926" spans="7:7">
      <c r="G6926" s="16"/>
    </row>
    <row r="6927" spans="7:7">
      <c r="G6927" s="16"/>
    </row>
    <row r="6928" spans="7:7">
      <c r="G6928" s="16"/>
    </row>
    <row r="6929" spans="7:7">
      <c r="G6929" s="16"/>
    </row>
    <row r="6930" spans="7:7">
      <c r="G6930" s="16"/>
    </row>
    <row r="6931" spans="7:7">
      <c r="G6931" s="16"/>
    </row>
    <row r="6932" spans="7:7">
      <c r="G6932" s="16"/>
    </row>
    <row r="6933" spans="7:7">
      <c r="G6933" s="16"/>
    </row>
    <row r="6934" spans="7:7">
      <c r="G6934" s="16"/>
    </row>
    <row r="6935" spans="7:7">
      <c r="G6935" s="16"/>
    </row>
    <row r="6936" spans="7:7">
      <c r="G6936" s="16"/>
    </row>
    <row r="6937" spans="7:7">
      <c r="G6937" s="16"/>
    </row>
    <row r="6938" spans="7:7">
      <c r="G6938" s="16"/>
    </row>
    <row r="6939" spans="7:7">
      <c r="G6939" s="16"/>
    </row>
    <row r="6940" spans="7:7">
      <c r="G6940" s="16"/>
    </row>
    <row r="6941" spans="7:7">
      <c r="G6941" s="16"/>
    </row>
    <row r="6942" spans="7:7">
      <c r="G6942" s="16"/>
    </row>
    <row r="6943" spans="7:7">
      <c r="G6943" s="16"/>
    </row>
    <row r="6944" spans="7:7">
      <c r="G6944" s="16"/>
    </row>
    <row r="6945" spans="7:7">
      <c r="G6945" s="16"/>
    </row>
    <row r="6946" spans="7:7">
      <c r="G6946" s="16"/>
    </row>
    <row r="6947" spans="7:7">
      <c r="G6947" s="16"/>
    </row>
    <row r="6948" spans="7:7">
      <c r="G6948" s="16"/>
    </row>
    <row r="6949" spans="7:7">
      <c r="G6949" s="16"/>
    </row>
    <row r="6950" spans="7:7">
      <c r="G6950" s="16"/>
    </row>
    <row r="6951" spans="7:7">
      <c r="G6951" s="16"/>
    </row>
    <row r="6952" spans="7:7">
      <c r="G6952" s="16"/>
    </row>
    <row r="6953" spans="7:7">
      <c r="G6953" s="16"/>
    </row>
    <row r="6954" spans="7:7">
      <c r="G6954" s="16"/>
    </row>
    <row r="6955" spans="7:7">
      <c r="G6955" s="16"/>
    </row>
    <row r="6956" spans="7:7">
      <c r="G6956" s="16"/>
    </row>
    <row r="6957" spans="7:7">
      <c r="G6957" s="16"/>
    </row>
    <row r="6958" spans="7:7">
      <c r="G6958" s="16"/>
    </row>
    <row r="6959" spans="7:7">
      <c r="G6959" s="16"/>
    </row>
    <row r="6960" spans="7:7">
      <c r="G6960" s="16"/>
    </row>
    <row r="6961" spans="7:7">
      <c r="G6961" s="16"/>
    </row>
    <row r="6962" spans="7:7">
      <c r="G6962" s="16"/>
    </row>
    <row r="6963" spans="7:7">
      <c r="G6963" s="16"/>
    </row>
    <row r="6964" spans="7:7">
      <c r="G6964" s="16"/>
    </row>
    <row r="6965" spans="7:7">
      <c r="G6965" s="16"/>
    </row>
    <row r="6966" spans="7:7">
      <c r="G6966" s="16"/>
    </row>
    <row r="6967" spans="7:7">
      <c r="G6967" s="16"/>
    </row>
    <row r="6968" spans="7:7">
      <c r="G6968" s="16"/>
    </row>
    <row r="6969" spans="7:7">
      <c r="G6969" s="16"/>
    </row>
    <row r="6970" spans="7:7">
      <c r="G6970" s="16"/>
    </row>
    <row r="6971" spans="7:7">
      <c r="G6971" s="16"/>
    </row>
    <row r="6972" spans="7:7">
      <c r="G6972" s="16"/>
    </row>
    <row r="6973" spans="7:7">
      <c r="G6973" s="16"/>
    </row>
    <row r="6974" spans="7:7">
      <c r="G6974" s="16"/>
    </row>
    <row r="6975" spans="7:7">
      <c r="G6975" s="16"/>
    </row>
    <row r="6976" spans="7:7">
      <c r="G6976" s="16"/>
    </row>
    <row r="6977" spans="7:7">
      <c r="G6977" s="16"/>
    </row>
    <row r="6978" spans="7:7">
      <c r="G6978" s="16"/>
    </row>
    <row r="6979" spans="7:7">
      <c r="G6979" s="16"/>
    </row>
    <row r="6980" spans="7:7">
      <c r="G6980" s="16"/>
    </row>
    <row r="6981" spans="7:7">
      <c r="G6981" s="16"/>
    </row>
    <row r="6982" spans="7:7">
      <c r="G6982" s="16"/>
    </row>
    <row r="6983" spans="7:7">
      <c r="G6983" s="16"/>
    </row>
    <row r="6984" spans="7:7">
      <c r="G6984" s="16"/>
    </row>
    <row r="6985" spans="7:7">
      <c r="G6985" s="16"/>
    </row>
    <row r="6986" spans="7:7">
      <c r="G6986" s="16"/>
    </row>
    <row r="6987" spans="7:7">
      <c r="G6987" s="16"/>
    </row>
    <row r="6988" spans="7:7">
      <c r="G6988" s="16"/>
    </row>
    <row r="6989" spans="7:7">
      <c r="G6989" s="16"/>
    </row>
    <row r="6990" spans="7:7">
      <c r="G6990" s="16"/>
    </row>
    <row r="6991" spans="7:7">
      <c r="G6991" s="16"/>
    </row>
    <row r="6992" spans="7:7">
      <c r="G6992" s="16"/>
    </row>
    <row r="6993" spans="7:7">
      <c r="G6993" s="16"/>
    </row>
    <row r="6994" spans="7:7">
      <c r="G6994" s="16"/>
    </row>
    <row r="6995" spans="7:7">
      <c r="G6995" s="16"/>
    </row>
    <row r="6996" spans="7:7">
      <c r="G6996" s="16"/>
    </row>
    <row r="6997" spans="7:7">
      <c r="G6997" s="16"/>
    </row>
    <row r="6998" spans="7:7">
      <c r="G6998" s="16"/>
    </row>
    <row r="6999" spans="7:7">
      <c r="G6999" s="16"/>
    </row>
    <row r="7000" spans="7:7">
      <c r="G7000" s="16"/>
    </row>
    <row r="7001" spans="7:7">
      <c r="G7001" s="16"/>
    </row>
    <row r="7002" spans="7:7">
      <c r="G7002" s="16"/>
    </row>
    <row r="7003" spans="7:7">
      <c r="G7003" s="16"/>
    </row>
    <row r="7004" spans="7:7">
      <c r="G7004" s="16"/>
    </row>
    <row r="7005" spans="7:7">
      <c r="G7005" s="16"/>
    </row>
    <row r="7006" spans="7:7">
      <c r="G7006" s="16"/>
    </row>
    <row r="7007" spans="7:7">
      <c r="G7007" s="16"/>
    </row>
    <row r="7008" spans="7:7">
      <c r="G7008" s="16"/>
    </row>
    <row r="7009" spans="7:7">
      <c r="G7009" s="16"/>
    </row>
    <row r="7010" spans="7:7">
      <c r="G7010" s="16"/>
    </row>
    <row r="7011" spans="7:7">
      <c r="G7011" s="16"/>
    </row>
    <row r="7012" spans="7:7">
      <c r="G7012" s="16"/>
    </row>
    <row r="7013" spans="7:7">
      <c r="G7013" s="16"/>
    </row>
    <row r="7014" spans="7:7">
      <c r="G7014" s="16"/>
    </row>
    <row r="7015" spans="7:7">
      <c r="G7015" s="16"/>
    </row>
    <row r="7016" spans="7:7">
      <c r="G7016" s="16"/>
    </row>
    <row r="7017" spans="7:7">
      <c r="G7017" s="16"/>
    </row>
    <row r="7018" spans="7:7">
      <c r="G7018" s="16"/>
    </row>
    <row r="7019" spans="7:7">
      <c r="G7019" s="16"/>
    </row>
    <row r="7020" spans="7:7">
      <c r="G7020" s="16"/>
    </row>
    <row r="7021" spans="7:7">
      <c r="G7021" s="16"/>
    </row>
    <row r="7022" spans="7:7">
      <c r="G7022" s="16"/>
    </row>
    <row r="7023" spans="7:7">
      <c r="G7023" s="16"/>
    </row>
    <row r="7024" spans="7:7">
      <c r="G7024" s="16"/>
    </row>
    <row r="7025" spans="7:7">
      <c r="G7025" s="16"/>
    </row>
    <row r="7026" spans="7:7">
      <c r="G7026" s="16"/>
    </row>
    <row r="7027" spans="7:7">
      <c r="G7027" s="16"/>
    </row>
    <row r="7028" spans="7:7">
      <c r="G7028" s="16"/>
    </row>
    <row r="7029" spans="7:7">
      <c r="G7029" s="16"/>
    </row>
    <row r="7030" spans="7:7">
      <c r="G7030" s="16"/>
    </row>
    <row r="7031" spans="7:7">
      <c r="G7031" s="16"/>
    </row>
    <row r="7032" spans="7:7">
      <c r="G7032" s="16"/>
    </row>
    <row r="7033" spans="7:7">
      <c r="G7033" s="16"/>
    </row>
    <row r="7034" spans="7:7">
      <c r="G7034" s="16"/>
    </row>
    <row r="7035" spans="7:7">
      <c r="G7035" s="16"/>
    </row>
    <row r="7036" spans="7:7">
      <c r="G7036" s="16"/>
    </row>
    <row r="7037" spans="7:7">
      <c r="G7037" s="16"/>
    </row>
    <row r="7038" spans="7:7">
      <c r="G7038" s="16"/>
    </row>
    <row r="7039" spans="7:7">
      <c r="G7039" s="16"/>
    </row>
    <row r="7040" spans="7:7">
      <c r="G7040" s="16"/>
    </row>
    <row r="7041" spans="7:7">
      <c r="G7041" s="16"/>
    </row>
    <row r="7042" spans="7:7">
      <c r="G7042" s="16"/>
    </row>
    <row r="7043" spans="7:7">
      <c r="G7043" s="16"/>
    </row>
    <row r="7044" spans="7:7">
      <c r="G7044" s="16"/>
    </row>
    <row r="7045" spans="7:7">
      <c r="G7045" s="16"/>
    </row>
    <row r="7046" spans="7:7">
      <c r="G7046" s="16"/>
    </row>
    <row r="7047" spans="7:7">
      <c r="G7047" s="16"/>
    </row>
    <row r="7048" spans="7:7">
      <c r="G7048" s="16"/>
    </row>
    <row r="7049" spans="7:7">
      <c r="G7049" s="16"/>
    </row>
    <row r="7050" spans="7:7">
      <c r="G7050" s="16"/>
    </row>
    <row r="7051" spans="7:7">
      <c r="G7051" s="16"/>
    </row>
    <row r="7052" spans="7:7">
      <c r="G7052" s="16"/>
    </row>
    <row r="7053" spans="7:7">
      <c r="G7053" s="16"/>
    </row>
    <row r="7054" spans="7:7">
      <c r="G7054" s="16"/>
    </row>
    <row r="7055" spans="7:7">
      <c r="G7055" s="16"/>
    </row>
    <row r="7056" spans="7:7">
      <c r="G7056" s="16"/>
    </row>
    <row r="7057" spans="7:7">
      <c r="G7057" s="16"/>
    </row>
    <row r="7058" spans="7:7">
      <c r="G7058" s="16"/>
    </row>
    <row r="7059" spans="7:7">
      <c r="G7059" s="16"/>
    </row>
    <row r="7060" spans="7:7">
      <c r="G7060" s="16"/>
    </row>
    <row r="7061" spans="7:7">
      <c r="G7061" s="16"/>
    </row>
    <row r="7062" spans="7:7">
      <c r="G7062" s="16"/>
    </row>
    <row r="7063" spans="7:7">
      <c r="G7063" s="16"/>
    </row>
    <row r="7064" spans="7:7">
      <c r="G7064" s="16"/>
    </row>
    <row r="7065" spans="7:7">
      <c r="G7065" s="16"/>
    </row>
    <row r="7066" spans="7:7">
      <c r="G7066" s="16"/>
    </row>
    <row r="7067" spans="7:7">
      <c r="G7067" s="16"/>
    </row>
    <row r="7068" spans="7:7">
      <c r="G7068" s="16"/>
    </row>
    <row r="7069" spans="7:7">
      <c r="G7069" s="16"/>
    </row>
    <row r="7070" spans="7:7">
      <c r="G7070" s="16"/>
    </row>
    <row r="7071" spans="7:7">
      <c r="G7071" s="16"/>
    </row>
    <row r="7072" spans="7:7">
      <c r="G7072" s="16"/>
    </row>
    <row r="7073" spans="7:7">
      <c r="G7073" s="16"/>
    </row>
    <row r="7074" spans="7:7">
      <c r="G7074" s="16"/>
    </row>
    <row r="7075" spans="7:7">
      <c r="G7075" s="16"/>
    </row>
    <row r="7076" spans="7:7">
      <c r="G7076" s="16"/>
    </row>
    <row r="7077" spans="7:7">
      <c r="G7077" s="16"/>
    </row>
    <row r="7078" spans="7:7">
      <c r="G7078" s="16"/>
    </row>
    <row r="7079" spans="7:7">
      <c r="G7079" s="16"/>
    </row>
    <row r="7080" spans="7:7">
      <c r="G7080" s="16"/>
    </row>
    <row r="7081" spans="7:7">
      <c r="G7081" s="16"/>
    </row>
    <row r="7082" spans="7:7">
      <c r="G7082" s="16"/>
    </row>
    <row r="7083" spans="7:7">
      <c r="G7083" s="16"/>
    </row>
    <row r="7084" spans="7:7">
      <c r="G7084" s="16"/>
    </row>
    <row r="7085" spans="7:7">
      <c r="G7085" s="16"/>
    </row>
    <row r="7086" spans="7:7">
      <c r="G7086" s="16"/>
    </row>
    <row r="7087" spans="7:7">
      <c r="G7087" s="16"/>
    </row>
    <row r="7088" spans="7:7">
      <c r="G7088" s="16"/>
    </row>
    <row r="7089" spans="7:7">
      <c r="G7089" s="16"/>
    </row>
    <row r="7090" spans="7:7">
      <c r="G7090" s="16"/>
    </row>
    <row r="7091" spans="7:7">
      <c r="G7091" s="16"/>
    </row>
    <row r="7092" spans="7:7">
      <c r="G7092" s="16"/>
    </row>
    <row r="7093" spans="7:7">
      <c r="G7093" s="16"/>
    </row>
    <row r="7094" spans="7:7">
      <c r="G7094" s="16"/>
    </row>
    <row r="7095" spans="7:7">
      <c r="G7095" s="16"/>
    </row>
    <row r="7096" spans="7:7">
      <c r="G7096" s="16"/>
    </row>
    <row r="7097" spans="7:7">
      <c r="G7097" s="16"/>
    </row>
    <row r="7098" spans="7:7">
      <c r="G7098" s="16"/>
    </row>
    <row r="7099" spans="7:7">
      <c r="G7099" s="16"/>
    </row>
    <row r="7100" spans="7:7">
      <c r="G7100" s="16"/>
    </row>
    <row r="7101" spans="7:7">
      <c r="G7101" s="16"/>
    </row>
    <row r="7102" spans="7:7">
      <c r="G7102" s="16"/>
    </row>
    <row r="7103" spans="7:7">
      <c r="G7103" s="16"/>
    </row>
    <row r="7104" spans="7:7">
      <c r="G7104" s="16"/>
    </row>
    <row r="7105" spans="7:7">
      <c r="G7105" s="16"/>
    </row>
    <row r="7106" spans="7:7">
      <c r="G7106" s="16"/>
    </row>
    <row r="7107" spans="7:7">
      <c r="G7107" s="16"/>
    </row>
    <row r="7108" spans="7:7">
      <c r="G7108" s="16"/>
    </row>
    <row r="7109" spans="7:7">
      <c r="G7109" s="16"/>
    </row>
    <row r="7110" spans="7:7">
      <c r="G7110" s="16"/>
    </row>
    <row r="7111" spans="7:7">
      <c r="G7111" s="16"/>
    </row>
    <row r="7112" spans="7:7">
      <c r="G7112" s="16"/>
    </row>
    <row r="7113" spans="7:7">
      <c r="G7113" s="16"/>
    </row>
    <row r="7114" spans="7:7">
      <c r="G7114" s="16"/>
    </row>
    <row r="7115" spans="7:7">
      <c r="G7115" s="16"/>
    </row>
    <row r="7116" spans="7:7">
      <c r="G7116" s="16"/>
    </row>
    <row r="7117" spans="7:7">
      <c r="G7117" s="16"/>
    </row>
    <row r="7118" spans="7:7">
      <c r="G7118" s="16"/>
    </row>
    <row r="7119" spans="7:7">
      <c r="G7119" s="16"/>
    </row>
    <row r="7120" spans="7:7">
      <c r="G7120" s="16"/>
    </row>
    <row r="7121" spans="7:7">
      <c r="G7121" s="16"/>
    </row>
    <row r="7122" spans="7:7">
      <c r="G7122" s="16"/>
    </row>
    <row r="7123" spans="7:7">
      <c r="G7123" s="16"/>
    </row>
    <row r="7124" spans="7:7">
      <c r="G7124" s="16"/>
    </row>
    <row r="7125" spans="7:7">
      <c r="G7125" s="16"/>
    </row>
    <row r="7126" spans="7:7">
      <c r="G7126" s="16"/>
    </row>
    <row r="7127" spans="7:7">
      <c r="G7127" s="16"/>
    </row>
    <row r="7128" spans="7:7">
      <c r="G7128" s="16"/>
    </row>
    <row r="7129" spans="7:7">
      <c r="G7129" s="16"/>
    </row>
    <row r="7130" spans="7:7">
      <c r="G7130" s="16"/>
    </row>
    <row r="7131" spans="7:7">
      <c r="G7131" s="16"/>
    </row>
    <row r="7132" spans="7:7">
      <c r="G7132" s="16"/>
    </row>
    <row r="7133" spans="7:7">
      <c r="G7133" s="16"/>
    </row>
    <row r="7134" spans="7:7">
      <c r="G7134" s="16"/>
    </row>
    <row r="7135" spans="7:7">
      <c r="G7135" s="16"/>
    </row>
    <row r="7136" spans="7:7">
      <c r="G7136" s="16"/>
    </row>
    <row r="7137" spans="7:7">
      <c r="G7137" s="16"/>
    </row>
    <row r="7138" spans="7:7">
      <c r="G7138" s="16"/>
    </row>
    <row r="7139" spans="7:7">
      <c r="G7139" s="16"/>
    </row>
    <row r="7140" spans="7:7">
      <c r="G7140" s="16"/>
    </row>
    <row r="7141" spans="7:7">
      <c r="G7141" s="16"/>
    </row>
    <row r="7142" spans="7:7">
      <c r="G7142" s="16"/>
    </row>
    <row r="7143" spans="7:7">
      <c r="G7143" s="16"/>
    </row>
    <row r="7144" spans="7:7">
      <c r="G7144" s="16"/>
    </row>
    <row r="7145" spans="7:7">
      <c r="G7145" s="16"/>
    </row>
    <row r="7146" spans="7:7">
      <c r="G7146" s="16"/>
    </row>
    <row r="7147" spans="7:7">
      <c r="G7147" s="16"/>
    </row>
    <row r="7148" spans="7:7">
      <c r="G7148" s="16"/>
    </row>
    <row r="7149" spans="7:7">
      <c r="G7149" s="16"/>
    </row>
    <row r="7150" spans="7:7">
      <c r="G7150" s="16"/>
    </row>
    <row r="7151" spans="7:7">
      <c r="G7151" s="16"/>
    </row>
    <row r="7152" spans="7:7">
      <c r="G7152" s="16"/>
    </row>
    <row r="7153" spans="7:7">
      <c r="G7153" s="16"/>
    </row>
    <row r="7154" spans="7:7">
      <c r="G7154" s="16"/>
    </row>
    <row r="7155" spans="7:7">
      <c r="G7155" s="16"/>
    </row>
    <row r="7156" spans="7:7">
      <c r="G7156" s="16"/>
    </row>
    <row r="7157" spans="7:7">
      <c r="G7157" s="16"/>
    </row>
    <row r="7158" spans="7:7">
      <c r="G7158" s="16"/>
    </row>
    <row r="7159" spans="7:7">
      <c r="G7159" s="16"/>
    </row>
    <row r="7160" spans="7:7">
      <c r="G7160" s="16"/>
    </row>
    <row r="7161" spans="7:7">
      <c r="G7161" s="16"/>
    </row>
    <row r="7162" spans="7:7">
      <c r="G7162" s="16"/>
    </row>
    <row r="7163" spans="7:7">
      <c r="G7163" s="16"/>
    </row>
    <row r="7164" spans="7:7">
      <c r="G7164" s="16"/>
    </row>
    <row r="7165" spans="7:7">
      <c r="G7165" s="16"/>
    </row>
    <row r="7166" spans="7:7">
      <c r="G7166" s="16"/>
    </row>
    <row r="7167" spans="7:7">
      <c r="G7167" s="16"/>
    </row>
    <row r="7168" spans="7:7">
      <c r="G7168" s="16"/>
    </row>
    <row r="7169" spans="7:7">
      <c r="G7169" s="16"/>
    </row>
    <row r="7170" spans="7:7">
      <c r="G7170" s="16"/>
    </row>
    <row r="7171" spans="7:7">
      <c r="G7171" s="16"/>
    </row>
    <row r="7172" spans="7:7">
      <c r="G7172" s="16"/>
    </row>
    <row r="7173" spans="7:7">
      <c r="G7173" s="16"/>
    </row>
    <row r="7174" spans="7:7">
      <c r="G7174" s="16"/>
    </row>
    <row r="7175" spans="7:7">
      <c r="G7175" s="16"/>
    </row>
    <row r="7176" spans="7:7">
      <c r="G7176" s="16"/>
    </row>
    <row r="7177" spans="7:7">
      <c r="G7177" s="16"/>
    </row>
    <row r="7178" spans="7:7">
      <c r="G7178" s="16"/>
    </row>
    <row r="7179" spans="7:7">
      <c r="G7179" s="16"/>
    </row>
    <row r="7180" spans="7:7">
      <c r="G7180" s="16"/>
    </row>
    <row r="7181" spans="7:7">
      <c r="G7181" s="16"/>
    </row>
    <row r="7182" spans="7:7">
      <c r="G7182" s="16"/>
    </row>
    <row r="7183" spans="7:7">
      <c r="G7183" s="16"/>
    </row>
    <row r="7184" spans="7:7">
      <c r="G7184" s="16"/>
    </row>
    <row r="7185" spans="7:7">
      <c r="G7185" s="16"/>
    </row>
    <row r="7186" spans="7:7">
      <c r="G7186" s="16"/>
    </row>
    <row r="7187" spans="7:7">
      <c r="G7187" s="16"/>
    </row>
    <row r="7188" spans="7:7">
      <c r="G7188" s="16"/>
    </row>
    <row r="7189" spans="7:7">
      <c r="G7189" s="16"/>
    </row>
    <row r="7190" spans="7:7">
      <c r="G7190" s="16"/>
    </row>
    <row r="7191" spans="7:7">
      <c r="G7191" s="16"/>
    </row>
    <row r="7192" spans="7:7">
      <c r="G7192" s="16"/>
    </row>
    <row r="7193" spans="7:7">
      <c r="G7193" s="16"/>
    </row>
    <row r="7194" spans="7:7">
      <c r="G7194" s="16"/>
    </row>
    <row r="7195" spans="7:7">
      <c r="G7195" s="16"/>
    </row>
    <row r="7196" spans="7:7">
      <c r="G7196" s="16"/>
    </row>
    <row r="7197" spans="7:7">
      <c r="G7197" s="16"/>
    </row>
    <row r="7198" spans="7:7">
      <c r="G7198" s="16"/>
    </row>
    <row r="7199" spans="7:7">
      <c r="G7199" s="16"/>
    </row>
    <row r="7200" spans="7:7">
      <c r="G7200" s="16"/>
    </row>
    <row r="7201" spans="7:7">
      <c r="G7201" s="16"/>
    </row>
    <row r="7202" spans="7:7">
      <c r="G7202" s="16"/>
    </row>
    <row r="7203" spans="7:7">
      <c r="G7203" s="16"/>
    </row>
    <row r="7204" spans="7:7">
      <c r="G7204" s="16"/>
    </row>
    <row r="7205" spans="7:7">
      <c r="G7205" s="16"/>
    </row>
    <row r="7206" spans="7:7">
      <c r="G7206" s="16"/>
    </row>
    <row r="7207" spans="7:7">
      <c r="G7207" s="16"/>
    </row>
    <row r="7208" spans="7:7">
      <c r="G7208" s="16"/>
    </row>
    <row r="7209" spans="7:7">
      <c r="G7209" s="16"/>
    </row>
    <row r="7210" spans="7:7">
      <c r="G7210" s="16"/>
    </row>
    <row r="7211" spans="7:7">
      <c r="G7211" s="16"/>
    </row>
    <row r="7212" spans="7:7">
      <c r="G7212" s="16"/>
    </row>
    <row r="7213" spans="7:7">
      <c r="G7213" s="16"/>
    </row>
    <row r="7214" spans="7:7">
      <c r="G7214" s="16"/>
    </row>
    <row r="7215" spans="7:7">
      <c r="G7215" s="16"/>
    </row>
    <row r="7216" spans="7:7">
      <c r="G7216" s="16"/>
    </row>
    <row r="7217" spans="7:7">
      <c r="G7217" s="16"/>
    </row>
    <row r="7218" spans="7:7">
      <c r="G7218" s="16"/>
    </row>
    <row r="7219" spans="7:7">
      <c r="G7219" s="16"/>
    </row>
    <row r="7220" spans="7:7">
      <c r="G7220" s="16"/>
    </row>
    <row r="7221" spans="7:7">
      <c r="G7221" s="16"/>
    </row>
    <row r="7222" spans="7:7">
      <c r="G7222" s="16"/>
    </row>
    <row r="7223" spans="7:7">
      <c r="G7223" s="16"/>
    </row>
    <row r="7224" spans="7:7">
      <c r="G7224" s="16"/>
    </row>
    <row r="7225" spans="7:7">
      <c r="G7225" s="16"/>
    </row>
    <row r="7226" spans="7:7">
      <c r="G7226" s="16"/>
    </row>
    <row r="7227" spans="7:7">
      <c r="G7227" s="16"/>
    </row>
    <row r="7228" spans="7:7">
      <c r="G7228" s="16"/>
    </row>
    <row r="7229" spans="7:7">
      <c r="G7229" s="16"/>
    </row>
    <row r="7230" spans="7:7">
      <c r="G7230" s="16"/>
    </row>
    <row r="7231" spans="7:7">
      <c r="G7231" s="16"/>
    </row>
    <row r="7232" spans="7:7">
      <c r="G7232" s="16"/>
    </row>
    <row r="7233" spans="7:7">
      <c r="G7233" s="16"/>
    </row>
    <row r="7234" spans="7:7">
      <c r="G7234" s="16"/>
    </row>
    <row r="7235" spans="7:7">
      <c r="G7235" s="16"/>
    </row>
    <row r="7236" spans="7:7">
      <c r="G7236" s="16"/>
    </row>
    <row r="7237" spans="7:7">
      <c r="G7237" s="16"/>
    </row>
    <row r="7238" spans="7:7">
      <c r="G7238" s="16"/>
    </row>
    <row r="7239" spans="7:7">
      <c r="G7239" s="16"/>
    </row>
    <row r="7240" spans="7:7">
      <c r="G7240" s="16"/>
    </row>
    <row r="7241" spans="7:7">
      <c r="G7241" s="16"/>
    </row>
    <row r="7242" spans="7:7">
      <c r="G7242" s="16"/>
    </row>
    <row r="7243" spans="7:7">
      <c r="G7243" s="16"/>
    </row>
    <row r="7244" spans="7:7">
      <c r="G7244" s="16"/>
    </row>
    <row r="7245" spans="7:7">
      <c r="G7245" s="16"/>
    </row>
    <row r="7246" spans="7:7">
      <c r="G7246" s="16"/>
    </row>
    <row r="7247" spans="7:7">
      <c r="G7247" s="16"/>
    </row>
    <row r="7248" spans="7:7">
      <c r="G7248" s="16"/>
    </row>
    <row r="7249" spans="7:7">
      <c r="G7249" s="16"/>
    </row>
    <row r="7250" spans="7:7">
      <c r="G7250" s="16"/>
    </row>
    <row r="7251" spans="7:7">
      <c r="G7251" s="16"/>
    </row>
    <row r="7252" spans="7:7">
      <c r="G7252" s="16"/>
    </row>
    <row r="7253" spans="7:7">
      <c r="G7253" s="16"/>
    </row>
    <row r="7254" spans="7:7">
      <c r="G7254" s="16"/>
    </row>
    <row r="7255" spans="7:7">
      <c r="G7255" s="16"/>
    </row>
    <row r="7256" spans="7:7">
      <c r="G7256" s="16"/>
    </row>
    <row r="7257" spans="7:7">
      <c r="G7257" s="16"/>
    </row>
    <row r="7258" spans="7:7">
      <c r="G7258" s="16"/>
    </row>
    <row r="7259" spans="7:7">
      <c r="G7259" s="16"/>
    </row>
    <row r="7260" spans="7:7">
      <c r="G7260" s="16"/>
    </row>
    <row r="7261" spans="7:7">
      <c r="G7261" s="16"/>
    </row>
    <row r="7262" spans="7:7">
      <c r="G7262" s="16"/>
    </row>
    <row r="7263" spans="7:7">
      <c r="G7263" s="16"/>
    </row>
    <row r="7264" spans="7:7">
      <c r="G7264" s="16"/>
    </row>
    <row r="7265" spans="7:7">
      <c r="G7265" s="16"/>
    </row>
    <row r="7266" spans="7:7">
      <c r="G7266" s="16"/>
    </row>
    <row r="7267" spans="7:7">
      <c r="G7267" s="16"/>
    </row>
    <row r="7268" spans="7:7">
      <c r="G7268" s="16"/>
    </row>
    <row r="7269" spans="7:7">
      <c r="G7269" s="16"/>
    </row>
    <row r="7270" spans="7:7">
      <c r="G7270" s="16"/>
    </row>
    <row r="7271" spans="7:7">
      <c r="G7271" s="16"/>
    </row>
    <row r="7272" spans="7:7">
      <c r="G7272" s="16"/>
    </row>
    <row r="7273" spans="7:7">
      <c r="G7273" s="16"/>
    </row>
    <row r="7274" spans="7:7">
      <c r="G7274" s="16"/>
    </row>
    <row r="7275" spans="7:7">
      <c r="G7275" s="16"/>
    </row>
    <row r="7276" spans="7:7">
      <c r="G7276" s="16"/>
    </row>
    <row r="7277" spans="7:7">
      <c r="G7277" s="16"/>
    </row>
    <row r="7278" spans="7:7">
      <c r="G7278" s="16"/>
    </row>
    <row r="7279" spans="7:7">
      <c r="G7279" s="16"/>
    </row>
    <row r="7280" spans="7:7">
      <c r="G7280" s="16"/>
    </row>
    <row r="7281" spans="7:7">
      <c r="G7281" s="16"/>
    </row>
    <row r="7282" spans="7:7">
      <c r="G7282" s="16"/>
    </row>
    <row r="7283" spans="7:7">
      <c r="G7283" s="16"/>
    </row>
  </sheetData>
  <sheetProtection selectLockedCells="1"/>
  <mergeCells count="2740">
    <mergeCell ref="C2689:F2689"/>
    <mergeCell ref="C2694:F2694"/>
    <mergeCell ref="C2695:F2695"/>
    <mergeCell ref="C2696:F2696"/>
    <mergeCell ref="C2697:F2697"/>
    <mergeCell ref="C2698:F2698"/>
    <mergeCell ref="C2699:F2699"/>
    <mergeCell ref="C2700:F2700"/>
    <mergeCell ref="C2701:F2701"/>
    <mergeCell ref="C2702:F2702"/>
    <mergeCell ref="C2442:F2442"/>
    <mergeCell ref="C2443:F2443"/>
    <mergeCell ref="C2446:F2446"/>
    <mergeCell ref="C2450:F2450"/>
    <mergeCell ref="C2467:F2467"/>
    <mergeCell ref="C2468:F2468"/>
    <mergeCell ref="C2492:F2492"/>
    <mergeCell ref="C2494:F2494"/>
    <mergeCell ref="C2496:F2496"/>
    <mergeCell ref="C2495:F2495"/>
    <mergeCell ref="C2517:F2517"/>
    <mergeCell ref="C2516:F2516"/>
    <mergeCell ref="C2515:F2515"/>
    <mergeCell ref="C2514:F2514"/>
    <mergeCell ref="C2513:F2513"/>
    <mergeCell ref="C2512:F2512"/>
    <mergeCell ref="C2511:F2511"/>
    <mergeCell ref="C2509:F2509"/>
    <mergeCell ref="C2685:F2685"/>
    <mergeCell ref="C2686:F2686"/>
    <mergeCell ref="C2687:F2687"/>
    <mergeCell ref="C2634:F2634"/>
    <mergeCell ref="C2635:F2635"/>
    <mergeCell ref="C2636:F2636"/>
    <mergeCell ref="C2637:F2637"/>
    <mergeCell ref="C2638:F2638"/>
    <mergeCell ref="C2640:F2640"/>
    <mergeCell ref="C2641:F2641"/>
    <mergeCell ref="C2643:F2643"/>
    <mergeCell ref="C2644:F2644"/>
    <mergeCell ref="C2648:F2648"/>
    <mergeCell ref="C2650:F2650"/>
    <mergeCell ref="C2651:F2651"/>
    <mergeCell ref="C2652:F2652"/>
    <mergeCell ref="C2653:F2653"/>
    <mergeCell ref="B2654:F2654"/>
    <mergeCell ref="C2656:F2656"/>
    <mergeCell ref="C2688:F2688"/>
    <mergeCell ref="C2655:F2655"/>
    <mergeCell ref="C2639:F2639"/>
    <mergeCell ref="C2642:F2642"/>
    <mergeCell ref="C2647:F2647"/>
    <mergeCell ref="C2646:F2646"/>
    <mergeCell ref="C2645:F2645"/>
    <mergeCell ref="C2649:F2649"/>
    <mergeCell ref="C2691:F2691"/>
    <mergeCell ref="B2692:F2692"/>
    <mergeCell ref="C2693:F2693"/>
    <mergeCell ref="C2657:F2657"/>
    <mergeCell ref="C2658:F2658"/>
    <mergeCell ref="C2659:F2659"/>
    <mergeCell ref="C2660:F2660"/>
    <mergeCell ref="C2661:F2661"/>
    <mergeCell ref="C2662:F2662"/>
    <mergeCell ref="C2663:F2663"/>
    <mergeCell ref="C2664:F2664"/>
    <mergeCell ref="C2665:F2665"/>
    <mergeCell ref="C2666:F2666"/>
    <mergeCell ref="C2667:F2667"/>
    <mergeCell ref="C2668:F2668"/>
    <mergeCell ref="C2669:F2669"/>
    <mergeCell ref="C2670:F2670"/>
    <mergeCell ref="C2671:F2671"/>
    <mergeCell ref="C2672:F2672"/>
    <mergeCell ref="C2673:F2673"/>
    <mergeCell ref="C2678:F2678"/>
    <mergeCell ref="C2674:F2674"/>
    <mergeCell ref="B2675:F2675"/>
    <mergeCell ref="C2676:F2676"/>
    <mergeCell ref="C2677:F2677"/>
    <mergeCell ref="C2679:F2679"/>
    <mergeCell ref="C2680:F2680"/>
    <mergeCell ref="C2681:F2681"/>
    <mergeCell ref="C2682:F2682"/>
    <mergeCell ref="C2683:F2683"/>
    <mergeCell ref="C2684:F2684"/>
    <mergeCell ref="C2690:F2690"/>
    <mergeCell ref="C2616:F2616"/>
    <mergeCell ref="C2617:F2617"/>
    <mergeCell ref="C2618:F2618"/>
    <mergeCell ref="C2619:F2619"/>
    <mergeCell ref="C2620:F2620"/>
    <mergeCell ref="C2622:F2622"/>
    <mergeCell ref="C2623:F2623"/>
    <mergeCell ref="C2624:F2624"/>
    <mergeCell ref="C2625:F2625"/>
    <mergeCell ref="C2626:F2626"/>
    <mergeCell ref="C2627:F2627"/>
    <mergeCell ref="C2628:F2628"/>
    <mergeCell ref="C2629:F2629"/>
    <mergeCell ref="C2630:F2630"/>
    <mergeCell ref="C2631:F2631"/>
    <mergeCell ref="C2632:F2632"/>
    <mergeCell ref="B2633:F2633"/>
    <mergeCell ref="C2621:F2621"/>
    <mergeCell ref="C2593:F2593"/>
    <mergeCell ref="C2594:F2594"/>
    <mergeCell ref="C2595:F2595"/>
    <mergeCell ref="C2596:F2596"/>
    <mergeCell ref="C2597:F2597"/>
    <mergeCell ref="C2598:F2598"/>
    <mergeCell ref="C2600:F2600"/>
    <mergeCell ref="C2601:F2601"/>
    <mergeCell ref="C2605:F2605"/>
    <mergeCell ref="B2606:F2606"/>
    <mergeCell ref="C2609:F2609"/>
    <mergeCell ref="B2610:F2610"/>
    <mergeCell ref="C2611:F2611"/>
    <mergeCell ref="C2613:F2613"/>
    <mergeCell ref="C2614:F2614"/>
    <mergeCell ref="B2615:F2615"/>
    <mergeCell ref="C2608:F2608"/>
    <mergeCell ref="C2607:F2607"/>
    <mergeCell ref="C2612:F2612"/>
    <mergeCell ref="C2578:F2578"/>
    <mergeCell ref="C2579:F2579"/>
    <mergeCell ref="C2580:F2580"/>
    <mergeCell ref="C2581:F2581"/>
    <mergeCell ref="C2582:F2582"/>
    <mergeCell ref="C2583:F2583"/>
    <mergeCell ref="B2584:F2584"/>
    <mergeCell ref="C2585:F2585"/>
    <mergeCell ref="C2586:F2586"/>
    <mergeCell ref="C2587:F2587"/>
    <mergeCell ref="C2588:F2588"/>
    <mergeCell ref="C2589:F2589"/>
    <mergeCell ref="C2590:F2590"/>
    <mergeCell ref="C2591:F2591"/>
    <mergeCell ref="C2592:F2592"/>
    <mergeCell ref="C2558:F2558"/>
    <mergeCell ref="C2559:F2559"/>
    <mergeCell ref="C2560:F2560"/>
    <mergeCell ref="C2561:F2561"/>
    <mergeCell ref="C2562:F2562"/>
    <mergeCell ref="C2563:F2563"/>
    <mergeCell ref="C2564:F2564"/>
    <mergeCell ref="C2567:F2567"/>
    <mergeCell ref="C2568:F2568"/>
    <mergeCell ref="C2569:F2569"/>
    <mergeCell ref="C2570:F2570"/>
    <mergeCell ref="C2571:F2571"/>
    <mergeCell ref="C2572:F2572"/>
    <mergeCell ref="C2573:F2573"/>
    <mergeCell ref="C2574:F2574"/>
    <mergeCell ref="C2575:F2575"/>
    <mergeCell ref="C2576:F2576"/>
    <mergeCell ref="C2538:F2538"/>
    <mergeCell ref="C2539:F2539"/>
    <mergeCell ref="C2540:F2540"/>
    <mergeCell ref="C2542:F2542"/>
    <mergeCell ref="C2545:F2545"/>
    <mergeCell ref="C2546:F2546"/>
    <mergeCell ref="C2548:F2548"/>
    <mergeCell ref="C2549:F2549"/>
    <mergeCell ref="C2550:F2550"/>
    <mergeCell ref="C2552:F2552"/>
    <mergeCell ref="C2553:F2553"/>
    <mergeCell ref="B2554:F2554"/>
    <mergeCell ref="C2555:F2555"/>
    <mergeCell ref="C2556:F2556"/>
    <mergeCell ref="C2557:F2557"/>
    <mergeCell ref="C2577:F2577"/>
    <mergeCell ref="C2547:F2547"/>
    <mergeCell ref="B2518:F2518"/>
    <mergeCell ref="C2519:F2519"/>
    <mergeCell ref="C2520:F2520"/>
    <mergeCell ref="C2523:F2523"/>
    <mergeCell ref="C2524:F2524"/>
    <mergeCell ref="C2525:F2525"/>
    <mergeCell ref="C2526:F2526"/>
    <mergeCell ref="C2527:F2527"/>
    <mergeCell ref="C2529:F2529"/>
    <mergeCell ref="C2530:F2530"/>
    <mergeCell ref="B2532:F2532"/>
    <mergeCell ref="C2533:F2533"/>
    <mergeCell ref="C2488:F2488"/>
    <mergeCell ref="C2489:F2489"/>
    <mergeCell ref="C2490:F2490"/>
    <mergeCell ref="C2491:F2491"/>
    <mergeCell ref="C2493:F2493"/>
    <mergeCell ref="C2497:F2497"/>
    <mergeCell ref="C2498:F2498"/>
    <mergeCell ref="C2499:F2499"/>
    <mergeCell ref="C2500:F2500"/>
    <mergeCell ref="C2501:F2501"/>
    <mergeCell ref="C2502:F2502"/>
    <mergeCell ref="C2503:F2503"/>
    <mergeCell ref="C2504:F2504"/>
    <mergeCell ref="B2505:F2505"/>
    <mergeCell ref="C2506:F2506"/>
    <mergeCell ref="C2507:F2507"/>
    <mergeCell ref="C2521:F2521"/>
    <mergeCell ref="C2522:F2522"/>
    <mergeCell ref="C2528:F2528"/>
    <mergeCell ref="C2508:F2508"/>
    <mergeCell ref="C2471:F2471"/>
    <mergeCell ref="C2472:F2472"/>
    <mergeCell ref="C2473:F2473"/>
    <mergeCell ref="B2474:F2474"/>
    <mergeCell ref="C2475:F2475"/>
    <mergeCell ref="C2476:F2476"/>
    <mergeCell ref="C2477:F2477"/>
    <mergeCell ref="C2478:F2478"/>
    <mergeCell ref="C2479:F2479"/>
    <mergeCell ref="C2480:F2480"/>
    <mergeCell ref="C2481:F2481"/>
    <mergeCell ref="C2482:F2482"/>
    <mergeCell ref="C2483:F2483"/>
    <mergeCell ref="C2484:F2484"/>
    <mergeCell ref="C2485:F2485"/>
    <mergeCell ref="C2486:F2486"/>
    <mergeCell ref="C2487:F2487"/>
    <mergeCell ref="C2453:F2453"/>
    <mergeCell ref="C2454:F2454"/>
    <mergeCell ref="B2455:F2455"/>
    <mergeCell ref="C2456:F2456"/>
    <mergeCell ref="B2457:F2457"/>
    <mergeCell ref="C2458:F2458"/>
    <mergeCell ref="C2459:F2459"/>
    <mergeCell ref="C2460:F2460"/>
    <mergeCell ref="C2461:F2461"/>
    <mergeCell ref="C2462:F2462"/>
    <mergeCell ref="C2463:F2463"/>
    <mergeCell ref="C2464:F2464"/>
    <mergeCell ref="C2466:F2466"/>
    <mergeCell ref="C2469:F2469"/>
    <mergeCell ref="C2470:F2470"/>
    <mergeCell ref="C2433:F2433"/>
    <mergeCell ref="A2434:H2434"/>
    <mergeCell ref="B2435:F2435"/>
    <mergeCell ref="C2436:F2436"/>
    <mergeCell ref="C2437:F2437"/>
    <mergeCell ref="C2438:F2438"/>
    <mergeCell ref="C2439:F2439"/>
    <mergeCell ref="C2440:F2440"/>
    <mergeCell ref="B2441:F2441"/>
    <mergeCell ref="C2444:F2444"/>
    <mergeCell ref="C2445:F2445"/>
    <mergeCell ref="C2447:F2447"/>
    <mergeCell ref="C2448:F2448"/>
    <mergeCell ref="C2449:F2449"/>
    <mergeCell ref="C2451:F2451"/>
    <mergeCell ref="C2452:F2452"/>
    <mergeCell ref="C2465:F2465"/>
    <mergeCell ref="C2432:F2432"/>
    <mergeCell ref="B2422:F2422"/>
    <mergeCell ref="C2423:F2423"/>
    <mergeCell ref="C2424:F2424"/>
    <mergeCell ref="C2425:F2425"/>
    <mergeCell ref="C2426:F2426"/>
    <mergeCell ref="C2427:F2427"/>
    <mergeCell ref="C2428:F2428"/>
    <mergeCell ref="C2429:F2429"/>
    <mergeCell ref="C2430:F2430"/>
    <mergeCell ref="C2431:F2431"/>
    <mergeCell ref="B2408:F2408"/>
    <mergeCell ref="C2409:F2409"/>
    <mergeCell ref="C2410:F2410"/>
    <mergeCell ref="C2411:F2411"/>
    <mergeCell ref="C2412:F2412"/>
    <mergeCell ref="C2413:F2413"/>
    <mergeCell ref="C2414:F2414"/>
    <mergeCell ref="C2415:F2415"/>
    <mergeCell ref="C2416:F2416"/>
    <mergeCell ref="C2417:F2417"/>
    <mergeCell ref="C2418:F2418"/>
    <mergeCell ref="C2419:F2419"/>
    <mergeCell ref="C2420:F2420"/>
    <mergeCell ref="C2421:F2421"/>
    <mergeCell ref="C2384:F2384"/>
    <mergeCell ref="C2387:F2387"/>
    <mergeCell ref="C2399:F2399"/>
    <mergeCell ref="C2400:F2400"/>
    <mergeCell ref="C2401:F2401"/>
    <mergeCell ref="C2402:F2402"/>
    <mergeCell ref="C2403:F2403"/>
    <mergeCell ref="C2404:F2404"/>
    <mergeCell ref="C2405:F2405"/>
    <mergeCell ref="C2407:F2407"/>
    <mergeCell ref="C2406:F2406"/>
    <mergeCell ref="B2388:F2388"/>
    <mergeCell ref="C2389:F2389"/>
    <mergeCell ref="C2390:F2390"/>
    <mergeCell ref="C2391:F2391"/>
    <mergeCell ref="C2393:F2393"/>
    <mergeCell ref="C2394:F2394"/>
    <mergeCell ref="C2395:F2395"/>
    <mergeCell ref="C2396:F2396"/>
    <mergeCell ref="C2397:F2397"/>
    <mergeCell ref="C2398:F2398"/>
    <mergeCell ref="C1504:F1504"/>
    <mergeCell ref="C1505:F1505"/>
    <mergeCell ref="C1506:F1506"/>
    <mergeCell ref="C1507:F1507"/>
    <mergeCell ref="C1508:F1508"/>
    <mergeCell ref="A1509:A1523"/>
    <mergeCell ref="B1509:F1509"/>
    <mergeCell ref="C1510:F1510"/>
    <mergeCell ref="C1511:F1511"/>
    <mergeCell ref="C1512:F1512"/>
    <mergeCell ref="C1513:F1513"/>
    <mergeCell ref="C1514:F1514"/>
    <mergeCell ref="C1515:F1515"/>
    <mergeCell ref="C1516:F1516"/>
    <mergeCell ref="C1517:F1517"/>
    <mergeCell ref="C1518:F1518"/>
    <mergeCell ref="C1519:F1519"/>
    <mergeCell ref="C1520:F1520"/>
    <mergeCell ref="C1521:F1521"/>
    <mergeCell ref="C1522:F1522"/>
    <mergeCell ref="C1523:F1523"/>
    <mergeCell ref="A1414:A1508"/>
    <mergeCell ref="B1414:F1414"/>
    <mergeCell ref="C1415:F1415"/>
    <mergeCell ref="C1416:F1416"/>
    <mergeCell ref="C1417:F1417"/>
    <mergeCell ref="C1418:F1418"/>
    <mergeCell ref="C1419:F1419"/>
    <mergeCell ref="C1420:F1420"/>
    <mergeCell ref="C1421:F1421"/>
    <mergeCell ref="C1422:F1422"/>
    <mergeCell ref="C1423:F1423"/>
    <mergeCell ref="C1491:F1491"/>
    <mergeCell ref="C1492:F1492"/>
    <mergeCell ref="C1493:F1493"/>
    <mergeCell ref="C1494:F1494"/>
    <mergeCell ref="C1495:F1495"/>
    <mergeCell ref="C1496:F1496"/>
    <mergeCell ref="C1497:F1497"/>
    <mergeCell ref="C1499:F1499"/>
    <mergeCell ref="C1500:F1500"/>
    <mergeCell ref="C1502:F1502"/>
    <mergeCell ref="C1503:F1503"/>
    <mergeCell ref="C1498:F1498"/>
    <mergeCell ref="C1501:F1501"/>
    <mergeCell ref="C1474:F1474"/>
    <mergeCell ref="C1475:F1475"/>
    <mergeCell ref="C1476:F1476"/>
    <mergeCell ref="C1477:F1477"/>
    <mergeCell ref="C1478:F1478"/>
    <mergeCell ref="C1479:F1479"/>
    <mergeCell ref="C1480:F1480"/>
    <mergeCell ref="C1481:F1481"/>
    <mergeCell ref="C1482:F1482"/>
    <mergeCell ref="C1483:F1483"/>
    <mergeCell ref="C1484:F1484"/>
    <mergeCell ref="C1485:F1485"/>
    <mergeCell ref="C1486:F1486"/>
    <mergeCell ref="C1487:F1487"/>
    <mergeCell ref="C1488:F1488"/>
    <mergeCell ref="C1489:F1489"/>
    <mergeCell ref="C1473:F1473"/>
    <mergeCell ref="C1444:F1444"/>
    <mergeCell ref="C1445:F1445"/>
    <mergeCell ref="C1446:F1446"/>
    <mergeCell ref="C1447:F1447"/>
    <mergeCell ref="C1448:F1448"/>
    <mergeCell ref="C1449:F1449"/>
    <mergeCell ref="C1450:F1450"/>
    <mergeCell ref="C1451:F1451"/>
    <mergeCell ref="C1452:F1452"/>
    <mergeCell ref="C1453:F1453"/>
    <mergeCell ref="C1454:F1454"/>
    <mergeCell ref="C1455:F1455"/>
    <mergeCell ref="C1456:F1456"/>
    <mergeCell ref="C1457:F1457"/>
    <mergeCell ref="C1458:F1458"/>
    <mergeCell ref="C1490:F1490"/>
    <mergeCell ref="C1459:F1459"/>
    <mergeCell ref="C1460:F1460"/>
    <mergeCell ref="C1461:F1461"/>
    <mergeCell ref="C1462:F1462"/>
    <mergeCell ref="C1463:F1463"/>
    <mergeCell ref="C1464:F1464"/>
    <mergeCell ref="C1465:F1465"/>
    <mergeCell ref="C1466:F1466"/>
    <mergeCell ref="C1467:F1467"/>
    <mergeCell ref="C1468:F1468"/>
    <mergeCell ref="C1469:F1469"/>
    <mergeCell ref="C1470:F1470"/>
    <mergeCell ref="C1441:F1441"/>
    <mergeCell ref="C1442:F1442"/>
    <mergeCell ref="C1443:F1443"/>
    <mergeCell ref="C1471:F1471"/>
    <mergeCell ref="C1472:F1472"/>
    <mergeCell ref="C1436:F1436"/>
    <mergeCell ref="C1424:F1424"/>
    <mergeCell ref="C1425:F1425"/>
    <mergeCell ref="C1426:F1426"/>
    <mergeCell ref="C1427:F1427"/>
    <mergeCell ref="C1428:F1428"/>
    <mergeCell ref="C1429:F1429"/>
    <mergeCell ref="C1430:F1430"/>
    <mergeCell ref="C1431:F1431"/>
    <mergeCell ref="C1432:F1432"/>
    <mergeCell ref="C1433:F1433"/>
    <mergeCell ref="C1434:F1434"/>
    <mergeCell ref="C1435:F1435"/>
    <mergeCell ref="C1437:F1437"/>
    <mergeCell ref="C1438:F1438"/>
    <mergeCell ref="C1439:F1439"/>
    <mergeCell ref="C1440:F1440"/>
    <mergeCell ref="C1391:F1391"/>
    <mergeCell ref="C1392:F1392"/>
    <mergeCell ref="C1393:F1393"/>
    <mergeCell ref="C1395:F1395"/>
    <mergeCell ref="C1396:F1396"/>
    <mergeCell ref="C1397:F1397"/>
    <mergeCell ref="C1398:F1398"/>
    <mergeCell ref="C1394:F1394"/>
    <mergeCell ref="A1400:A1403"/>
    <mergeCell ref="C1400:F1400"/>
    <mergeCell ref="C1401:F1401"/>
    <mergeCell ref="C1402:F1402"/>
    <mergeCell ref="C1403:F1403"/>
    <mergeCell ref="A1404:A1413"/>
    <mergeCell ref="B1404:F1404"/>
    <mergeCell ref="C1405:F1405"/>
    <mergeCell ref="C1406:F1406"/>
    <mergeCell ref="C1407:F1407"/>
    <mergeCell ref="C1408:F1408"/>
    <mergeCell ref="C1409:F1409"/>
    <mergeCell ref="C1410:F1410"/>
    <mergeCell ref="C1411:F1411"/>
    <mergeCell ref="C1412:F1412"/>
    <mergeCell ref="C1413:F1413"/>
    <mergeCell ref="B1399:F1399"/>
    <mergeCell ref="C1353:F1353"/>
    <mergeCell ref="C1352:F1352"/>
    <mergeCell ref="C1351:F1351"/>
    <mergeCell ref="C1350:F1350"/>
    <mergeCell ref="C1349:F1349"/>
    <mergeCell ref="C1348:F1348"/>
    <mergeCell ref="C1347:F1347"/>
    <mergeCell ref="C1346:F1346"/>
    <mergeCell ref="C1345:F1345"/>
    <mergeCell ref="C1344:F1344"/>
    <mergeCell ref="C1364:F1364"/>
    <mergeCell ref="C1363:F1363"/>
    <mergeCell ref="C1372:F1372"/>
    <mergeCell ref="C1369:F1369"/>
    <mergeCell ref="C1368:F1368"/>
    <mergeCell ref="C1370:F1370"/>
    <mergeCell ref="C1371:F1371"/>
    <mergeCell ref="C1355:F1355"/>
    <mergeCell ref="C1356:F1356"/>
    <mergeCell ref="C1357:F1357"/>
    <mergeCell ref="C1362:F1362"/>
    <mergeCell ref="C1365:F1365"/>
    <mergeCell ref="C1381:F1381"/>
    <mergeCell ref="A1382:H1382"/>
    <mergeCell ref="B1383:F1383"/>
    <mergeCell ref="C1384:F1384"/>
    <mergeCell ref="C1385:F1385"/>
    <mergeCell ref="C1386:F1386"/>
    <mergeCell ref="A1387:A1398"/>
    <mergeCell ref="C1387:F1387"/>
    <mergeCell ref="C1388:F1388"/>
    <mergeCell ref="C1389:F1389"/>
    <mergeCell ref="C1390:F1390"/>
    <mergeCell ref="C1343:F1343"/>
    <mergeCell ref="C1342:F1342"/>
    <mergeCell ref="C1337:F1337"/>
    <mergeCell ref="C1336:F1336"/>
    <mergeCell ref="C1335:F1335"/>
    <mergeCell ref="C1331:F1331"/>
    <mergeCell ref="A1366:A1380"/>
    <mergeCell ref="B1366:F1366"/>
    <mergeCell ref="C1367:F1367"/>
    <mergeCell ref="C1374:F1374"/>
    <mergeCell ref="C1373:F1373"/>
    <mergeCell ref="C1375:F1375"/>
    <mergeCell ref="C1376:F1376"/>
    <mergeCell ref="C1377:F1377"/>
    <mergeCell ref="C1378:F1378"/>
    <mergeCell ref="C1379:F1379"/>
    <mergeCell ref="C1380:F1380"/>
    <mergeCell ref="C1358:F1358"/>
    <mergeCell ref="C1359:F1359"/>
    <mergeCell ref="C1360:F1360"/>
    <mergeCell ref="C1361:F1361"/>
    <mergeCell ref="C1330:F1330"/>
    <mergeCell ref="C1329:F1329"/>
    <mergeCell ref="C1328:F1328"/>
    <mergeCell ref="C1327:F1327"/>
    <mergeCell ref="C1326:F1326"/>
    <mergeCell ref="C1325:F1325"/>
    <mergeCell ref="C1334:F1334"/>
    <mergeCell ref="C1338:F1338"/>
    <mergeCell ref="C1339:F1339"/>
    <mergeCell ref="C1340:F1340"/>
    <mergeCell ref="C1341:F1341"/>
    <mergeCell ref="C1332:F1332"/>
    <mergeCell ref="C1333:F1333"/>
    <mergeCell ref="C1324:F1324"/>
    <mergeCell ref="C1322:F1322"/>
    <mergeCell ref="C1321:F1321"/>
    <mergeCell ref="C1320:F1320"/>
    <mergeCell ref="C1323:F1323"/>
    <mergeCell ref="C1319:F1319"/>
    <mergeCell ref="C1318:F1318"/>
    <mergeCell ref="C1317:F1317"/>
    <mergeCell ref="C1311:F1311"/>
    <mergeCell ref="C1310:F1310"/>
    <mergeCell ref="C1309:F1309"/>
    <mergeCell ref="C1308:F1308"/>
    <mergeCell ref="C1305:F1305"/>
    <mergeCell ref="C1304:F1304"/>
    <mergeCell ref="C1303:F1303"/>
    <mergeCell ref="C1306:F1306"/>
    <mergeCell ref="C1307:F1307"/>
    <mergeCell ref="C1312:F1312"/>
    <mergeCell ref="C1313:F1313"/>
    <mergeCell ref="C1314:F1314"/>
    <mergeCell ref="C1315:F1315"/>
    <mergeCell ref="C1316:F1316"/>
    <mergeCell ref="C1281:F1281"/>
    <mergeCell ref="C1282:F1282"/>
    <mergeCell ref="C1283:F1283"/>
    <mergeCell ref="C1284:F1284"/>
    <mergeCell ref="C1285:F1285"/>
    <mergeCell ref="C1286:F1286"/>
    <mergeCell ref="C1288:F1288"/>
    <mergeCell ref="C1292:F1292"/>
    <mergeCell ref="C1293:F1293"/>
    <mergeCell ref="C1295:F1295"/>
    <mergeCell ref="C1294:F1294"/>
    <mergeCell ref="C1297:F1297"/>
    <mergeCell ref="C1296:F1296"/>
    <mergeCell ref="C1302:F1302"/>
    <mergeCell ref="C1299:F1299"/>
    <mergeCell ref="C1298:F1298"/>
    <mergeCell ref="C1301:F1301"/>
    <mergeCell ref="C1300:F1300"/>
    <mergeCell ref="C1244:F1244"/>
    <mergeCell ref="C1242:F1242"/>
    <mergeCell ref="C1243:F1243"/>
    <mergeCell ref="C1250:F1250"/>
    <mergeCell ref="C1249:F1249"/>
    <mergeCell ref="C1248:F1248"/>
    <mergeCell ref="C1260:F1260"/>
    <mergeCell ref="C1266:F1266"/>
    <mergeCell ref="C1265:F1265"/>
    <mergeCell ref="C1263:F1263"/>
    <mergeCell ref="C1264:F1264"/>
    <mergeCell ref="C1268:F1268"/>
    <mergeCell ref="C1269:F1269"/>
    <mergeCell ref="C1272:F1272"/>
    <mergeCell ref="C1273:F1273"/>
    <mergeCell ref="C1279:F1279"/>
    <mergeCell ref="C1280:F1280"/>
    <mergeCell ref="A1262:A1365"/>
    <mergeCell ref="B1262:F1262"/>
    <mergeCell ref="C1267:F1267"/>
    <mergeCell ref="C1270:F1270"/>
    <mergeCell ref="C1271:F1271"/>
    <mergeCell ref="C1274:F1274"/>
    <mergeCell ref="C1275:F1275"/>
    <mergeCell ref="C1276:F1276"/>
    <mergeCell ref="C1277:F1277"/>
    <mergeCell ref="C1278:F1278"/>
    <mergeCell ref="C1289:F1289"/>
    <mergeCell ref="C1290:F1290"/>
    <mergeCell ref="C1291:F1291"/>
    <mergeCell ref="C1354:F1354"/>
    <mergeCell ref="C1287:F1287"/>
    <mergeCell ref="C1109:F1109"/>
    <mergeCell ref="C1106:F1106"/>
    <mergeCell ref="C1212:F1212"/>
    <mergeCell ref="C1213:F1213"/>
    <mergeCell ref="C1214:F1214"/>
    <mergeCell ref="C1215:F1215"/>
    <mergeCell ref="A1216:A1228"/>
    <mergeCell ref="B1216:F1216"/>
    <mergeCell ref="C1217:F1217"/>
    <mergeCell ref="C1218:F1218"/>
    <mergeCell ref="C1219:F1219"/>
    <mergeCell ref="C1220:F1220"/>
    <mergeCell ref="C1221:F1221"/>
    <mergeCell ref="C1222:F1222"/>
    <mergeCell ref="C1223:F1223"/>
    <mergeCell ref="C1224:F1224"/>
    <mergeCell ref="C1225:F1225"/>
    <mergeCell ref="C1105:F1105"/>
    <mergeCell ref="C1229:F1229"/>
    <mergeCell ref="A1230:H1230"/>
    <mergeCell ref="B1231:F1231"/>
    <mergeCell ref="C1234:F1234"/>
    <mergeCell ref="B1246:F1246"/>
    <mergeCell ref="A1247:A1251"/>
    <mergeCell ref="C1247:F1247"/>
    <mergeCell ref="C1251:F1251"/>
    <mergeCell ref="A1252:A1261"/>
    <mergeCell ref="B1252:F1252"/>
    <mergeCell ref="C1253:F1253"/>
    <mergeCell ref="C1254:F1254"/>
    <mergeCell ref="C1255:F1255"/>
    <mergeCell ref="C1256:F1256"/>
    <mergeCell ref="C1257:F1257"/>
    <mergeCell ref="C1258:F1258"/>
    <mergeCell ref="C1259:F1259"/>
    <mergeCell ref="C1261:F1261"/>
    <mergeCell ref="C1233:F1233"/>
    <mergeCell ref="C1232:F1232"/>
    <mergeCell ref="A1235:A1245"/>
    <mergeCell ref="C1235:F1235"/>
    <mergeCell ref="C1236:F1236"/>
    <mergeCell ref="C1237:F1237"/>
    <mergeCell ref="C1245:F1245"/>
    <mergeCell ref="C1241:F1241"/>
    <mergeCell ref="C1240:F1240"/>
    <mergeCell ref="C1239:F1239"/>
    <mergeCell ref="C1238:F1238"/>
    <mergeCell ref="C1210:F1210"/>
    <mergeCell ref="C1211:F1211"/>
    <mergeCell ref="C1226:F1226"/>
    <mergeCell ref="C1227:F1227"/>
    <mergeCell ref="C1228:F1228"/>
    <mergeCell ref="C1193:F1193"/>
    <mergeCell ref="C1194:F1194"/>
    <mergeCell ref="C1195:F1195"/>
    <mergeCell ref="C1196:F1196"/>
    <mergeCell ref="C1197:F1197"/>
    <mergeCell ref="C1198:F1198"/>
    <mergeCell ref="C1199:F1199"/>
    <mergeCell ref="C1200:F1200"/>
    <mergeCell ref="C1201:F1201"/>
    <mergeCell ref="C1202:F1202"/>
    <mergeCell ref="C1203:F1203"/>
    <mergeCell ref="C1204:F1204"/>
    <mergeCell ref="C1205:F1205"/>
    <mergeCell ref="C1206:F1206"/>
    <mergeCell ref="C1207:F1207"/>
    <mergeCell ref="C1208:F1208"/>
    <mergeCell ref="C1209:F1209"/>
    <mergeCell ref="C1176:F1176"/>
    <mergeCell ref="C1177:F1177"/>
    <mergeCell ref="C1178:F1178"/>
    <mergeCell ref="C1179:F1179"/>
    <mergeCell ref="C1180:F1180"/>
    <mergeCell ref="C1181:F1181"/>
    <mergeCell ref="C1182:F1182"/>
    <mergeCell ref="C1183:F1183"/>
    <mergeCell ref="C1184:F1184"/>
    <mergeCell ref="C1185:F1185"/>
    <mergeCell ref="C1186:F1186"/>
    <mergeCell ref="C1187:F1187"/>
    <mergeCell ref="C1188:F1188"/>
    <mergeCell ref="C1189:F1189"/>
    <mergeCell ref="C1190:F1190"/>
    <mergeCell ref="C1191:F1191"/>
    <mergeCell ref="C1192:F1192"/>
    <mergeCell ref="A1146:A1154"/>
    <mergeCell ref="B1146:F1146"/>
    <mergeCell ref="C1147:F1147"/>
    <mergeCell ref="C1148:F1148"/>
    <mergeCell ref="C1149:F1149"/>
    <mergeCell ref="C1150:F1150"/>
    <mergeCell ref="C1151:F1151"/>
    <mergeCell ref="C1152:F1152"/>
    <mergeCell ref="C1153:F1153"/>
    <mergeCell ref="C1154:F1154"/>
    <mergeCell ref="A1155:A1215"/>
    <mergeCell ref="B1155:F1155"/>
    <mergeCell ref="C1156:F1156"/>
    <mergeCell ref="C1157:F1157"/>
    <mergeCell ref="C1158:F1158"/>
    <mergeCell ref="C1159:F1159"/>
    <mergeCell ref="C1160:F1160"/>
    <mergeCell ref="C1161:F1161"/>
    <mergeCell ref="C1162:F1162"/>
    <mergeCell ref="C1163:F1163"/>
    <mergeCell ref="C1164:F1164"/>
    <mergeCell ref="C1165:F1165"/>
    <mergeCell ref="C1166:F1166"/>
    <mergeCell ref="C1167:F1167"/>
    <mergeCell ref="C1168:F1168"/>
    <mergeCell ref="C1169:F1169"/>
    <mergeCell ref="C1170:F1170"/>
    <mergeCell ref="C1171:F1171"/>
    <mergeCell ref="C1172:F1172"/>
    <mergeCell ref="C1173:F1173"/>
    <mergeCell ref="C1174:F1174"/>
    <mergeCell ref="C1175:F1175"/>
    <mergeCell ref="C1133:F1133"/>
    <mergeCell ref="A1134:H1134"/>
    <mergeCell ref="B1135:F1135"/>
    <mergeCell ref="C1136:F1136"/>
    <mergeCell ref="C1137:F1137"/>
    <mergeCell ref="A1138:A1141"/>
    <mergeCell ref="C1138:F1138"/>
    <mergeCell ref="C1139:F1139"/>
    <mergeCell ref="C1140:F1140"/>
    <mergeCell ref="C1141:F1141"/>
    <mergeCell ref="B1142:F1142"/>
    <mergeCell ref="C1143:F1143"/>
    <mergeCell ref="A1144:A1145"/>
    <mergeCell ref="C1144:F1144"/>
    <mergeCell ref="C1145:F1145"/>
    <mergeCell ref="C1111:F1111"/>
    <mergeCell ref="C1112:F1112"/>
    <mergeCell ref="C1113:F1113"/>
    <mergeCell ref="C1114:F1114"/>
    <mergeCell ref="C1115:F1115"/>
    <mergeCell ref="C1116:F1116"/>
    <mergeCell ref="C1117:F1117"/>
    <mergeCell ref="C1118:F1118"/>
    <mergeCell ref="C1119:F1119"/>
    <mergeCell ref="C1120:F1120"/>
    <mergeCell ref="A1121:A1132"/>
    <mergeCell ref="B1121:F1121"/>
    <mergeCell ref="C1122:F1122"/>
    <mergeCell ref="C1123:F1123"/>
    <mergeCell ref="C1124:F1124"/>
    <mergeCell ref="C1125:F1125"/>
    <mergeCell ref="C1126:F1126"/>
    <mergeCell ref="C1127:F1127"/>
    <mergeCell ref="C1128:F1128"/>
    <mergeCell ref="C1129:F1129"/>
    <mergeCell ref="C1130:F1130"/>
    <mergeCell ref="C1131:F1131"/>
    <mergeCell ref="C1132:F1132"/>
    <mergeCell ref="C1100:F1100"/>
    <mergeCell ref="C1101:F1101"/>
    <mergeCell ref="C1102:F1102"/>
    <mergeCell ref="C1103:F1103"/>
    <mergeCell ref="C1104:F1104"/>
    <mergeCell ref="C1107:F1107"/>
    <mergeCell ref="C1108:F1108"/>
    <mergeCell ref="C1110:F1110"/>
    <mergeCell ref="A1074:A1120"/>
    <mergeCell ref="B1074:F1074"/>
    <mergeCell ref="C1075:F1075"/>
    <mergeCell ref="C1076:F1076"/>
    <mergeCell ref="C1078:F1078"/>
    <mergeCell ref="C1079:F1079"/>
    <mergeCell ref="C1080:F1080"/>
    <mergeCell ref="C1081:F1081"/>
    <mergeCell ref="C1082:F1082"/>
    <mergeCell ref="C1083:F1083"/>
    <mergeCell ref="C1084:F1084"/>
    <mergeCell ref="C1085:F1085"/>
    <mergeCell ref="C1086:F1086"/>
    <mergeCell ref="C1087:F1087"/>
    <mergeCell ref="C1088:F1088"/>
    <mergeCell ref="C1089:F1089"/>
    <mergeCell ref="C1090:F1090"/>
    <mergeCell ref="C1091:F1091"/>
    <mergeCell ref="C1092:F1092"/>
    <mergeCell ref="C1093:F1093"/>
    <mergeCell ref="C1094:F1094"/>
    <mergeCell ref="C1095:F1095"/>
    <mergeCell ref="C1096:F1096"/>
    <mergeCell ref="C1097:F1097"/>
    <mergeCell ref="C1098:F1098"/>
    <mergeCell ref="C1099:F1099"/>
    <mergeCell ref="C1059:F1059"/>
    <mergeCell ref="A1060:H1060"/>
    <mergeCell ref="B1061:F1061"/>
    <mergeCell ref="C1062:F1062"/>
    <mergeCell ref="C1063:F1063"/>
    <mergeCell ref="A1064:A1065"/>
    <mergeCell ref="C1064:F1064"/>
    <mergeCell ref="C1065:F1065"/>
    <mergeCell ref="B1066:F1066"/>
    <mergeCell ref="C1067:F1067"/>
    <mergeCell ref="A1068:A1069"/>
    <mergeCell ref="C1068:F1068"/>
    <mergeCell ref="C1069:F1069"/>
    <mergeCell ref="A1070:A1073"/>
    <mergeCell ref="B1070:F1070"/>
    <mergeCell ref="C1071:F1071"/>
    <mergeCell ref="C1072:F1072"/>
    <mergeCell ref="C1073:F1073"/>
    <mergeCell ref="C1077:F1077"/>
    <mergeCell ref="C941:F941"/>
    <mergeCell ref="C942:F942"/>
    <mergeCell ref="C943:F943"/>
    <mergeCell ref="C1036:F1036"/>
    <mergeCell ref="C1037:F1037"/>
    <mergeCell ref="C1038:F1038"/>
    <mergeCell ref="C974:F974"/>
    <mergeCell ref="C988:F988"/>
    <mergeCell ref="C989:F989"/>
    <mergeCell ref="C996:F996"/>
    <mergeCell ref="C997:F997"/>
    <mergeCell ref="C999:F999"/>
    <mergeCell ref="C998:F998"/>
    <mergeCell ref="C1001:F1001"/>
    <mergeCell ref="C1002:F1002"/>
    <mergeCell ref="C1003:F1003"/>
    <mergeCell ref="C1004:F1004"/>
    <mergeCell ref="C1005:F1005"/>
    <mergeCell ref="C1006:F1006"/>
    <mergeCell ref="C1007:F1007"/>
    <mergeCell ref="C1008:F1008"/>
    <mergeCell ref="C1009:F1009"/>
    <mergeCell ref="C1011:F1011"/>
    <mergeCell ref="C1010:F1010"/>
    <mergeCell ref="C1029:F1029"/>
    <mergeCell ref="C1030:F1030"/>
    <mergeCell ref="C1031:F1031"/>
    <mergeCell ref="C1032:F1032"/>
    <mergeCell ref="C1033:F1033"/>
    <mergeCell ref="C993:F993"/>
    <mergeCell ref="C994:F994"/>
    <mergeCell ref="C995:F995"/>
    <mergeCell ref="C1018:F1018"/>
    <mergeCell ref="C1019:F1019"/>
    <mergeCell ref="C1020:F1020"/>
    <mergeCell ref="C1034:F1034"/>
    <mergeCell ref="C1039:F1039"/>
    <mergeCell ref="C1040:F1040"/>
    <mergeCell ref="C1041:F1041"/>
    <mergeCell ref="C1042:F1042"/>
    <mergeCell ref="C1043:F1043"/>
    <mergeCell ref="C1044:F1044"/>
    <mergeCell ref="C1045:F1045"/>
    <mergeCell ref="A1046:A1058"/>
    <mergeCell ref="B1046:F1046"/>
    <mergeCell ref="C1047:F1047"/>
    <mergeCell ref="C1048:F1048"/>
    <mergeCell ref="C1049:F1049"/>
    <mergeCell ref="C1050:F1050"/>
    <mergeCell ref="C1051:F1051"/>
    <mergeCell ref="C1052:F1052"/>
    <mergeCell ref="C1053:F1053"/>
    <mergeCell ref="C1054:F1054"/>
    <mergeCell ref="C1055:F1055"/>
    <mergeCell ref="C1056:F1056"/>
    <mergeCell ref="C1057:F1057"/>
    <mergeCell ref="C1058:F1058"/>
    <mergeCell ref="C1016:F1016"/>
    <mergeCell ref="C1023:F1023"/>
    <mergeCell ref="C1035:F1035"/>
    <mergeCell ref="C947:F947"/>
    <mergeCell ref="C948:F948"/>
    <mergeCell ref="C949:F949"/>
    <mergeCell ref="C950:F950"/>
    <mergeCell ref="A899:A950"/>
    <mergeCell ref="B899:F899"/>
    <mergeCell ref="C1017:F1017"/>
    <mergeCell ref="C1022:F1022"/>
    <mergeCell ref="C1024:F1024"/>
    <mergeCell ref="C1025:F1025"/>
    <mergeCell ref="C1026:F1026"/>
    <mergeCell ref="C1027:F1027"/>
    <mergeCell ref="C1028:F1028"/>
    <mergeCell ref="A975:A976"/>
    <mergeCell ref="C975:F975"/>
    <mergeCell ref="C976:F976"/>
    <mergeCell ref="A977:A985"/>
    <mergeCell ref="B977:F977"/>
    <mergeCell ref="C978:F978"/>
    <mergeCell ref="C979:F979"/>
    <mergeCell ref="C980:F980"/>
    <mergeCell ref="C981:F981"/>
    <mergeCell ref="C982:F982"/>
    <mergeCell ref="C983:F983"/>
    <mergeCell ref="C984:F984"/>
    <mergeCell ref="C985:F985"/>
    <mergeCell ref="A986:A1045"/>
    <mergeCell ref="B986:F986"/>
    <mergeCell ref="C987:F987"/>
    <mergeCell ref="C990:F990"/>
    <mergeCell ref="C991:F991"/>
    <mergeCell ref="C992:F992"/>
    <mergeCell ref="C938:F938"/>
    <mergeCell ref="C939:F939"/>
    <mergeCell ref="C940:F940"/>
    <mergeCell ref="C944:F944"/>
    <mergeCell ref="C945:F945"/>
    <mergeCell ref="C946:F946"/>
    <mergeCell ref="C1000:F1000"/>
    <mergeCell ref="C1021:F1021"/>
    <mergeCell ref="C1012:F1012"/>
    <mergeCell ref="C1013:F1013"/>
    <mergeCell ref="C1014:F1014"/>
    <mergeCell ref="C1015:F1015"/>
    <mergeCell ref="C908:F908"/>
    <mergeCell ref="C909:F909"/>
    <mergeCell ref="C910:F910"/>
    <mergeCell ref="C912:F912"/>
    <mergeCell ref="C913:F913"/>
    <mergeCell ref="C914:F914"/>
    <mergeCell ref="C915:F915"/>
    <mergeCell ref="C922:F922"/>
    <mergeCell ref="C928:F928"/>
    <mergeCell ref="C964:F964"/>
    <mergeCell ref="A965:H965"/>
    <mergeCell ref="B966:F966"/>
    <mergeCell ref="C968:F968"/>
    <mergeCell ref="A969:A972"/>
    <mergeCell ref="C969:F969"/>
    <mergeCell ref="C972:F972"/>
    <mergeCell ref="B973:F973"/>
    <mergeCell ref="C967:F967"/>
    <mergeCell ref="C970:F970"/>
    <mergeCell ref="C971:F971"/>
    <mergeCell ref="C920:F920"/>
    <mergeCell ref="C921:F921"/>
    <mergeCell ref="C923:F923"/>
    <mergeCell ref="C924:F924"/>
    <mergeCell ref="C925:F925"/>
    <mergeCell ref="C926:F926"/>
    <mergeCell ref="C901:F901"/>
    <mergeCell ref="C900:F900"/>
    <mergeCell ref="C885:F885"/>
    <mergeCell ref="A885:A886"/>
    <mergeCell ref="C886:F886"/>
    <mergeCell ref="A951:A963"/>
    <mergeCell ref="B951:F951"/>
    <mergeCell ref="C952:F952"/>
    <mergeCell ref="C953:F953"/>
    <mergeCell ref="C954:F954"/>
    <mergeCell ref="C955:F955"/>
    <mergeCell ref="C956:F956"/>
    <mergeCell ref="C957:F957"/>
    <mergeCell ref="C958:F958"/>
    <mergeCell ref="C959:F959"/>
    <mergeCell ref="C960:F960"/>
    <mergeCell ref="C961:F961"/>
    <mergeCell ref="C962:F962"/>
    <mergeCell ref="C963:F963"/>
    <mergeCell ref="C931:F931"/>
    <mergeCell ref="C932:F932"/>
    <mergeCell ref="C933:F933"/>
    <mergeCell ref="C934:F934"/>
    <mergeCell ref="C935:F935"/>
    <mergeCell ref="C936:F936"/>
    <mergeCell ref="C937:F937"/>
    <mergeCell ref="C927:F927"/>
    <mergeCell ref="C929:F929"/>
    <mergeCell ref="C930:F930"/>
    <mergeCell ref="C881:F881"/>
    <mergeCell ref="A882:H882"/>
    <mergeCell ref="B883:F883"/>
    <mergeCell ref="C884:F884"/>
    <mergeCell ref="B887:F887"/>
    <mergeCell ref="A888:A889"/>
    <mergeCell ref="C888:F888"/>
    <mergeCell ref="C889:F889"/>
    <mergeCell ref="A890:A898"/>
    <mergeCell ref="B890:F890"/>
    <mergeCell ref="C891:F891"/>
    <mergeCell ref="C892:F892"/>
    <mergeCell ref="C893:F893"/>
    <mergeCell ref="C894:F894"/>
    <mergeCell ref="C895:F895"/>
    <mergeCell ref="C896:F896"/>
    <mergeCell ref="C897:F897"/>
    <mergeCell ref="C898:F898"/>
    <mergeCell ref="C902:F902"/>
    <mergeCell ref="C903:F903"/>
    <mergeCell ref="C904:F904"/>
    <mergeCell ref="C905:F905"/>
    <mergeCell ref="C906:F906"/>
    <mergeCell ref="C907:F907"/>
    <mergeCell ref="C911:F911"/>
    <mergeCell ref="C918:F918"/>
    <mergeCell ref="C917:F917"/>
    <mergeCell ref="C831:F831"/>
    <mergeCell ref="C832:F832"/>
    <mergeCell ref="C857:F857"/>
    <mergeCell ref="C858:F858"/>
    <mergeCell ref="C862:F862"/>
    <mergeCell ref="C864:F864"/>
    <mergeCell ref="C859:F859"/>
    <mergeCell ref="C863:F863"/>
    <mergeCell ref="C879:F879"/>
    <mergeCell ref="C878:F878"/>
    <mergeCell ref="C919:F919"/>
    <mergeCell ref="A865:A880"/>
    <mergeCell ref="B865:F865"/>
    <mergeCell ref="C866:F866"/>
    <mergeCell ref="C867:F867"/>
    <mergeCell ref="C868:F868"/>
    <mergeCell ref="C869:F869"/>
    <mergeCell ref="C870:F870"/>
    <mergeCell ref="C871:F871"/>
    <mergeCell ref="C872:F872"/>
    <mergeCell ref="C873:F873"/>
    <mergeCell ref="C874:F874"/>
    <mergeCell ref="C880:F880"/>
    <mergeCell ref="C861:F861"/>
    <mergeCell ref="C860:F860"/>
    <mergeCell ref="A817:A864"/>
    <mergeCell ref="B817:F817"/>
    <mergeCell ref="C818:F818"/>
    <mergeCell ref="C819:F819"/>
    <mergeCell ref="C820:F820"/>
    <mergeCell ref="C821:F821"/>
    <mergeCell ref="C842:F842"/>
    <mergeCell ref="C843:F843"/>
    <mergeCell ref="C844:F844"/>
    <mergeCell ref="C845:F845"/>
    <mergeCell ref="C877:F877"/>
    <mergeCell ref="C847:F847"/>
    <mergeCell ref="C848:F848"/>
    <mergeCell ref="C849:F849"/>
    <mergeCell ref="C850:F850"/>
    <mergeCell ref="C851:F851"/>
    <mergeCell ref="C852:F852"/>
    <mergeCell ref="C853:F853"/>
    <mergeCell ref="C854:F854"/>
    <mergeCell ref="C855:F855"/>
    <mergeCell ref="C856:F856"/>
    <mergeCell ref="C916:F916"/>
    <mergeCell ref="C822:F822"/>
    <mergeCell ref="C823:F823"/>
    <mergeCell ref="C824:F824"/>
    <mergeCell ref="C825:F825"/>
    <mergeCell ref="C826:F826"/>
    <mergeCell ref="C827:F827"/>
    <mergeCell ref="C828:F828"/>
    <mergeCell ref="C829:F829"/>
    <mergeCell ref="C830:F830"/>
    <mergeCell ref="C876:F876"/>
    <mergeCell ref="C875:F875"/>
    <mergeCell ref="A745:A747"/>
    <mergeCell ref="C745:F745"/>
    <mergeCell ref="C746:F746"/>
    <mergeCell ref="C747:F747"/>
    <mergeCell ref="C748:F748"/>
    <mergeCell ref="C754:F754"/>
    <mergeCell ref="C777:F777"/>
    <mergeCell ref="C797:F797"/>
    <mergeCell ref="C790:F790"/>
    <mergeCell ref="C789:F789"/>
    <mergeCell ref="C788:F788"/>
    <mergeCell ref="C787:F787"/>
    <mergeCell ref="C786:F786"/>
    <mergeCell ref="C785:F785"/>
    <mergeCell ref="C784:F784"/>
    <mergeCell ref="C783:F783"/>
    <mergeCell ref="C782:F782"/>
    <mergeCell ref="C771:F771"/>
    <mergeCell ref="C772:F772"/>
    <mergeCell ref="C765:F765"/>
    <mergeCell ref="C766:F766"/>
    <mergeCell ref="C767:F767"/>
    <mergeCell ref="C770:F770"/>
    <mergeCell ref="C774:F774"/>
    <mergeCell ref="C773:F773"/>
    <mergeCell ref="C791:F791"/>
    <mergeCell ref="C2171:F2171"/>
    <mergeCell ref="C2170:F2170"/>
    <mergeCell ref="C2169:F2169"/>
    <mergeCell ref="C2168:F2168"/>
    <mergeCell ref="C2167:F2167"/>
    <mergeCell ref="C2166:F2166"/>
    <mergeCell ref="C2165:F2165"/>
    <mergeCell ref="C2164:F2164"/>
    <mergeCell ref="C1966:F1966"/>
    <mergeCell ref="C1974:F1974"/>
    <mergeCell ref="C1973:F1973"/>
    <mergeCell ref="C1972:F1972"/>
    <mergeCell ref="C1971:F1971"/>
    <mergeCell ref="C1970:F1970"/>
    <mergeCell ref="C1969:F1969"/>
    <mergeCell ref="C1991:F1991"/>
    <mergeCell ref="C1990:F1990"/>
    <mergeCell ref="C1989:F1989"/>
    <mergeCell ref="C1996:F1996"/>
    <mergeCell ref="C1986:F1986"/>
    <mergeCell ref="C1987:F1987"/>
    <mergeCell ref="C2028:F2028"/>
    <mergeCell ref="C2029:F2029"/>
    <mergeCell ref="C2030:F2030"/>
    <mergeCell ref="B1977:F1977"/>
    <mergeCell ref="C1978:F1978"/>
    <mergeCell ref="C2051:F2051"/>
    <mergeCell ref="C2124:F2124"/>
    <mergeCell ref="C2125:F2125"/>
    <mergeCell ref="C2126:F2126"/>
    <mergeCell ref="C2127:F2127"/>
    <mergeCell ref="C1782:F1782"/>
    <mergeCell ref="C1783:F1783"/>
    <mergeCell ref="C1787:F1787"/>
    <mergeCell ref="C1784:F1784"/>
    <mergeCell ref="C1785:F1785"/>
    <mergeCell ref="C1786:F1786"/>
    <mergeCell ref="C1795:F1795"/>
    <mergeCell ref="C1818:F1818"/>
    <mergeCell ref="C1820:F1820"/>
    <mergeCell ref="C1819:F1819"/>
    <mergeCell ref="C768:F768"/>
    <mergeCell ref="C1802:F1802"/>
    <mergeCell ref="C1742:F1742"/>
    <mergeCell ref="B1743:F1743"/>
    <mergeCell ref="C1744:F1744"/>
    <mergeCell ref="C1790:F1790"/>
    <mergeCell ref="C1791:F1791"/>
    <mergeCell ref="C1777:F1777"/>
    <mergeCell ref="C775:F775"/>
    <mergeCell ref="C776:F776"/>
    <mergeCell ref="C769:F769"/>
    <mergeCell ref="C833:F833"/>
    <mergeCell ref="C834:F834"/>
    <mergeCell ref="C835:F835"/>
    <mergeCell ref="C836:F836"/>
    <mergeCell ref="C837:F837"/>
    <mergeCell ref="C838:F838"/>
    <mergeCell ref="C839:F839"/>
    <mergeCell ref="C840:F840"/>
    <mergeCell ref="C841:F841"/>
    <mergeCell ref="B805:F805"/>
    <mergeCell ref="C846:F846"/>
    <mergeCell ref="C536:F536"/>
    <mergeCell ref="C537:F537"/>
    <mergeCell ref="C733:F733"/>
    <mergeCell ref="C370:F370"/>
    <mergeCell ref="A636:H636"/>
    <mergeCell ref="C637:F637"/>
    <mergeCell ref="C638:F638"/>
    <mergeCell ref="C639:F639"/>
    <mergeCell ref="A634:F634"/>
    <mergeCell ref="C635:F635"/>
    <mergeCell ref="C596:F596"/>
    <mergeCell ref="C597:F597"/>
    <mergeCell ref="C598:F598"/>
    <mergeCell ref="C599:F599"/>
    <mergeCell ref="C591:F591"/>
    <mergeCell ref="C586:F586"/>
    <mergeCell ref="C587:F587"/>
    <mergeCell ref="C588:F588"/>
    <mergeCell ref="C589:F589"/>
    <mergeCell ref="A516:F516"/>
    <mergeCell ref="C517:F517"/>
    <mergeCell ref="A518:I518"/>
    <mergeCell ref="C519:F519"/>
    <mergeCell ref="B520:F520"/>
    <mergeCell ref="A509:A514"/>
    <mergeCell ref="B509:F509"/>
    <mergeCell ref="C510:F510"/>
    <mergeCell ref="C514:F514"/>
    <mergeCell ref="C693:F693"/>
    <mergeCell ref="C672:F672"/>
    <mergeCell ref="A675:F675"/>
    <mergeCell ref="C570:F570"/>
    <mergeCell ref="C332:F332"/>
    <mergeCell ref="C339:F339"/>
    <mergeCell ref="C427:F427"/>
    <mergeCell ref="A521:A522"/>
    <mergeCell ref="C379:F379"/>
    <mergeCell ref="C380:F380"/>
    <mergeCell ref="C381:F381"/>
    <mergeCell ref="C385:F385"/>
    <mergeCell ref="C386:F386"/>
    <mergeCell ref="C387:F387"/>
    <mergeCell ref="C388:F388"/>
    <mergeCell ref="C430:F430"/>
    <mergeCell ref="C535:F535"/>
    <mergeCell ref="C402:F402"/>
    <mergeCell ref="C401:F401"/>
    <mergeCell ref="C403:F403"/>
    <mergeCell ref="C406:F406"/>
    <mergeCell ref="C411:F411"/>
    <mergeCell ref="C394:F394"/>
    <mergeCell ref="C356:F356"/>
    <mergeCell ref="C355:F355"/>
    <mergeCell ref="A341:F341"/>
    <mergeCell ref="C342:F342"/>
    <mergeCell ref="A343:I343"/>
    <mergeCell ref="A344:A349"/>
    <mergeCell ref="C344:F344"/>
    <mergeCell ref="C345:F345"/>
    <mergeCell ref="C346:F346"/>
    <mergeCell ref="C347:F347"/>
    <mergeCell ref="C348:F348"/>
    <mergeCell ref="C349:F349"/>
    <mergeCell ref="B350:F350"/>
    <mergeCell ref="A68:A69"/>
    <mergeCell ref="A60:I60"/>
    <mergeCell ref="C61:F61"/>
    <mergeCell ref="C62:F62"/>
    <mergeCell ref="C63:F63"/>
    <mergeCell ref="A58:F58"/>
    <mergeCell ref="C59:F59"/>
    <mergeCell ref="C53:F53"/>
    <mergeCell ref="C54:F54"/>
    <mergeCell ref="C55:F55"/>
    <mergeCell ref="C9:F9"/>
    <mergeCell ref="C10:F10"/>
    <mergeCell ref="A16:A18"/>
    <mergeCell ref="C296:F296"/>
    <mergeCell ref="C174:F174"/>
    <mergeCell ref="C160:F160"/>
    <mergeCell ref="C199:F199"/>
    <mergeCell ref="C156:F156"/>
    <mergeCell ref="C157:F157"/>
    <mergeCell ref="C150:F150"/>
    <mergeCell ref="C151:F151"/>
    <mergeCell ref="C152:F152"/>
    <mergeCell ref="C153:F153"/>
    <mergeCell ref="C154:F154"/>
    <mergeCell ref="C155:F155"/>
    <mergeCell ref="C172:F172"/>
    <mergeCell ref="C169:F169"/>
    <mergeCell ref="C170:F170"/>
    <mergeCell ref="C171:F171"/>
    <mergeCell ref="C6:F6"/>
    <mergeCell ref="C7:F7"/>
    <mergeCell ref="C8:F8"/>
    <mergeCell ref="B16:F16"/>
    <mergeCell ref="C17:F17"/>
    <mergeCell ref="C18:F18"/>
    <mergeCell ref="C135:F135"/>
    <mergeCell ref="C136:F136"/>
    <mergeCell ref="B68:F68"/>
    <mergeCell ref="C69:F69"/>
    <mergeCell ref="B101:F101"/>
    <mergeCell ref="A112:F112"/>
    <mergeCell ref="C88:F88"/>
    <mergeCell ref="C93:F93"/>
    <mergeCell ref="C96:F96"/>
    <mergeCell ref="C100:F100"/>
    <mergeCell ref="C1:I1"/>
    <mergeCell ref="C3:F3"/>
    <mergeCell ref="C5:F5"/>
    <mergeCell ref="A2:F2"/>
    <mergeCell ref="A4:I4"/>
    <mergeCell ref="A5:A6"/>
    <mergeCell ref="A7:A8"/>
    <mergeCell ref="A9:A11"/>
    <mergeCell ref="C11:F11"/>
    <mergeCell ref="C82:F82"/>
    <mergeCell ref="C83:F83"/>
    <mergeCell ref="C84:F84"/>
    <mergeCell ref="C64:F64"/>
    <mergeCell ref="A65:A67"/>
    <mergeCell ref="B65:F65"/>
    <mergeCell ref="C67:F67"/>
    <mergeCell ref="C165:F165"/>
    <mergeCell ref="C166:F166"/>
    <mergeCell ref="C163:F163"/>
    <mergeCell ref="C266:F266"/>
    <mergeCell ref="C267:F267"/>
    <mergeCell ref="C258:F258"/>
    <mergeCell ref="C191:F191"/>
    <mergeCell ref="C183:F183"/>
    <mergeCell ref="C184:F184"/>
    <mergeCell ref="C185:F185"/>
    <mergeCell ref="C186:F186"/>
    <mergeCell ref="C179:F179"/>
    <mergeCell ref="C219:F219"/>
    <mergeCell ref="C205:F205"/>
    <mergeCell ref="C206:F206"/>
    <mergeCell ref="C207:F207"/>
    <mergeCell ref="C229:F229"/>
    <mergeCell ref="C230:F230"/>
    <mergeCell ref="C231:F231"/>
    <mergeCell ref="C226:F226"/>
    <mergeCell ref="A227:I227"/>
    <mergeCell ref="C181:F181"/>
    <mergeCell ref="C182:F182"/>
    <mergeCell ref="A215:A223"/>
    <mergeCell ref="A209:A214"/>
    <mergeCell ref="A146:A205"/>
    <mergeCell ref="B146:F146"/>
    <mergeCell ref="C147:F147"/>
    <mergeCell ref="C149:F149"/>
    <mergeCell ref="C173:F173"/>
    <mergeCell ref="C175:F175"/>
    <mergeCell ref="C164:F164"/>
    <mergeCell ref="C358:F358"/>
    <mergeCell ref="C354:F354"/>
    <mergeCell ref="C357:F357"/>
    <mergeCell ref="C176:F176"/>
    <mergeCell ref="C178:F178"/>
    <mergeCell ref="C177:F177"/>
    <mergeCell ref="C180:F180"/>
    <mergeCell ref="A351:A359"/>
    <mergeCell ref="C351:F351"/>
    <mergeCell ref="C352:F352"/>
    <mergeCell ref="A235:A238"/>
    <mergeCell ref="B235:F235"/>
    <mergeCell ref="C236:F236"/>
    <mergeCell ref="C238:F238"/>
    <mergeCell ref="C268:F268"/>
    <mergeCell ref="A269:A272"/>
    <mergeCell ref="B269:F269"/>
    <mergeCell ref="C270:F270"/>
    <mergeCell ref="C272:F272"/>
    <mergeCell ref="C263:F263"/>
    <mergeCell ref="C240:F240"/>
    <mergeCell ref="C241:F241"/>
    <mergeCell ref="C242:F242"/>
    <mergeCell ref="C243:F243"/>
    <mergeCell ref="C244:F244"/>
    <mergeCell ref="C245:F245"/>
    <mergeCell ref="C246:F246"/>
    <mergeCell ref="C247:F247"/>
    <mergeCell ref="C248:F248"/>
    <mergeCell ref="A239:A268"/>
    <mergeCell ref="B239:F239"/>
    <mergeCell ref="C237:F237"/>
    <mergeCell ref="C372:F372"/>
    <mergeCell ref="C375:F375"/>
    <mergeCell ref="C376:F376"/>
    <mergeCell ref="C377:F377"/>
    <mergeCell ref="C378:F378"/>
    <mergeCell ref="C424:F424"/>
    <mergeCell ref="A360:A370"/>
    <mergeCell ref="C360:F360"/>
    <mergeCell ref="C361:F361"/>
    <mergeCell ref="C362:F362"/>
    <mergeCell ref="C363:F363"/>
    <mergeCell ref="C367:F367"/>
    <mergeCell ref="C435:F435"/>
    <mergeCell ref="C425:F425"/>
    <mergeCell ref="C426:F426"/>
    <mergeCell ref="C413:F413"/>
    <mergeCell ref="C415:F415"/>
    <mergeCell ref="C416:F416"/>
    <mergeCell ref="C417:F417"/>
    <mergeCell ref="C418:F418"/>
    <mergeCell ref="C423:F423"/>
    <mergeCell ref="C429:F429"/>
    <mergeCell ref="C419:F419"/>
    <mergeCell ref="C407:F407"/>
    <mergeCell ref="C408:F408"/>
    <mergeCell ref="C575:F575"/>
    <mergeCell ref="A576:A611"/>
    <mergeCell ref="B576:F576"/>
    <mergeCell ref="C577:F577"/>
    <mergeCell ref="C578:F578"/>
    <mergeCell ref="C573:F573"/>
    <mergeCell ref="C571:F571"/>
    <mergeCell ref="C572:F572"/>
    <mergeCell ref="C574:F574"/>
    <mergeCell ref="A612:A632"/>
    <mergeCell ref="B612:F612"/>
    <mergeCell ref="C613:F613"/>
    <mergeCell ref="C614:F614"/>
    <mergeCell ref="C615:F615"/>
    <mergeCell ref="C616:F616"/>
    <mergeCell ref="C593:F593"/>
    <mergeCell ref="C594:F594"/>
    <mergeCell ref="C617:F617"/>
    <mergeCell ref="C618:F618"/>
    <mergeCell ref="C619:F619"/>
    <mergeCell ref="C632:F632"/>
    <mergeCell ref="C676:F676"/>
    <mergeCell ref="C687:F687"/>
    <mergeCell ref="A688:A738"/>
    <mergeCell ref="B688:F688"/>
    <mergeCell ref="C689:F689"/>
    <mergeCell ref="C690:F690"/>
    <mergeCell ref="C691:F691"/>
    <mergeCell ref="C692:F692"/>
    <mergeCell ref="C696:F696"/>
    <mergeCell ref="C716:F716"/>
    <mergeCell ref="C717:F717"/>
    <mergeCell ref="C1778:F1778"/>
    <mergeCell ref="C1779:F1779"/>
    <mergeCell ref="C1780:F1780"/>
    <mergeCell ref="A643:A670"/>
    <mergeCell ref="B643:F643"/>
    <mergeCell ref="C645:F645"/>
    <mergeCell ref="C647:F647"/>
    <mergeCell ref="C649:F649"/>
    <mergeCell ref="C651:F651"/>
    <mergeCell ref="C655:F655"/>
    <mergeCell ref="C670:F670"/>
    <mergeCell ref="C697:F697"/>
    <mergeCell ref="C698:F698"/>
    <mergeCell ref="C699:F699"/>
    <mergeCell ref="C700:F700"/>
    <mergeCell ref="C701:F701"/>
    <mergeCell ref="C694:F694"/>
    <mergeCell ref="C695:F695"/>
    <mergeCell ref="B683:F683"/>
    <mergeCell ref="A684:A686"/>
    <mergeCell ref="C684:F684"/>
    <mergeCell ref="C685:F685"/>
    <mergeCell ref="C686:F686"/>
    <mergeCell ref="A677:H677"/>
    <mergeCell ref="A678:A682"/>
    <mergeCell ref="C678:F678"/>
    <mergeCell ref="C679:F679"/>
    <mergeCell ref="C680:F680"/>
    <mergeCell ref="C681:F681"/>
    <mergeCell ref="C682:F682"/>
    <mergeCell ref="A671:A672"/>
    <mergeCell ref="B671:F671"/>
    <mergeCell ref="C1798:F1798"/>
    <mergeCell ref="C1799:F1799"/>
    <mergeCell ref="C1792:F1792"/>
    <mergeCell ref="C1793:F1793"/>
    <mergeCell ref="C1794:F1794"/>
    <mergeCell ref="C1816:F1816"/>
    <mergeCell ref="C781:F781"/>
    <mergeCell ref="C718:F718"/>
    <mergeCell ref="C719:F719"/>
    <mergeCell ref="C720:F720"/>
    <mergeCell ref="C712:F712"/>
    <mergeCell ref="C713:F713"/>
    <mergeCell ref="C714:F714"/>
    <mergeCell ref="C715:F715"/>
    <mergeCell ref="C708:F708"/>
    <mergeCell ref="C711:F711"/>
    <mergeCell ref="C702:F702"/>
    <mergeCell ref="C703:F703"/>
    <mergeCell ref="C704:F704"/>
    <mergeCell ref="C705:F705"/>
    <mergeCell ref="C706:F706"/>
    <mergeCell ref="C1813:F1813"/>
    <mergeCell ref="C1814:F1814"/>
    <mergeCell ref="C1815:F1815"/>
    <mergeCell ref="C1807:F1807"/>
    <mergeCell ref="C1808:F1808"/>
    <mergeCell ref="C1796:F1796"/>
    <mergeCell ref="C1789:F1789"/>
    <mergeCell ref="C1809:F1809"/>
    <mergeCell ref="C1810:F1810"/>
    <mergeCell ref="C1892:F1892"/>
    <mergeCell ref="C1897:F1897"/>
    <mergeCell ref="C1906:F1906"/>
    <mergeCell ref="C1907:F1907"/>
    <mergeCell ref="C1908:F1908"/>
    <mergeCell ref="C1872:F1872"/>
    <mergeCell ref="C1873:F1873"/>
    <mergeCell ref="C1874:F1874"/>
    <mergeCell ref="C1875:F1875"/>
    <mergeCell ref="C1876:F1876"/>
    <mergeCell ref="C1877:F1877"/>
    <mergeCell ref="C1878:F1878"/>
    <mergeCell ref="C1879:F1879"/>
    <mergeCell ref="C1882:F1882"/>
    <mergeCell ref="C1880:F1880"/>
    <mergeCell ref="C1881:F1881"/>
    <mergeCell ref="C1883:F1883"/>
    <mergeCell ref="C1803:F1803"/>
    <mergeCell ref="C1804:F1804"/>
    <mergeCell ref="C1805:F1805"/>
    <mergeCell ref="C1806:F1806"/>
    <mergeCell ref="C1800:F1800"/>
    <mergeCell ref="C1801:F1801"/>
    <mergeCell ref="A1999:A2001"/>
    <mergeCell ref="C1999:F1999"/>
    <mergeCell ref="C1921:F1921"/>
    <mergeCell ref="C1922:F1922"/>
    <mergeCell ref="C1899:F1899"/>
    <mergeCell ref="B1900:F1900"/>
    <mergeCell ref="C1901:F1901"/>
    <mergeCell ref="C1988:F1988"/>
    <mergeCell ref="C1911:F1911"/>
    <mergeCell ref="C1912:F1912"/>
    <mergeCell ref="C1913:F1913"/>
    <mergeCell ref="C1888:F1888"/>
    <mergeCell ref="A1889:H1889"/>
    <mergeCell ref="B1890:F1890"/>
    <mergeCell ref="A1871:A1884"/>
    <mergeCell ref="B1871:F1871"/>
    <mergeCell ref="A1904:A1913"/>
    <mergeCell ref="C1904:F1904"/>
    <mergeCell ref="C1905:F1905"/>
    <mergeCell ref="C1909:F1909"/>
    <mergeCell ref="C1910:F1910"/>
    <mergeCell ref="C1962:F1962"/>
    <mergeCell ref="C1963:F1963"/>
    <mergeCell ref="C1964:F1964"/>
    <mergeCell ref="C1959:F1959"/>
    <mergeCell ref="B1979:F1979"/>
    <mergeCell ref="C1980:F1980"/>
    <mergeCell ref="C1981:F1981"/>
    <mergeCell ref="C1982:F1982"/>
    <mergeCell ref="C1983:F1983"/>
    <mergeCell ref="C1925:F1925"/>
    <mergeCell ref="C1926:F1926"/>
    <mergeCell ref="C1918:F1918"/>
    <mergeCell ref="C1919:F1919"/>
    <mergeCell ref="C1920:F1920"/>
    <mergeCell ref="C1961:F1961"/>
    <mergeCell ref="C1923:F1923"/>
    <mergeCell ref="C1924:F1924"/>
    <mergeCell ref="C1938:F1938"/>
    <mergeCell ref="C1935:F1935"/>
    <mergeCell ref="C1936:F1936"/>
    <mergeCell ref="C2192:F2192"/>
    <mergeCell ref="C2193:F2193"/>
    <mergeCell ref="C2194:F2194"/>
    <mergeCell ref="C1937:F1937"/>
    <mergeCell ref="C1931:F1931"/>
    <mergeCell ref="C1932:F1932"/>
    <mergeCell ref="C1933:F1933"/>
    <mergeCell ref="C1934:F1934"/>
    <mergeCell ref="C1929:F1929"/>
    <mergeCell ref="C1930:F1930"/>
    <mergeCell ref="C1952:F1952"/>
    <mergeCell ref="C1939:F1939"/>
    <mergeCell ref="C1940:F1940"/>
    <mergeCell ref="C1953:F1953"/>
    <mergeCell ref="C1948:F1948"/>
    <mergeCell ref="C1949:F1949"/>
    <mergeCell ref="C1927:F1927"/>
    <mergeCell ref="C1928:F1928"/>
    <mergeCell ref="C2176:F2176"/>
    <mergeCell ref="C2175:F2175"/>
    <mergeCell ref="C2174:F2174"/>
    <mergeCell ref="C2173:F2173"/>
    <mergeCell ref="C2172:F2172"/>
    <mergeCell ref="C2195:F2195"/>
    <mergeCell ref="C2196:F2196"/>
    <mergeCell ref="C2197:F2197"/>
    <mergeCell ref="C2198:F2198"/>
    <mergeCell ref="C2199:F2199"/>
    <mergeCell ref="C2151:F2151"/>
    <mergeCell ref="A2105:A2188"/>
    <mergeCell ref="B2105:F2105"/>
    <mergeCell ref="C2106:F2106"/>
    <mergeCell ref="C2107:F2107"/>
    <mergeCell ref="C2108:F2108"/>
    <mergeCell ref="C2109:F2109"/>
    <mergeCell ref="C2117:F2117"/>
    <mergeCell ref="C2110:F2110"/>
    <mergeCell ref="C2111:F2111"/>
    <mergeCell ref="C2112:F2112"/>
    <mergeCell ref="C2113:F2113"/>
    <mergeCell ref="C2188:F2188"/>
    <mergeCell ref="C2187:F2187"/>
    <mergeCell ref="C2186:F2186"/>
    <mergeCell ref="C2185:F2185"/>
    <mergeCell ref="C2184:F2184"/>
    <mergeCell ref="C2183:F2183"/>
    <mergeCell ref="C2182:F2182"/>
    <mergeCell ref="C2181:F2181"/>
    <mergeCell ref="C2180:F2180"/>
    <mergeCell ref="C2179:F2179"/>
    <mergeCell ref="C2178:F2178"/>
    <mergeCell ref="C2177:F2177"/>
    <mergeCell ref="C2120:F2120"/>
    <mergeCell ref="C2121:F2121"/>
    <mergeCell ref="C2123:F2123"/>
    <mergeCell ref="A12:A15"/>
    <mergeCell ref="B12:F12"/>
    <mergeCell ref="C13:F13"/>
    <mergeCell ref="C14:F14"/>
    <mergeCell ref="C15:F15"/>
    <mergeCell ref="C23:F23"/>
    <mergeCell ref="C24:F24"/>
    <mergeCell ref="C28:F28"/>
    <mergeCell ref="C31:F31"/>
    <mergeCell ref="A19:A55"/>
    <mergeCell ref="B19:F19"/>
    <mergeCell ref="C20:F20"/>
    <mergeCell ref="C29:F29"/>
    <mergeCell ref="C42:F42"/>
    <mergeCell ref="C41:F41"/>
    <mergeCell ref="C43:F43"/>
    <mergeCell ref="C44:F44"/>
    <mergeCell ref="C45:F45"/>
    <mergeCell ref="C46:F46"/>
    <mergeCell ref="C47:F47"/>
    <mergeCell ref="C48:F48"/>
    <mergeCell ref="C49:F49"/>
    <mergeCell ref="C50:F50"/>
    <mergeCell ref="C52:F52"/>
    <mergeCell ref="C85:F85"/>
    <mergeCell ref="C86:F86"/>
    <mergeCell ref="C87:F87"/>
    <mergeCell ref="A70:A100"/>
    <mergeCell ref="B70:F70"/>
    <mergeCell ref="C71:F71"/>
    <mergeCell ref="C72:F72"/>
    <mergeCell ref="C73:F73"/>
    <mergeCell ref="C74:F74"/>
    <mergeCell ref="C75:F75"/>
    <mergeCell ref="C76:F76"/>
    <mergeCell ref="C80:F80"/>
    <mergeCell ref="A101:A109"/>
    <mergeCell ref="C126:F126"/>
    <mergeCell ref="B127:F127"/>
    <mergeCell ref="D128:F128"/>
    <mergeCell ref="C79:F79"/>
    <mergeCell ref="C81:F81"/>
    <mergeCell ref="C89:F89"/>
    <mergeCell ref="C90:F90"/>
    <mergeCell ref="C91:F91"/>
    <mergeCell ref="C92:F92"/>
    <mergeCell ref="C102:F102"/>
    <mergeCell ref="C103:F103"/>
    <mergeCell ref="C104:F104"/>
    <mergeCell ref="C106:F106"/>
    <mergeCell ref="C107:F107"/>
    <mergeCell ref="C108:F108"/>
    <mergeCell ref="C122:F122"/>
    <mergeCell ref="C123:F123"/>
    <mergeCell ref="C124:F124"/>
    <mergeCell ref="C125:F125"/>
    <mergeCell ref="C113:F113"/>
    <mergeCell ref="A114:I114"/>
    <mergeCell ref="B115:F115"/>
    <mergeCell ref="C116:F116"/>
    <mergeCell ref="A140:A145"/>
    <mergeCell ref="B140:F140"/>
    <mergeCell ref="C141:F141"/>
    <mergeCell ref="C142:F142"/>
    <mergeCell ref="C143:F143"/>
    <mergeCell ref="C144:F144"/>
    <mergeCell ref="C145:F145"/>
    <mergeCell ref="D131:F131"/>
    <mergeCell ref="A132:A139"/>
    <mergeCell ref="B132:F132"/>
    <mergeCell ref="A128:A130"/>
    <mergeCell ref="A117:A125"/>
    <mergeCell ref="C117:F117"/>
    <mergeCell ref="C118:F118"/>
    <mergeCell ref="C137:F137"/>
    <mergeCell ref="C138:F138"/>
    <mergeCell ref="C139:F139"/>
    <mergeCell ref="C133:F133"/>
    <mergeCell ref="C134:F134"/>
    <mergeCell ref="B322:F322"/>
    <mergeCell ref="C323:F323"/>
    <mergeCell ref="C324:F324"/>
    <mergeCell ref="C233:F233"/>
    <mergeCell ref="C200:F200"/>
    <mergeCell ref="C201:F201"/>
    <mergeCell ref="C202:F202"/>
    <mergeCell ref="C203:F203"/>
    <mergeCell ref="C204:F204"/>
    <mergeCell ref="C192:F192"/>
    <mergeCell ref="C193:F193"/>
    <mergeCell ref="C195:F195"/>
    <mergeCell ref="C196:F196"/>
    <mergeCell ref="C198:F198"/>
    <mergeCell ref="B215:F215"/>
    <mergeCell ref="C300:F300"/>
    <mergeCell ref="C301:F301"/>
    <mergeCell ref="C302:F302"/>
    <mergeCell ref="C303:F303"/>
    <mergeCell ref="C318:F318"/>
    <mergeCell ref="C251:F251"/>
    <mergeCell ref="C252:F252"/>
    <mergeCell ref="C264:F264"/>
    <mergeCell ref="C265:F265"/>
    <mergeCell ref="C271:F271"/>
    <mergeCell ref="C249:F249"/>
    <mergeCell ref="C250:F250"/>
    <mergeCell ref="C315:F315"/>
    <mergeCell ref="C316:F316"/>
    <mergeCell ref="C317:F317"/>
    <mergeCell ref="C294:F294"/>
    <mergeCell ref="C295:F295"/>
    <mergeCell ref="C297:F297"/>
    <mergeCell ref="A325:A339"/>
    <mergeCell ref="B325:F325"/>
    <mergeCell ref="C326:F326"/>
    <mergeCell ref="C327:F327"/>
    <mergeCell ref="C328:F328"/>
    <mergeCell ref="C329:F329"/>
    <mergeCell ref="C330:F330"/>
    <mergeCell ref="C331:F331"/>
    <mergeCell ref="C438:F438"/>
    <mergeCell ref="C308:F308"/>
    <mergeCell ref="C309:F309"/>
    <mergeCell ref="C310:F310"/>
    <mergeCell ref="C311:F311"/>
    <mergeCell ref="C312:F312"/>
    <mergeCell ref="C313:F313"/>
    <mergeCell ref="C314:F314"/>
    <mergeCell ref="C353:F353"/>
    <mergeCell ref="C359:F359"/>
    <mergeCell ref="C374:F374"/>
    <mergeCell ref="C382:F382"/>
    <mergeCell ref="C383:F383"/>
    <mergeCell ref="C384:F384"/>
    <mergeCell ref="C399:F399"/>
    <mergeCell ref="C400:F400"/>
    <mergeCell ref="C404:F404"/>
    <mergeCell ref="C405:F405"/>
    <mergeCell ref="C409:F409"/>
    <mergeCell ref="C321:F321"/>
    <mergeCell ref="A322:A324"/>
    <mergeCell ref="C280:F280"/>
    <mergeCell ref="C298:F298"/>
    <mergeCell ref="C299:F299"/>
    <mergeCell ref="C234:F234"/>
    <mergeCell ref="C289:F289"/>
    <mergeCell ref="C288:F288"/>
    <mergeCell ref="C287:F287"/>
    <mergeCell ref="C259:F259"/>
    <mergeCell ref="C260:F260"/>
    <mergeCell ref="C261:F261"/>
    <mergeCell ref="C262:F262"/>
    <mergeCell ref="C253:F253"/>
    <mergeCell ref="C254:F254"/>
    <mergeCell ref="C304:F304"/>
    <mergeCell ref="C305:F305"/>
    <mergeCell ref="C306:F306"/>
    <mergeCell ref="C307:F307"/>
    <mergeCell ref="C255:F255"/>
    <mergeCell ref="C256:F256"/>
    <mergeCell ref="C257:F257"/>
    <mergeCell ref="C291:F291"/>
    <mergeCell ref="A292:I292"/>
    <mergeCell ref="A273:A289"/>
    <mergeCell ref="B273:F273"/>
    <mergeCell ref="C274:F274"/>
    <mergeCell ref="C275:F275"/>
    <mergeCell ref="C276:F276"/>
    <mergeCell ref="C277:F277"/>
    <mergeCell ref="C278:F278"/>
    <mergeCell ref="C279:F279"/>
    <mergeCell ref="A293:A321"/>
    <mergeCell ref="B293:F293"/>
    <mergeCell ref="C469:F469"/>
    <mergeCell ref="B470:F470"/>
    <mergeCell ref="C471:F471"/>
    <mergeCell ref="C466:F466"/>
    <mergeCell ref="A462:F462"/>
    <mergeCell ref="C463:F463"/>
    <mergeCell ref="A464:I464"/>
    <mergeCell ref="C465:F465"/>
    <mergeCell ref="C319:F319"/>
    <mergeCell ref="C320:F320"/>
    <mergeCell ref="C441:F441"/>
    <mergeCell ref="C439:F439"/>
    <mergeCell ref="C440:F440"/>
    <mergeCell ref="C395:F395"/>
    <mergeCell ref="C396:F396"/>
    <mergeCell ref="C397:F397"/>
    <mergeCell ref="C398:F398"/>
    <mergeCell ref="C389:F389"/>
    <mergeCell ref="C390:F390"/>
    <mergeCell ref="C391:F391"/>
    <mergeCell ref="C392:F392"/>
    <mergeCell ref="C393:F393"/>
    <mergeCell ref="C431:F431"/>
    <mergeCell ref="C432:F432"/>
    <mergeCell ref="C433:F433"/>
    <mergeCell ref="C421:F421"/>
    <mergeCell ref="C444:F444"/>
    <mergeCell ref="C445:F445"/>
    <mergeCell ref="C436:F436"/>
    <mergeCell ref="C437:F437"/>
    <mergeCell ref="A371:A459"/>
    <mergeCell ref="B371:F371"/>
    <mergeCell ref="A476:A508"/>
    <mergeCell ref="B476:F476"/>
    <mergeCell ref="C477:F477"/>
    <mergeCell ref="C478:F478"/>
    <mergeCell ref="C480:F480"/>
    <mergeCell ref="C481:F481"/>
    <mergeCell ref="C482:F482"/>
    <mergeCell ref="C483:F483"/>
    <mergeCell ref="C484:F484"/>
    <mergeCell ref="C485:F485"/>
    <mergeCell ref="C486:F486"/>
    <mergeCell ref="C487:F487"/>
    <mergeCell ref="C488:F488"/>
    <mergeCell ref="C479:F479"/>
    <mergeCell ref="C497:F497"/>
    <mergeCell ref="C490:F490"/>
    <mergeCell ref="C491:F491"/>
    <mergeCell ref="C492:F492"/>
    <mergeCell ref="C493:F493"/>
    <mergeCell ref="C495:F495"/>
    <mergeCell ref="C494:F494"/>
    <mergeCell ref="C502:F502"/>
    <mergeCell ref="C501:F501"/>
    <mergeCell ref="C500:F500"/>
    <mergeCell ref="C499:F499"/>
    <mergeCell ref="A558:A564"/>
    <mergeCell ref="C558:F558"/>
    <mergeCell ref="C559:F559"/>
    <mergeCell ref="C564:F564"/>
    <mergeCell ref="C521:F521"/>
    <mergeCell ref="C522:F522"/>
    <mergeCell ref="C523:F523"/>
    <mergeCell ref="A524:A557"/>
    <mergeCell ref="B524:F524"/>
    <mergeCell ref="C525:F525"/>
    <mergeCell ref="C526:F526"/>
    <mergeCell ref="C527:F527"/>
    <mergeCell ref="C528:F528"/>
    <mergeCell ref="C529:F529"/>
    <mergeCell ref="C530:F530"/>
    <mergeCell ref="C531:F531"/>
    <mergeCell ref="C550:F550"/>
    <mergeCell ref="C552:F552"/>
    <mergeCell ref="C553:F553"/>
    <mergeCell ref="C554:F554"/>
    <mergeCell ref="C551:F551"/>
    <mergeCell ref="C555:F555"/>
    <mergeCell ref="C547:F547"/>
    <mergeCell ref="C548:F548"/>
    <mergeCell ref="C549:F549"/>
    <mergeCell ref="C542:F542"/>
    <mergeCell ref="C543:F543"/>
    <mergeCell ref="C544:F544"/>
    <mergeCell ref="C545:F545"/>
    <mergeCell ref="C546:F546"/>
    <mergeCell ref="C538:F538"/>
    <mergeCell ref="C532:F532"/>
    <mergeCell ref="C729:F729"/>
    <mergeCell ref="C724:F724"/>
    <mergeCell ref="C725:F725"/>
    <mergeCell ref="C726:F726"/>
    <mergeCell ref="C727:F727"/>
    <mergeCell ref="C728:F728"/>
    <mergeCell ref="C721:F721"/>
    <mergeCell ref="C722:F722"/>
    <mergeCell ref="C723:F723"/>
    <mergeCell ref="C707:F707"/>
    <mergeCell ref="C709:F709"/>
    <mergeCell ref="C710:F710"/>
    <mergeCell ref="C815:F815"/>
    <mergeCell ref="C730:F730"/>
    <mergeCell ref="C731:F731"/>
    <mergeCell ref="C732:F732"/>
    <mergeCell ref="C762:F762"/>
    <mergeCell ref="C763:F763"/>
    <mergeCell ref="C764:F764"/>
    <mergeCell ref="C757:F757"/>
    <mergeCell ref="C758:F758"/>
    <mergeCell ref="C759:F759"/>
    <mergeCell ref="C760:F760"/>
    <mergeCell ref="C761:F761"/>
    <mergeCell ref="B749:F749"/>
    <mergeCell ref="C750:F750"/>
    <mergeCell ref="C751:F751"/>
    <mergeCell ref="C752:F752"/>
    <mergeCell ref="C753:F753"/>
    <mergeCell ref="C755:F755"/>
    <mergeCell ref="C756:F756"/>
    <mergeCell ref="C737:F737"/>
    <mergeCell ref="C734:F734"/>
    <mergeCell ref="C735:F735"/>
    <mergeCell ref="C736:F736"/>
    <mergeCell ref="B744:F744"/>
    <mergeCell ref="C738:F738"/>
    <mergeCell ref="A741:F741"/>
    <mergeCell ref="C742:F742"/>
    <mergeCell ref="A743:H743"/>
    <mergeCell ref="A750:A797"/>
    <mergeCell ref="C778:F778"/>
    <mergeCell ref="C779:F779"/>
    <mergeCell ref="C780:F780"/>
    <mergeCell ref="A1734:H1734"/>
    <mergeCell ref="B1735:F1735"/>
    <mergeCell ref="C1749:F1749"/>
    <mergeCell ref="B1750:F1750"/>
    <mergeCell ref="A1751:A1760"/>
    <mergeCell ref="C1751:F1751"/>
    <mergeCell ref="C1752:F1752"/>
    <mergeCell ref="C1753:F1753"/>
    <mergeCell ref="C1754:F1754"/>
    <mergeCell ref="C1755:F1755"/>
    <mergeCell ref="C1756:F1756"/>
    <mergeCell ref="C1745:F1745"/>
    <mergeCell ref="C1746:F1746"/>
    <mergeCell ref="C1747:F1747"/>
    <mergeCell ref="A806:A807"/>
    <mergeCell ref="C806:F806"/>
    <mergeCell ref="C807:F807"/>
    <mergeCell ref="A808:A816"/>
    <mergeCell ref="B808:F808"/>
    <mergeCell ref="C809:F809"/>
    <mergeCell ref="C810:F810"/>
    <mergeCell ref="C811:F811"/>
    <mergeCell ref="C813:F813"/>
    <mergeCell ref="C814:F814"/>
    <mergeCell ref="C816:F816"/>
    <mergeCell ref="C812:F812"/>
    <mergeCell ref="C1524:F1524"/>
    <mergeCell ref="A1525:H1525"/>
    <mergeCell ref="B1526:F1526"/>
    <mergeCell ref="C1527:F1527"/>
    <mergeCell ref="C1529:F1529"/>
    <mergeCell ref="C1531:F1531"/>
    <mergeCell ref="C1762:F1762"/>
    <mergeCell ref="C1763:F1763"/>
    <mergeCell ref="C1764:F1764"/>
    <mergeCell ref="C1765:F1765"/>
    <mergeCell ref="C1766:F1766"/>
    <mergeCell ref="A1736:A1737"/>
    <mergeCell ref="C1535:F1535"/>
    <mergeCell ref="C1536:F1536"/>
    <mergeCell ref="C1528:F1528"/>
    <mergeCell ref="C1530:F1530"/>
    <mergeCell ref="C1532:F1532"/>
    <mergeCell ref="A1547:A1636"/>
    <mergeCell ref="B1547:F1547"/>
    <mergeCell ref="C1548:F1548"/>
    <mergeCell ref="C1549:F1549"/>
    <mergeCell ref="C1603:F1603"/>
    <mergeCell ref="C1555:F1555"/>
    <mergeCell ref="C1556:F1556"/>
    <mergeCell ref="C1557:F1557"/>
    <mergeCell ref="C1558:F1558"/>
    <mergeCell ref="A1539:A1546"/>
    <mergeCell ref="B1539:F1539"/>
    <mergeCell ref="C1540:F1540"/>
    <mergeCell ref="C1541:F1541"/>
    <mergeCell ref="C1542:F1542"/>
    <mergeCell ref="C1543:F1543"/>
    <mergeCell ref="C1544:F1544"/>
    <mergeCell ref="C1545:F1545"/>
    <mergeCell ref="C1546:F1546"/>
    <mergeCell ref="A1532:A1536"/>
    <mergeCell ref="C1534:F1534"/>
    <mergeCell ref="C1533:F1533"/>
    <mergeCell ref="C1767:F1767"/>
    <mergeCell ref="C1833:F1833"/>
    <mergeCell ref="C1834:F1834"/>
    <mergeCell ref="C1835:F1835"/>
    <mergeCell ref="A798:A799"/>
    <mergeCell ref="B798:F798"/>
    <mergeCell ref="C799:F799"/>
    <mergeCell ref="C1829:F1829"/>
    <mergeCell ref="C1830:F1830"/>
    <mergeCell ref="C1736:F1736"/>
    <mergeCell ref="C1737:F1737"/>
    <mergeCell ref="C1738:F1738"/>
    <mergeCell ref="A1739:A1741"/>
    <mergeCell ref="C1739:F1739"/>
    <mergeCell ref="C1740:F1740"/>
    <mergeCell ref="C1741:F1741"/>
    <mergeCell ref="C1773:F1773"/>
    <mergeCell ref="C1774:F1774"/>
    <mergeCell ref="C1775:F1775"/>
    <mergeCell ref="C1776:F1776"/>
    <mergeCell ref="A1891:A1893"/>
    <mergeCell ref="C1891:F1891"/>
    <mergeCell ref="C1893:F1893"/>
    <mergeCell ref="C1894:F1894"/>
    <mergeCell ref="A1895:A1898"/>
    <mergeCell ref="C1895:F1895"/>
    <mergeCell ref="C1896:F1896"/>
    <mergeCell ref="C1898:F1898"/>
    <mergeCell ref="C1884:F1884"/>
    <mergeCell ref="A1887:F1887"/>
    <mergeCell ref="C1831:F1831"/>
    <mergeCell ref="C1832:F1832"/>
    <mergeCell ref="A800:F800"/>
    <mergeCell ref="C801:F801"/>
    <mergeCell ref="A802:H802"/>
    <mergeCell ref="B803:F803"/>
    <mergeCell ref="C804:F804"/>
    <mergeCell ref="C1781:F1781"/>
    <mergeCell ref="C1788:F1788"/>
    <mergeCell ref="C1772:F1772"/>
    <mergeCell ref="C1768:F1768"/>
    <mergeCell ref="C1769:F1769"/>
    <mergeCell ref="A1869:A1870"/>
    <mergeCell ref="B1869:F1869"/>
    <mergeCell ref="C1870:F1870"/>
    <mergeCell ref="C1848:F1848"/>
    <mergeCell ref="C1849:F1849"/>
    <mergeCell ref="A1761:A1868"/>
    <mergeCell ref="B1761:F1761"/>
    <mergeCell ref="C1868:F1868"/>
    <mergeCell ref="B1537:F1537"/>
    <mergeCell ref="C1538:F1538"/>
    <mergeCell ref="C2013:F2013"/>
    <mergeCell ref="C1821:F1821"/>
    <mergeCell ref="C1822:F1822"/>
    <mergeCell ref="C1837:F1837"/>
    <mergeCell ref="C1838:F1838"/>
    <mergeCell ref="C1846:F1846"/>
    <mergeCell ref="C1847:F1847"/>
    <mergeCell ref="C1836:F1836"/>
    <mergeCell ref="C1817:F1817"/>
    <mergeCell ref="C1811:F1811"/>
    <mergeCell ref="C1812:F1812"/>
    <mergeCell ref="C2001:F2001"/>
    <mergeCell ref="C1950:F1950"/>
    <mergeCell ref="C1951:F1951"/>
    <mergeCell ref="C1945:F1945"/>
    <mergeCell ref="C1946:F1946"/>
    <mergeCell ref="C1947:F1947"/>
    <mergeCell ref="C1941:F1941"/>
    <mergeCell ref="C1942:F1942"/>
    <mergeCell ref="C1943:F1943"/>
    <mergeCell ref="C1944:F1944"/>
    <mergeCell ref="C1954:F1954"/>
    <mergeCell ref="C1955:F1955"/>
    <mergeCell ref="C1956:F1956"/>
    <mergeCell ref="C1957:F1957"/>
    <mergeCell ref="C1975:F1975"/>
    <mergeCell ref="C1976:F1976"/>
    <mergeCell ref="C1823:F1823"/>
    <mergeCell ref="C1824:F1824"/>
    <mergeCell ref="C1842:F1842"/>
    <mergeCell ref="C1843:F1843"/>
    <mergeCell ref="C1844:F1844"/>
    <mergeCell ref="C2045:F2045"/>
    <mergeCell ref="C2046:F2046"/>
    <mergeCell ref="C2040:F2040"/>
    <mergeCell ref="C2041:F2041"/>
    <mergeCell ref="C2042:F2042"/>
    <mergeCell ref="A2021:A2072"/>
    <mergeCell ref="B2021:F2021"/>
    <mergeCell ref="C2022:F2022"/>
    <mergeCell ref="A1977:A1978"/>
    <mergeCell ref="A1979:A1992"/>
    <mergeCell ref="C1984:F1984"/>
    <mergeCell ref="C1985:F1985"/>
    <mergeCell ref="A1997:H1997"/>
    <mergeCell ref="B1998:F1998"/>
    <mergeCell ref="C1992:F1992"/>
    <mergeCell ref="C1965:F1965"/>
    <mergeCell ref="C1967:F1967"/>
    <mergeCell ref="A1995:F1995"/>
    <mergeCell ref="A1914:A1976"/>
    <mergeCell ref="B1914:F1914"/>
    <mergeCell ref="C1915:F1915"/>
    <mergeCell ref="C1916:F1916"/>
    <mergeCell ref="A2014:A2020"/>
    <mergeCell ref="B2014:F2014"/>
    <mergeCell ref="C2015:F2015"/>
    <mergeCell ref="C2016:F2016"/>
    <mergeCell ref="C2017:F2017"/>
    <mergeCell ref="C2018:F2018"/>
    <mergeCell ref="C2019:F2019"/>
    <mergeCell ref="C2020:F2020"/>
    <mergeCell ref="B2007:F2007"/>
    <mergeCell ref="A2008:A2013"/>
    <mergeCell ref="C2128:F2128"/>
    <mergeCell ref="C2136:F2136"/>
    <mergeCell ref="C2135:F2135"/>
    <mergeCell ref="C2144:F2144"/>
    <mergeCell ref="C2149:F2149"/>
    <mergeCell ref="C2150:F2150"/>
    <mergeCell ref="C2059:F2059"/>
    <mergeCell ref="C2060:F2060"/>
    <mergeCell ref="C2061:F2061"/>
    <mergeCell ref="C2062:F2062"/>
    <mergeCell ref="C2076:F2076"/>
    <mergeCell ref="C2078:F2078"/>
    <mergeCell ref="C2079:F2079"/>
    <mergeCell ref="C2080:F2080"/>
    <mergeCell ref="C2081:F2081"/>
    <mergeCell ref="C2082:F2082"/>
    <mergeCell ref="C2063:F2063"/>
    <mergeCell ref="C2064:F2064"/>
    <mergeCell ref="C2065:F2065"/>
    <mergeCell ref="C2066:F2066"/>
    <mergeCell ref="C2140:F2140"/>
    <mergeCell ref="C2122:F2122"/>
    <mergeCell ref="C2141:F2141"/>
    <mergeCell ref="C2114:F2114"/>
    <mergeCell ref="B2101:F2101"/>
    <mergeCell ref="C2102:F2102"/>
    <mergeCell ref="C2103:F2103"/>
    <mergeCell ref="C2100:F2100"/>
    <mergeCell ref="C2099:F2099"/>
    <mergeCell ref="C2072:F2072"/>
    <mergeCell ref="C2068:F2068"/>
    <mergeCell ref="C2067:F2067"/>
    <mergeCell ref="A2191:A2199"/>
    <mergeCell ref="C2155:F2155"/>
    <mergeCell ref="C2156:F2156"/>
    <mergeCell ref="C2157:F2157"/>
    <mergeCell ref="C2158:F2158"/>
    <mergeCell ref="C2152:F2152"/>
    <mergeCell ref="C2153:F2153"/>
    <mergeCell ref="C2154:F2154"/>
    <mergeCell ref="C2138:F2138"/>
    <mergeCell ref="C2133:F2133"/>
    <mergeCell ref="C2129:F2129"/>
    <mergeCell ref="C2130:F2130"/>
    <mergeCell ref="C2131:F2131"/>
    <mergeCell ref="C2132:F2132"/>
    <mergeCell ref="C2134:F2134"/>
    <mergeCell ref="C2137:F2137"/>
    <mergeCell ref="A2189:A2190"/>
    <mergeCell ref="B2189:F2189"/>
    <mergeCell ref="C2190:F2190"/>
    <mergeCell ref="C2143:F2143"/>
    <mergeCell ref="C2139:F2139"/>
    <mergeCell ref="C2145:F2145"/>
    <mergeCell ref="C2146:F2146"/>
    <mergeCell ref="C2147:F2147"/>
    <mergeCell ref="C2148:F2148"/>
    <mergeCell ref="C2160:F2160"/>
    <mergeCell ref="C2161:F2161"/>
    <mergeCell ref="C2162:F2162"/>
    <mergeCell ref="C2163:F2163"/>
    <mergeCell ref="C2159:F2159"/>
    <mergeCell ref="C2142:F2142"/>
    <mergeCell ref="B2191:F2191"/>
    <mergeCell ref="C109:F109"/>
    <mergeCell ref="C167:F167"/>
    <mergeCell ref="C168:F168"/>
    <mergeCell ref="C159:F159"/>
    <mergeCell ref="C161:F161"/>
    <mergeCell ref="C162:F162"/>
    <mergeCell ref="C218:F218"/>
    <mergeCell ref="C232:F232"/>
    <mergeCell ref="C187:F187"/>
    <mergeCell ref="C188:F188"/>
    <mergeCell ref="C189:F189"/>
    <mergeCell ref="C190:F190"/>
    <mergeCell ref="C223:F223"/>
    <mergeCell ref="C208:F208"/>
    <mergeCell ref="B209:F209"/>
    <mergeCell ref="C210:F210"/>
    <mergeCell ref="C211:F211"/>
    <mergeCell ref="C216:F216"/>
    <mergeCell ref="C217:F217"/>
    <mergeCell ref="C220:F220"/>
    <mergeCell ref="C221:F221"/>
    <mergeCell ref="C222:F222"/>
    <mergeCell ref="C212:F212"/>
    <mergeCell ref="C213:F213"/>
    <mergeCell ref="C214:F214"/>
    <mergeCell ref="D129:F129"/>
    <mergeCell ref="D130:F130"/>
    <mergeCell ref="C197:F197"/>
    <mergeCell ref="C194:F194"/>
    <mergeCell ref="C119:F119"/>
    <mergeCell ref="C120:F120"/>
    <mergeCell ref="C121:F121"/>
    <mergeCell ref="C660:F660"/>
    <mergeCell ref="C658:F658"/>
    <mergeCell ref="C663:F663"/>
    <mergeCell ref="C664:F664"/>
    <mergeCell ref="C665:F665"/>
    <mergeCell ref="C666:F666"/>
    <mergeCell ref="C667:F667"/>
    <mergeCell ref="C669:F669"/>
    <mergeCell ref="C668:F668"/>
    <mergeCell ref="C364:F364"/>
    <mergeCell ref="C365:F365"/>
    <mergeCell ref="C366:F366"/>
    <mergeCell ref="C369:F369"/>
    <mergeCell ref="C459:F459"/>
    <mergeCell ref="C467:F467"/>
    <mergeCell ref="C468:F468"/>
    <mergeCell ref="C474:F474"/>
    <mergeCell ref="C472:F472"/>
    <mergeCell ref="C473:F473"/>
    <mergeCell ref="B640:F640"/>
    <mergeCell ref="C641:F641"/>
    <mergeCell ref="C609:F609"/>
    <mergeCell ref="C610:F610"/>
    <mergeCell ref="C611:F611"/>
    <mergeCell ref="C579:F579"/>
    <mergeCell ref="A566:F566"/>
    <mergeCell ref="C567:F567"/>
    <mergeCell ref="A568:H568"/>
    <mergeCell ref="C569:F569"/>
    <mergeCell ref="C540:F540"/>
    <mergeCell ref="C541:F541"/>
    <mergeCell ref="C556:F556"/>
    <mergeCell ref="C644:F644"/>
    <mergeCell ref="C646:F646"/>
    <mergeCell ref="C648:F648"/>
    <mergeCell ref="C650:F650"/>
    <mergeCell ref="C652:F652"/>
    <mergeCell ref="C653:F653"/>
    <mergeCell ref="C654:F654"/>
    <mergeCell ref="C657:F657"/>
    <mergeCell ref="C656:F656"/>
    <mergeCell ref="C580:F580"/>
    <mergeCell ref="C581:F581"/>
    <mergeCell ref="C582:F582"/>
    <mergeCell ref="C583:F583"/>
    <mergeCell ref="C584:F584"/>
    <mergeCell ref="C585:F585"/>
    <mergeCell ref="C605:F605"/>
    <mergeCell ref="C606:F606"/>
    <mergeCell ref="C607:F607"/>
    <mergeCell ref="C608:F608"/>
    <mergeCell ref="C600:F600"/>
    <mergeCell ref="C601:F601"/>
    <mergeCell ref="C602:F602"/>
    <mergeCell ref="C603:F603"/>
    <mergeCell ref="C604:F604"/>
    <mergeCell ref="C595:F595"/>
    <mergeCell ref="C592:F592"/>
    <mergeCell ref="C642:F642"/>
    <mergeCell ref="C590:F590"/>
    <mergeCell ref="C662:F662"/>
    <mergeCell ref="C661:F661"/>
    <mergeCell ref="C659:F659"/>
    <mergeCell ref="C1594:F1594"/>
    <mergeCell ref="C1595:F1595"/>
    <mergeCell ref="C1596:F1596"/>
    <mergeCell ref="C2116:F2116"/>
    <mergeCell ref="C2115:F2115"/>
    <mergeCell ref="C2118:F2118"/>
    <mergeCell ref="C2119:F2119"/>
    <mergeCell ref="C1839:F1839"/>
    <mergeCell ref="C1840:F1840"/>
    <mergeCell ref="C1841:F1841"/>
    <mergeCell ref="C1862:F1862"/>
    <mergeCell ref="C1861:F1861"/>
    <mergeCell ref="C1860:F1860"/>
    <mergeCell ref="C1859:F1859"/>
    <mergeCell ref="C1858:F1858"/>
    <mergeCell ref="C1857:F1857"/>
    <mergeCell ref="C1856:F1856"/>
    <mergeCell ref="C1855:F1855"/>
    <mergeCell ref="C1854:F1854"/>
    <mergeCell ref="C1853:F1853"/>
    <mergeCell ref="C1867:F1867"/>
    <mergeCell ref="C1866:F1866"/>
    <mergeCell ref="C1865:F1865"/>
    <mergeCell ref="C1864:F1864"/>
    <mergeCell ref="C1863:F1863"/>
    <mergeCell ref="C1850:F1850"/>
    <mergeCell ref="C1851:F1851"/>
    <mergeCell ref="C1852:F1852"/>
    <mergeCell ref="C2075:F2075"/>
    <mergeCell ref="C2058:F2058"/>
    <mergeCell ref="C2048:F2048"/>
    <mergeCell ref="C2043:F2043"/>
    <mergeCell ref="C2034:F2034"/>
    <mergeCell ref="C2056:F2056"/>
    <mergeCell ref="C2057:F2057"/>
    <mergeCell ref="C2052:F2052"/>
    <mergeCell ref="C2053:F2053"/>
    <mergeCell ref="C2054:F2054"/>
    <mergeCell ref="C2055:F2055"/>
    <mergeCell ref="A2101:A2104"/>
    <mergeCell ref="C2104:F2104"/>
    <mergeCell ref="C2092:F2092"/>
    <mergeCell ref="A2096:A2100"/>
    <mergeCell ref="C2096:F2096"/>
    <mergeCell ref="C2097:F2097"/>
    <mergeCell ref="C2098:F2098"/>
    <mergeCell ref="C2069:F2069"/>
    <mergeCell ref="C2070:F2070"/>
    <mergeCell ref="C2071:F2071"/>
    <mergeCell ref="C2085:F2085"/>
    <mergeCell ref="A2088:F2088"/>
    <mergeCell ref="C2089:F2089"/>
    <mergeCell ref="A2090:H2090"/>
    <mergeCell ref="B2091:F2091"/>
    <mergeCell ref="A2073:A2085"/>
    <mergeCell ref="B2073:F2073"/>
    <mergeCell ref="C2074:F2074"/>
    <mergeCell ref="C2093:F2093"/>
    <mergeCell ref="C2094:F2094"/>
    <mergeCell ref="B2095:F2095"/>
    <mergeCell ref="C2044:F2044"/>
    <mergeCell ref="C2038:F2038"/>
    <mergeCell ref="C2039:F2039"/>
    <mergeCell ref="C2035:F2035"/>
    <mergeCell ref="C2036:F2036"/>
    <mergeCell ref="C2037:F2037"/>
    <mergeCell ref="C2031:F2031"/>
    <mergeCell ref="C2032:F2032"/>
    <mergeCell ref="C2033:F2033"/>
    <mergeCell ref="A1642:H1642"/>
    <mergeCell ref="B1643:F1643"/>
    <mergeCell ref="C1624:F1624"/>
    <mergeCell ref="C1625:F1625"/>
    <mergeCell ref="C1626:F1626"/>
    <mergeCell ref="C1627:F1627"/>
    <mergeCell ref="C1628:F1628"/>
    <mergeCell ref="C2023:F2023"/>
    <mergeCell ref="C2024:F2024"/>
    <mergeCell ref="C2025:F2025"/>
    <mergeCell ref="C2026:F2026"/>
    <mergeCell ref="C2027:F2027"/>
    <mergeCell ref="A2003:A2005"/>
    <mergeCell ref="C2003:F2003"/>
    <mergeCell ref="C2004:F2004"/>
    <mergeCell ref="C2005:F2005"/>
    <mergeCell ref="C2006:F2006"/>
    <mergeCell ref="C1960:F1960"/>
    <mergeCell ref="C1958:F1958"/>
    <mergeCell ref="C2008:F2008"/>
    <mergeCell ref="C2009:F2009"/>
    <mergeCell ref="C2010:F2010"/>
    <mergeCell ref="C2011:F2011"/>
    <mergeCell ref="C2012:F2012"/>
    <mergeCell ref="C1622:F1622"/>
    <mergeCell ref="C1623:F1623"/>
    <mergeCell ref="C1566:F1566"/>
    <mergeCell ref="C1567:F1567"/>
    <mergeCell ref="C1568:F1568"/>
    <mergeCell ref="C1569:F1569"/>
    <mergeCell ref="C1572:F1572"/>
    <mergeCell ref="C1574:F1574"/>
    <mergeCell ref="C1575:F1575"/>
    <mergeCell ref="C1576:F1576"/>
    <mergeCell ref="C1577:F1577"/>
    <mergeCell ref="C1607:F1607"/>
    <mergeCell ref="C1606:F1606"/>
    <mergeCell ref="C1608:F1608"/>
    <mergeCell ref="C1611:F1611"/>
    <mergeCell ref="C2002:F2002"/>
    <mergeCell ref="C1968:F1968"/>
    <mergeCell ref="C1902:F1902"/>
    <mergeCell ref="B1903:F1903"/>
    <mergeCell ref="C1770:F1770"/>
    <mergeCell ref="C1771:F1771"/>
    <mergeCell ref="C1827:F1827"/>
    <mergeCell ref="C1828:F1828"/>
    <mergeCell ref="C1825:F1825"/>
    <mergeCell ref="C1826:F1826"/>
    <mergeCell ref="C1797:F1797"/>
    <mergeCell ref="C1748:F1748"/>
    <mergeCell ref="C1759:F1759"/>
    <mergeCell ref="C1760:F1760"/>
    <mergeCell ref="C1757:F1757"/>
    <mergeCell ref="C1758:F1758"/>
    <mergeCell ref="C1917:F1917"/>
    <mergeCell ref="C1597:F1597"/>
    <mergeCell ref="C1598:F1598"/>
    <mergeCell ref="C1599:F1599"/>
    <mergeCell ref="C1602:F1602"/>
    <mergeCell ref="C1609:F1609"/>
    <mergeCell ref="C1610:F1610"/>
    <mergeCell ref="C1612:F1612"/>
    <mergeCell ref="C1614:F1614"/>
    <mergeCell ref="C1616:F1616"/>
    <mergeCell ref="C1617:F1617"/>
    <mergeCell ref="C1618:F1618"/>
    <mergeCell ref="C1620:F1620"/>
    <mergeCell ref="C1621:F1621"/>
    <mergeCell ref="C1601:F1601"/>
    <mergeCell ref="C1600:F1600"/>
    <mergeCell ref="C1604:F1604"/>
    <mergeCell ref="C1605:F1605"/>
    <mergeCell ref="C1635:F1635"/>
    <mergeCell ref="C1636:F1636"/>
    <mergeCell ref="A1637:A1640"/>
    <mergeCell ref="B1637:F1637"/>
    <mergeCell ref="C1638:F1638"/>
    <mergeCell ref="C1550:F1550"/>
    <mergeCell ref="C1551:F1551"/>
    <mergeCell ref="C1552:F1552"/>
    <mergeCell ref="C1553:F1553"/>
    <mergeCell ref="C1554:F1554"/>
    <mergeCell ref="C1559:F1559"/>
    <mergeCell ref="C1560:F1560"/>
    <mergeCell ref="C1563:F1563"/>
    <mergeCell ref="C1564:F1564"/>
    <mergeCell ref="C1570:F1570"/>
    <mergeCell ref="C1573:F1573"/>
    <mergeCell ref="C1578:F1578"/>
    <mergeCell ref="C1579:F1579"/>
    <mergeCell ref="C1580:F1580"/>
    <mergeCell ref="C1583:F1583"/>
    <mergeCell ref="C1584:F1584"/>
    <mergeCell ref="C1613:F1613"/>
    <mergeCell ref="C1615:F1615"/>
    <mergeCell ref="C1619:F1619"/>
    <mergeCell ref="C1581:F1581"/>
    <mergeCell ref="C1585:F1585"/>
    <mergeCell ref="C1586:F1586"/>
    <mergeCell ref="C1561:F1561"/>
    <mergeCell ref="C1562:F1562"/>
    <mergeCell ref="C1571:F1571"/>
    <mergeCell ref="C1565:F1565"/>
    <mergeCell ref="C1629:F1629"/>
    <mergeCell ref="C1641:F1641"/>
    <mergeCell ref="C1630:F1630"/>
    <mergeCell ref="C1631:F1631"/>
    <mergeCell ref="C1632:F1632"/>
    <mergeCell ref="C1633:F1633"/>
    <mergeCell ref="C1634:F1634"/>
    <mergeCell ref="C1639:F1639"/>
    <mergeCell ref="C1640:F1640"/>
    <mergeCell ref="C1588:F1588"/>
    <mergeCell ref="C1587:F1587"/>
    <mergeCell ref="C1589:F1589"/>
    <mergeCell ref="C1590:F1590"/>
    <mergeCell ref="C1593:F1593"/>
    <mergeCell ref="C1582:F1582"/>
    <mergeCell ref="C1591:F1591"/>
    <mergeCell ref="C1592:F1592"/>
    <mergeCell ref="C1721:F1721"/>
    <mergeCell ref="C1694:F1694"/>
    <mergeCell ref="C1695:F1695"/>
    <mergeCell ref="C1697:F1697"/>
    <mergeCell ref="C1698:F1698"/>
    <mergeCell ref="C1699:F1699"/>
    <mergeCell ref="C1701:F1701"/>
    <mergeCell ref="C1703:F1703"/>
    <mergeCell ref="C1707:F1707"/>
    <mergeCell ref="C1696:F1696"/>
    <mergeCell ref="C1700:F1700"/>
    <mergeCell ref="C1702:F1702"/>
    <mergeCell ref="C1704:F1704"/>
    <mergeCell ref="C1706:F1706"/>
    <mergeCell ref="C1705:F1705"/>
    <mergeCell ref="C1644:F1644"/>
    <mergeCell ref="A1645:A1652"/>
    <mergeCell ref="B1645:F1645"/>
    <mergeCell ref="C1646:F1646"/>
    <mergeCell ref="C1647:F1647"/>
    <mergeCell ref="C1648:F1648"/>
    <mergeCell ref="C1649:F1649"/>
    <mergeCell ref="C1650:F1650"/>
    <mergeCell ref="C1651:F1651"/>
    <mergeCell ref="C1652:F1652"/>
    <mergeCell ref="C1661:F1661"/>
    <mergeCell ref="C1663:F1663"/>
    <mergeCell ref="C1669:F1669"/>
    <mergeCell ref="C1674:F1674"/>
    <mergeCell ref="C1675:F1675"/>
    <mergeCell ref="C1679:F1679"/>
    <mergeCell ref="C1682:F1682"/>
    <mergeCell ref="B2202:F2202"/>
    <mergeCell ref="C1684:F1684"/>
    <mergeCell ref="C1685:F1685"/>
    <mergeCell ref="C1686:F1686"/>
    <mergeCell ref="C1687:F1687"/>
    <mergeCell ref="C1688:F1688"/>
    <mergeCell ref="C1689:F1689"/>
    <mergeCell ref="C1666:F1666"/>
    <mergeCell ref="C1657:F1657"/>
    <mergeCell ref="C1658:F1658"/>
    <mergeCell ref="C1662:F1662"/>
    <mergeCell ref="C1664:F1664"/>
    <mergeCell ref="C2200:F2200"/>
    <mergeCell ref="A2201:H2201"/>
    <mergeCell ref="C2047:F2047"/>
    <mergeCell ref="C2083:F2083"/>
    <mergeCell ref="C2207:F2207"/>
    <mergeCell ref="C2206:F2206"/>
    <mergeCell ref="C1665:F1665"/>
    <mergeCell ref="C1667:F1667"/>
    <mergeCell ref="C1668:F1668"/>
    <mergeCell ref="C1670:F1670"/>
    <mergeCell ref="C1671:F1671"/>
    <mergeCell ref="C1672:F1672"/>
    <mergeCell ref="C1673:F1673"/>
    <mergeCell ref="C1676:F1676"/>
    <mergeCell ref="C1677:F1677"/>
    <mergeCell ref="C1678:F1678"/>
    <mergeCell ref="C1691:F1691"/>
    <mergeCell ref="C1690:F1690"/>
    <mergeCell ref="C1708:F1708"/>
    <mergeCell ref="C1709:F1709"/>
    <mergeCell ref="C1710:F1710"/>
    <mergeCell ref="C1711:F1711"/>
    <mergeCell ref="C1712:F1712"/>
    <mergeCell ref="C1692:F1692"/>
    <mergeCell ref="C1693:F1693"/>
    <mergeCell ref="C1680:F1680"/>
    <mergeCell ref="C1683:F1683"/>
    <mergeCell ref="C1713:F1713"/>
    <mergeCell ref="C1714:F1714"/>
    <mergeCell ref="C1717:F1717"/>
    <mergeCell ref="C1718:F1718"/>
    <mergeCell ref="C1715:F1715"/>
    <mergeCell ref="C1716:F1716"/>
    <mergeCell ref="C1719:F1719"/>
    <mergeCell ref="C1720:F1720"/>
    <mergeCell ref="C1681:F1681"/>
    <mergeCell ref="B2208:F2208"/>
    <mergeCell ref="C2214:F2214"/>
    <mergeCell ref="C2290:F2290"/>
    <mergeCell ref="C1723:F1723"/>
    <mergeCell ref="C1724:F1724"/>
    <mergeCell ref="C1725:F1725"/>
    <mergeCell ref="C1726:F1726"/>
    <mergeCell ref="C1727:F1727"/>
    <mergeCell ref="C1728:F1728"/>
    <mergeCell ref="C1729:F1729"/>
    <mergeCell ref="A1730:A1733"/>
    <mergeCell ref="B1730:F1730"/>
    <mergeCell ref="C1731:F1731"/>
    <mergeCell ref="C1732:F1732"/>
    <mergeCell ref="C1733:F1733"/>
    <mergeCell ref="A1653:A1729"/>
    <mergeCell ref="B1653:F1653"/>
    <mergeCell ref="C1655:F1655"/>
    <mergeCell ref="C1654:F1654"/>
    <mergeCell ref="C1722:F1722"/>
    <mergeCell ref="C1845:F1845"/>
    <mergeCell ref="C2000:F2000"/>
    <mergeCell ref="C2050:F2050"/>
    <mergeCell ref="C2049:F2049"/>
    <mergeCell ref="C2077:F2077"/>
    <mergeCell ref="C2084:F2084"/>
    <mergeCell ref="C2223:F2223"/>
    <mergeCell ref="C1656:F1656"/>
    <mergeCell ref="C1659:F1659"/>
    <mergeCell ref="C1660:F1660"/>
    <mergeCell ref="C2235:F2235"/>
    <mergeCell ref="C2227:F2227"/>
    <mergeCell ref="B2355:F2355"/>
    <mergeCell ref="C2356:F2356"/>
    <mergeCell ref="C2357:F2357"/>
    <mergeCell ref="C2358:F2358"/>
    <mergeCell ref="C2359:F2359"/>
    <mergeCell ref="C2205:F2205"/>
    <mergeCell ref="C2204:F2204"/>
    <mergeCell ref="C2203:F2203"/>
    <mergeCell ref="C2218:F2218"/>
    <mergeCell ref="C2217:F2217"/>
    <mergeCell ref="C2216:F2216"/>
    <mergeCell ref="C2215:F2215"/>
    <mergeCell ref="C2213:F2213"/>
    <mergeCell ref="C2212:F2212"/>
    <mergeCell ref="C2210:F2210"/>
    <mergeCell ref="C2209:F2209"/>
    <mergeCell ref="C2211:F2211"/>
    <mergeCell ref="B2219:F2219"/>
    <mergeCell ref="C2221:F2221"/>
    <mergeCell ref="C2220:F2220"/>
    <mergeCell ref="C2273:F2273"/>
    <mergeCell ref="C2275:F2275"/>
    <mergeCell ref="C2277:F2277"/>
    <mergeCell ref="C2252:F2252"/>
    <mergeCell ref="C2251:F2251"/>
    <mergeCell ref="C2262:F2262"/>
    <mergeCell ref="C2261:F2261"/>
    <mergeCell ref="C2260:F2260"/>
    <mergeCell ref="C2259:F2259"/>
    <mergeCell ref="C2258:F2258"/>
    <mergeCell ref="B2222:F2222"/>
    <mergeCell ref="C2236:F2236"/>
    <mergeCell ref="C2360:F2360"/>
    <mergeCell ref="C2361:F2361"/>
    <mergeCell ref="C2362:F2362"/>
    <mergeCell ref="C2363:F2363"/>
    <mergeCell ref="C2328:F2328"/>
    <mergeCell ref="C2318:F2318"/>
    <mergeCell ref="C2317:F2317"/>
    <mergeCell ref="C2316:F2316"/>
    <mergeCell ref="C2315:F2315"/>
    <mergeCell ref="C2314:F2314"/>
    <mergeCell ref="C2313:F2313"/>
    <mergeCell ref="C2312:F2312"/>
    <mergeCell ref="C2347:F2347"/>
    <mergeCell ref="C2323:F2323"/>
    <mergeCell ref="C2322:F2322"/>
    <mergeCell ref="C2327:F2327"/>
    <mergeCell ref="C2333:F2333"/>
    <mergeCell ref="C2335:F2335"/>
    <mergeCell ref="C2338:F2338"/>
    <mergeCell ref="C2342:F2342"/>
    <mergeCell ref="C2348:F2348"/>
    <mergeCell ref="C2346:F2346"/>
    <mergeCell ref="C2345:F2345"/>
    <mergeCell ref="C2344:F2344"/>
    <mergeCell ref="C2343:F2343"/>
    <mergeCell ref="B2349:F2349"/>
    <mergeCell ref="C2350:F2350"/>
    <mergeCell ref="C2334:F2334"/>
    <mergeCell ref="C2336:F2336"/>
    <mergeCell ref="C2337:F2337"/>
    <mergeCell ref="C2339:F2339"/>
    <mergeCell ref="C2340:F2340"/>
    <mergeCell ref="C2263:F2263"/>
    <mergeCell ref="C2268:F2268"/>
    <mergeCell ref="C2267:F2267"/>
    <mergeCell ref="C2266:F2266"/>
    <mergeCell ref="B2269:F2269"/>
    <mergeCell ref="C2270:F2270"/>
    <mergeCell ref="C2272:F2272"/>
    <mergeCell ref="C2226:F2226"/>
    <mergeCell ref="C2225:F2225"/>
    <mergeCell ref="C2224:F2224"/>
    <mergeCell ref="C2234:F2234"/>
    <mergeCell ref="C2233:F2233"/>
    <mergeCell ref="C2232:F2232"/>
    <mergeCell ref="C2231:F2231"/>
    <mergeCell ref="C2230:F2230"/>
    <mergeCell ref="B2237:F2237"/>
    <mergeCell ref="C2238:F2238"/>
    <mergeCell ref="C2239:F2239"/>
    <mergeCell ref="C2240:F2240"/>
    <mergeCell ref="C2241:F2241"/>
    <mergeCell ref="C2229:F2229"/>
    <mergeCell ref="C2228:F2228"/>
    <mergeCell ref="C2242:F2242"/>
    <mergeCell ref="C2243:F2243"/>
    <mergeCell ref="C2298:F2298"/>
    <mergeCell ref="B2299:F2299"/>
    <mergeCell ref="C2300:F2300"/>
    <mergeCell ref="C2301:F2301"/>
    <mergeCell ref="C2302:F2302"/>
    <mergeCell ref="C2289:F2289"/>
    <mergeCell ref="C2297:F2297"/>
    <mergeCell ref="C2296:F2296"/>
    <mergeCell ref="C2286:F2286"/>
    <mergeCell ref="C2244:F2244"/>
    <mergeCell ref="C2278:F2278"/>
    <mergeCell ref="C2279:F2279"/>
    <mergeCell ref="C2280:F2280"/>
    <mergeCell ref="C2326:F2326"/>
    <mergeCell ref="C2325:F2325"/>
    <mergeCell ref="C2324:F2324"/>
    <mergeCell ref="C2245:F2245"/>
    <mergeCell ref="C2246:F2246"/>
    <mergeCell ref="C2247:F2247"/>
    <mergeCell ref="C2248:F2248"/>
    <mergeCell ref="C2249:F2249"/>
    <mergeCell ref="C2250:F2250"/>
    <mergeCell ref="C2257:F2257"/>
    <mergeCell ref="C2256:F2256"/>
    <mergeCell ref="C2255:F2255"/>
    <mergeCell ref="C2254:F2254"/>
    <mergeCell ref="C2253:F2253"/>
    <mergeCell ref="B2264:F2264"/>
    <mergeCell ref="C2265:F2265"/>
    <mergeCell ref="C2271:F2271"/>
    <mergeCell ref="C2274:F2274"/>
    <mergeCell ref="C2276:F2276"/>
    <mergeCell ref="C2544:F2544"/>
    <mergeCell ref="C2543:F2543"/>
    <mergeCell ref="C2551:F2551"/>
    <mergeCell ref="C2599:F2599"/>
    <mergeCell ref="C2602:F2602"/>
    <mergeCell ref="C2510:F2510"/>
    <mergeCell ref="C2541:F2541"/>
    <mergeCell ref="C2604:F2604"/>
    <mergeCell ref="C2603:F2603"/>
    <mergeCell ref="C2364:F2364"/>
    <mergeCell ref="C2365:F2365"/>
    <mergeCell ref="C2366:F2366"/>
    <mergeCell ref="C2367:F2367"/>
    <mergeCell ref="C2368:F2368"/>
    <mergeCell ref="C2369:F2369"/>
    <mergeCell ref="C2370:F2370"/>
    <mergeCell ref="C2371:F2371"/>
    <mergeCell ref="C2385:F2385"/>
    <mergeCell ref="C2392:F2392"/>
    <mergeCell ref="C2386:F2386"/>
    <mergeCell ref="C2379:F2379"/>
    <mergeCell ref="B2372:F2372"/>
    <mergeCell ref="C2373:F2373"/>
    <mergeCell ref="C2374:F2374"/>
    <mergeCell ref="C2375:F2375"/>
    <mergeCell ref="C2376:F2376"/>
    <mergeCell ref="C2377:F2377"/>
    <mergeCell ref="C2378:F2378"/>
    <mergeCell ref="C2380:F2380"/>
    <mergeCell ref="C2381:F2381"/>
    <mergeCell ref="C2382:F2382"/>
    <mergeCell ref="C2383:F2383"/>
    <mergeCell ref="C504:F504"/>
    <mergeCell ref="C503:F503"/>
    <mergeCell ref="C508:F508"/>
    <mergeCell ref="C507:F507"/>
    <mergeCell ref="C506:F506"/>
    <mergeCell ref="C561:F561"/>
    <mergeCell ref="C560:F560"/>
    <mergeCell ref="C562:F562"/>
    <mergeCell ref="C563:F563"/>
    <mergeCell ref="C539:F539"/>
    <mergeCell ref="C557:F557"/>
    <mergeCell ref="C533:F533"/>
    <mergeCell ref="C534:F534"/>
    <mergeCell ref="C511:F511"/>
    <mergeCell ref="C2535:F2535"/>
    <mergeCell ref="C2536:F2536"/>
    <mergeCell ref="C2537:F2537"/>
    <mergeCell ref="C2341:F2341"/>
    <mergeCell ref="C2321:F2321"/>
    <mergeCell ref="C2320:F2320"/>
    <mergeCell ref="C2319:F2319"/>
    <mergeCell ref="C2281:F2281"/>
    <mergeCell ref="C2282:F2282"/>
    <mergeCell ref="B2284:F2284"/>
    <mergeCell ref="C2285:F2285"/>
    <mergeCell ref="C2287:F2287"/>
    <mergeCell ref="C2288:F2288"/>
    <mergeCell ref="C2291:F2291"/>
    <mergeCell ref="C2292:F2292"/>
    <mergeCell ref="C2293:F2293"/>
    <mergeCell ref="C2294:F2294"/>
    <mergeCell ref="C2295:F2295"/>
    <mergeCell ref="C434:F434"/>
    <mergeCell ref="C458:F458"/>
    <mergeCell ref="C457:F457"/>
    <mergeCell ref="C456:F456"/>
    <mergeCell ref="C455:F455"/>
    <mergeCell ref="C454:F454"/>
    <mergeCell ref="C453:F453"/>
    <mergeCell ref="C452:F452"/>
    <mergeCell ref="C451:F451"/>
    <mergeCell ref="C450:F450"/>
    <mergeCell ref="C449:F449"/>
    <mergeCell ref="C448:F448"/>
    <mergeCell ref="C447:F447"/>
    <mergeCell ref="C446:F446"/>
    <mergeCell ref="C2534:F2534"/>
    <mergeCell ref="B2351:F2351"/>
    <mergeCell ref="C2352:F2352"/>
    <mergeCell ref="C2354:F2354"/>
    <mergeCell ref="C2353:F2353"/>
    <mergeCell ref="C2303:F2303"/>
    <mergeCell ref="C2304:F2304"/>
    <mergeCell ref="C2305:F2305"/>
    <mergeCell ref="C2306:F2306"/>
    <mergeCell ref="C2307:F2307"/>
    <mergeCell ref="C2308:F2308"/>
    <mergeCell ref="C2309:F2309"/>
    <mergeCell ref="B2329:F2329"/>
    <mergeCell ref="C2330:F2330"/>
    <mergeCell ref="C2331:F2331"/>
    <mergeCell ref="C2332:F2332"/>
    <mergeCell ref="C498:F498"/>
    <mergeCell ref="C505:F505"/>
    <mergeCell ref="C796:F796"/>
    <mergeCell ref="C795:F795"/>
    <mergeCell ref="C794:F794"/>
    <mergeCell ref="C793:F793"/>
    <mergeCell ref="C792:F792"/>
    <mergeCell ref="C513:F513"/>
    <mergeCell ref="C489:F489"/>
    <mergeCell ref="C496:F496"/>
    <mergeCell ref="C475:F475"/>
    <mergeCell ref="C442:F442"/>
    <mergeCell ref="C443:F443"/>
    <mergeCell ref="C26:F26"/>
    <mergeCell ref="C27:F27"/>
    <mergeCell ref="C37:F37"/>
    <mergeCell ref="C38:F38"/>
    <mergeCell ref="C39:F39"/>
    <mergeCell ref="C40:F40"/>
    <mergeCell ref="C51:F51"/>
    <mergeCell ref="C77:F77"/>
    <mergeCell ref="C78:F78"/>
    <mergeCell ref="C95:F95"/>
    <mergeCell ref="C94:F94"/>
    <mergeCell ref="C99:F99"/>
    <mergeCell ref="C97:F97"/>
    <mergeCell ref="C98:F98"/>
    <mergeCell ref="C512:F512"/>
    <mergeCell ref="C410:F410"/>
    <mergeCell ref="C412:F412"/>
    <mergeCell ref="C414:F414"/>
    <mergeCell ref="C420:F420"/>
    <mergeCell ref="C422:F422"/>
    <mergeCell ref="C428:F428"/>
  </mergeCells>
  <pageMargins left="0.7" right="0.7" top="0.75" bottom="0.75" header="0.3" footer="0.3"/>
  <pageSetup scale="62" fitToHeight="9" orientation="landscape" r:id="rId1"/>
  <headerFooter>
    <oddHeader xml:space="preserve">&amp;L      
</oddHeader>
    <oddFooter>&amp;L&amp;"Tw Cen MT,Regular"&amp;8&amp;P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6546"/>
  <sheetViews>
    <sheetView showGridLines="0" workbookViewId="0">
      <selection activeCell="G10" sqref="G10"/>
    </sheetView>
  </sheetViews>
  <sheetFormatPr defaultRowHeight="15"/>
  <cols>
    <col min="1" max="1" width="16.28515625" customWidth="1"/>
    <col min="2" max="3" width="16.42578125" customWidth="1"/>
    <col min="5" max="5" width="20.140625" customWidth="1"/>
    <col min="6" max="6" width="18.5703125" customWidth="1"/>
  </cols>
  <sheetData>
    <row r="4" spans="1:7" ht="24" customHeight="1">
      <c r="A4" s="37" t="s">
        <v>12</v>
      </c>
      <c r="B4" s="38"/>
      <c r="C4" s="39"/>
      <c r="D4" s="40"/>
      <c r="E4" s="20" t="s">
        <v>13</v>
      </c>
      <c r="F4" s="21" t="s">
        <v>14</v>
      </c>
      <c r="G4" s="22"/>
    </row>
    <row r="5" spans="1:7" ht="25.5" customHeight="1">
      <c r="A5" s="371" t="s">
        <v>3070</v>
      </c>
      <c r="B5" s="372"/>
      <c r="C5" s="372"/>
      <c r="D5" s="373"/>
      <c r="E5" s="23" t="s">
        <v>3076</v>
      </c>
      <c r="F5" s="22" t="s">
        <v>3071</v>
      </c>
      <c r="G5" s="24"/>
    </row>
    <row r="6" spans="1:7" ht="21" customHeight="1">
      <c r="A6" s="371"/>
      <c r="B6" s="372"/>
      <c r="C6" s="372"/>
      <c r="D6" s="373"/>
      <c r="E6" s="23"/>
      <c r="F6" s="25"/>
      <c r="G6" s="24"/>
    </row>
    <row r="7" spans="1:7" ht="21" customHeight="1">
      <c r="A7" s="371"/>
      <c r="B7" s="372"/>
      <c r="C7" s="372"/>
      <c r="D7" s="373"/>
      <c r="E7" s="23"/>
      <c r="F7" s="25"/>
      <c r="G7" s="24"/>
    </row>
    <row r="8" spans="1:7" ht="27" customHeight="1">
      <c r="A8" s="371" t="s">
        <v>3077</v>
      </c>
      <c r="B8" s="372"/>
      <c r="C8" s="372"/>
      <c r="D8" s="373"/>
      <c r="E8" s="23" t="s">
        <v>3079</v>
      </c>
      <c r="F8" s="25" t="s">
        <v>3079</v>
      </c>
      <c r="G8" s="24"/>
    </row>
    <row r="9" spans="1:7" ht="27" customHeight="1">
      <c r="A9" s="26" t="s">
        <v>15</v>
      </c>
      <c r="B9" s="27"/>
      <c r="C9" s="27"/>
      <c r="D9" s="28"/>
      <c r="E9" s="23" t="s">
        <v>3078</v>
      </c>
      <c r="F9" s="29" t="s">
        <v>3078</v>
      </c>
      <c r="G9" s="24"/>
    </row>
    <row r="10" spans="1:7" ht="27" customHeight="1">
      <c r="A10" s="30" t="s">
        <v>16</v>
      </c>
      <c r="B10" s="31"/>
      <c r="C10" s="31"/>
      <c r="D10" s="32"/>
      <c r="E10" s="20"/>
      <c r="F10" s="29"/>
      <c r="G10" s="24"/>
    </row>
    <row r="11" spans="1:7" ht="27" customHeight="1">
      <c r="A11" s="26"/>
      <c r="B11" s="27"/>
      <c r="C11" s="27"/>
      <c r="D11" s="28"/>
      <c r="E11" s="21"/>
      <c r="F11" s="33"/>
      <c r="G11" s="24"/>
    </row>
    <row r="12" spans="1:7" ht="27" customHeight="1">
      <c r="A12" s="26"/>
      <c r="B12" s="27"/>
      <c r="C12" s="27"/>
      <c r="D12" s="28"/>
      <c r="E12" s="21"/>
      <c r="F12" s="33"/>
      <c r="G12" s="24"/>
    </row>
    <row r="13" spans="1:7" ht="27" customHeight="1">
      <c r="A13" s="26"/>
      <c r="B13" s="27"/>
      <c r="C13" s="27"/>
      <c r="D13" s="28"/>
      <c r="E13" s="21"/>
      <c r="F13" s="33"/>
      <c r="G13" s="24"/>
    </row>
    <row r="14" spans="1:7" ht="27" customHeight="1">
      <c r="A14" s="26"/>
      <c r="B14" s="27"/>
      <c r="C14" s="27"/>
      <c r="D14" s="28"/>
      <c r="E14" s="21"/>
      <c r="F14" s="33"/>
      <c r="G14" s="24"/>
    </row>
    <row r="15" spans="1:7" ht="27" customHeight="1">
      <c r="A15" s="371"/>
      <c r="B15" s="372"/>
      <c r="C15" s="372"/>
      <c r="D15" s="373"/>
      <c r="E15" s="21"/>
      <c r="F15" s="34"/>
      <c r="G15" s="24"/>
    </row>
    <row r="16" spans="1:7" ht="27" customHeight="1">
      <c r="A16" s="16"/>
      <c r="B16" s="16"/>
      <c r="C16" s="16"/>
      <c r="D16" s="16"/>
      <c r="E16" s="16"/>
      <c r="F16" s="16"/>
      <c r="G16" s="24"/>
    </row>
    <row r="17" spans="1:7">
      <c r="A17" s="16"/>
      <c r="B17" s="16"/>
      <c r="C17" s="16"/>
      <c r="D17" s="16"/>
      <c r="E17" s="16"/>
      <c r="F17" s="16"/>
      <c r="G17" s="24"/>
    </row>
    <row r="18" spans="1:7">
      <c r="A18" s="16"/>
      <c r="B18" s="16"/>
      <c r="C18" s="16"/>
      <c r="D18" s="16"/>
      <c r="E18" s="16"/>
      <c r="F18" s="16"/>
      <c r="G18" s="24"/>
    </row>
    <row r="19" spans="1:7">
      <c r="A19" s="16"/>
      <c r="B19" s="16"/>
      <c r="C19" s="16"/>
      <c r="D19" s="16"/>
      <c r="E19" s="16"/>
      <c r="F19" s="16"/>
      <c r="G19" s="24"/>
    </row>
    <row r="20" spans="1:7">
      <c r="A20" s="16"/>
      <c r="B20" s="16"/>
      <c r="C20" s="16"/>
      <c r="D20" s="16"/>
      <c r="E20" s="16"/>
      <c r="F20" s="16"/>
      <c r="G20" s="24"/>
    </row>
    <row r="21" spans="1:7">
      <c r="A21" s="16"/>
      <c r="B21" s="16"/>
      <c r="C21" s="16"/>
      <c r="D21" s="16"/>
      <c r="E21" s="16"/>
      <c r="F21" s="16"/>
      <c r="G21" s="24"/>
    </row>
    <row r="22" spans="1:7">
      <c r="A22" s="16"/>
      <c r="B22" s="16"/>
      <c r="C22" s="16"/>
      <c r="D22" s="16"/>
      <c r="E22" s="16"/>
      <c r="F22" s="16"/>
      <c r="G22" s="24"/>
    </row>
    <row r="23" spans="1:7">
      <c r="A23" s="16"/>
      <c r="B23" s="16"/>
      <c r="C23" s="16"/>
      <c r="D23" s="16"/>
      <c r="E23" s="16"/>
      <c r="F23" s="16"/>
      <c r="G23" s="24"/>
    </row>
    <row r="24" spans="1:7">
      <c r="A24" s="16"/>
      <c r="B24" s="16"/>
      <c r="C24" s="16"/>
      <c r="D24" s="16"/>
      <c r="E24" s="16"/>
      <c r="F24" s="16"/>
      <c r="G24" s="24"/>
    </row>
    <row r="25" spans="1:7">
      <c r="A25" s="16"/>
      <c r="B25" s="16"/>
      <c r="C25" s="16"/>
      <c r="D25" s="16"/>
      <c r="E25" s="16"/>
      <c r="F25" s="16"/>
      <c r="G25" s="24"/>
    </row>
    <row r="26" spans="1:7">
      <c r="A26" s="16"/>
      <c r="B26" s="16"/>
      <c r="C26" s="16"/>
      <c r="D26" s="16"/>
      <c r="E26" s="16"/>
      <c r="F26" s="16"/>
      <c r="G26" s="24"/>
    </row>
    <row r="27" spans="1:7">
      <c r="A27" s="16"/>
      <c r="B27" s="16"/>
      <c r="C27" s="16"/>
      <c r="D27" s="16"/>
      <c r="E27" s="16"/>
      <c r="F27" s="16"/>
      <c r="G27" s="24"/>
    </row>
    <row r="28" spans="1:7">
      <c r="A28" s="16"/>
      <c r="B28" s="16"/>
      <c r="C28" s="16"/>
      <c r="D28" s="16"/>
      <c r="E28" s="16"/>
      <c r="F28" s="16"/>
      <c r="G28" s="24"/>
    </row>
    <row r="29" spans="1:7">
      <c r="A29" s="16"/>
      <c r="B29" s="16"/>
      <c r="C29" s="16"/>
      <c r="D29" s="16"/>
      <c r="E29" s="16"/>
      <c r="F29" s="16"/>
      <c r="G29" s="24"/>
    </row>
    <row r="30" spans="1:7">
      <c r="A30" s="16"/>
      <c r="B30" s="16"/>
      <c r="C30" s="16"/>
      <c r="D30" s="16"/>
      <c r="E30" s="16"/>
      <c r="F30" s="16"/>
      <c r="G30" s="24"/>
    </row>
    <row r="31" spans="1:7">
      <c r="A31" s="16"/>
      <c r="B31" s="16"/>
      <c r="C31" s="16"/>
      <c r="D31" s="16"/>
      <c r="E31" s="16"/>
      <c r="F31" s="16"/>
      <c r="G31" s="24"/>
    </row>
    <row r="32" spans="1:7">
      <c r="A32" s="16"/>
      <c r="B32" s="16"/>
      <c r="C32" s="16"/>
      <c r="D32" s="16"/>
      <c r="E32" s="16"/>
      <c r="F32" s="16"/>
      <c r="G32" s="24"/>
    </row>
    <row r="33" spans="1:7">
      <c r="A33" s="16"/>
      <c r="B33" s="16"/>
      <c r="C33" s="16"/>
      <c r="D33" s="16"/>
      <c r="E33" s="16"/>
      <c r="F33" s="16"/>
      <c r="G33" s="24"/>
    </row>
    <row r="34" spans="1:7">
      <c r="A34" s="16"/>
      <c r="B34" s="16"/>
      <c r="C34" s="16"/>
      <c r="D34" s="16"/>
      <c r="E34" s="16"/>
      <c r="F34" s="16"/>
      <c r="G34" s="24"/>
    </row>
    <row r="35" spans="1:7">
      <c r="A35" s="16"/>
      <c r="B35" s="16"/>
      <c r="C35" s="16"/>
      <c r="D35" s="16"/>
      <c r="E35" s="16"/>
      <c r="F35" s="16"/>
      <c r="G35" s="24"/>
    </row>
    <row r="36" spans="1:7">
      <c r="A36" s="16"/>
      <c r="B36" s="16"/>
      <c r="C36" s="16"/>
      <c r="D36" s="16"/>
      <c r="E36" s="16"/>
      <c r="F36" s="16"/>
      <c r="G36" s="24"/>
    </row>
    <row r="37" spans="1:7">
      <c r="A37" s="16"/>
      <c r="B37" s="16"/>
      <c r="C37" s="16"/>
      <c r="D37" s="16"/>
      <c r="E37" s="16"/>
      <c r="F37" s="16"/>
      <c r="G37" s="24"/>
    </row>
    <row r="38" spans="1:7">
      <c r="A38" s="16"/>
      <c r="B38" s="16"/>
      <c r="C38" s="16"/>
      <c r="D38" s="16"/>
      <c r="E38" s="16"/>
      <c r="F38" s="16"/>
      <c r="G38" s="24"/>
    </row>
    <row r="39" spans="1:7">
      <c r="A39" s="16"/>
      <c r="B39" s="16"/>
      <c r="C39" s="16"/>
      <c r="D39" s="16"/>
      <c r="E39" s="16"/>
      <c r="F39" s="16"/>
      <c r="G39" s="24"/>
    </row>
    <row r="40" spans="1:7">
      <c r="A40" s="16"/>
      <c r="B40" s="16"/>
      <c r="C40" s="16"/>
      <c r="D40" s="16"/>
      <c r="E40" s="16"/>
      <c r="F40" s="16"/>
      <c r="G40" s="24"/>
    </row>
    <row r="41" spans="1:7">
      <c r="A41" s="16"/>
      <c r="B41" s="16"/>
      <c r="C41" s="16"/>
      <c r="D41" s="16"/>
      <c r="E41" s="16"/>
      <c r="F41" s="16"/>
      <c r="G41" s="24"/>
    </row>
    <row r="42" spans="1:7">
      <c r="A42" s="16"/>
      <c r="B42" s="16"/>
      <c r="C42" s="16"/>
      <c r="D42" s="16"/>
      <c r="E42" s="16"/>
      <c r="F42" s="16"/>
      <c r="G42" s="24"/>
    </row>
    <row r="43" spans="1:7">
      <c r="A43" s="16"/>
      <c r="B43" s="16"/>
      <c r="C43" s="16"/>
      <c r="D43" s="16"/>
      <c r="E43" s="16"/>
      <c r="F43" s="16"/>
      <c r="G43" s="24"/>
    </row>
    <row r="44" spans="1:7">
      <c r="A44" s="16"/>
      <c r="B44" s="16"/>
      <c r="C44" s="16"/>
      <c r="D44" s="16"/>
      <c r="E44" s="16"/>
      <c r="F44" s="16"/>
      <c r="G44" s="24"/>
    </row>
    <row r="45" spans="1:7">
      <c r="A45" s="16"/>
      <c r="B45" s="16"/>
      <c r="C45" s="16"/>
      <c r="D45" s="16"/>
      <c r="E45" s="16"/>
      <c r="F45" s="16"/>
      <c r="G45" s="24"/>
    </row>
    <row r="46" spans="1:7">
      <c r="A46" s="16"/>
      <c r="B46" s="16"/>
      <c r="C46" s="16"/>
      <c r="D46" s="16"/>
      <c r="E46" s="16"/>
      <c r="F46" s="16"/>
      <c r="G46" s="24"/>
    </row>
    <row r="47" spans="1:7">
      <c r="A47" s="16"/>
      <c r="B47" s="16"/>
      <c r="C47" s="16"/>
      <c r="D47" s="16"/>
      <c r="E47" s="16"/>
      <c r="F47" s="16"/>
      <c r="G47" s="24"/>
    </row>
    <row r="48" spans="1:7">
      <c r="A48" s="16"/>
      <c r="B48" s="16"/>
      <c r="C48" s="16"/>
      <c r="D48" s="16"/>
      <c r="E48" s="16"/>
      <c r="F48" s="16"/>
      <c r="G48" s="24"/>
    </row>
    <row r="49" spans="1:7">
      <c r="A49" s="16"/>
      <c r="B49" s="16"/>
      <c r="C49" s="16"/>
      <c r="D49" s="16"/>
      <c r="E49" s="16"/>
      <c r="F49" s="16"/>
      <c r="G49" s="24"/>
    </row>
    <row r="50" spans="1:7">
      <c r="A50" s="16"/>
      <c r="B50" s="16"/>
      <c r="C50" s="16"/>
      <c r="D50" s="16"/>
      <c r="E50" s="16"/>
      <c r="F50" s="16"/>
      <c r="G50" s="24"/>
    </row>
    <row r="51" spans="1:7">
      <c r="A51" s="16"/>
      <c r="B51" s="16"/>
      <c r="C51" s="16"/>
      <c r="D51" s="16"/>
      <c r="E51" s="16"/>
      <c r="F51" s="16"/>
      <c r="G51" s="24"/>
    </row>
    <row r="52" spans="1:7">
      <c r="A52" s="16"/>
      <c r="B52" s="16"/>
      <c r="C52" s="16"/>
      <c r="D52" s="16"/>
      <c r="E52" s="16"/>
      <c r="F52" s="16"/>
      <c r="G52" s="24"/>
    </row>
    <row r="53" spans="1:7">
      <c r="A53" s="16"/>
      <c r="B53" s="16"/>
      <c r="C53" s="16"/>
      <c r="D53" s="16"/>
      <c r="E53" s="16"/>
      <c r="F53" s="16"/>
      <c r="G53" s="24"/>
    </row>
    <row r="54" spans="1:7">
      <c r="A54" s="16"/>
      <c r="B54" s="16"/>
      <c r="C54" s="16"/>
      <c r="D54" s="16"/>
      <c r="E54" s="16"/>
      <c r="F54" s="16"/>
      <c r="G54" s="24"/>
    </row>
    <row r="55" spans="1:7">
      <c r="A55" s="16"/>
      <c r="B55" s="16"/>
      <c r="C55" s="16"/>
      <c r="D55" s="16"/>
      <c r="E55" s="16"/>
      <c r="F55" s="16"/>
      <c r="G55" s="24"/>
    </row>
    <row r="56" spans="1:7">
      <c r="A56" s="16"/>
      <c r="B56" s="16"/>
      <c r="C56" s="16"/>
      <c r="D56" s="16"/>
      <c r="E56" s="16"/>
      <c r="F56" s="16"/>
      <c r="G56" s="24"/>
    </row>
    <row r="57" spans="1:7">
      <c r="A57" s="16"/>
      <c r="B57" s="16"/>
      <c r="C57" s="16"/>
      <c r="D57" s="16"/>
      <c r="E57" s="16"/>
      <c r="F57" s="16"/>
      <c r="G57" s="24"/>
    </row>
    <row r="58" spans="1:7">
      <c r="A58" s="16"/>
      <c r="B58" s="16"/>
      <c r="C58" s="16"/>
      <c r="D58" s="16"/>
      <c r="E58" s="16"/>
      <c r="F58" s="16"/>
      <c r="G58" s="24"/>
    </row>
    <row r="59" spans="1:7">
      <c r="A59" s="16"/>
      <c r="B59" s="16"/>
      <c r="C59" s="16"/>
      <c r="D59" s="16"/>
      <c r="E59" s="16"/>
      <c r="F59" s="16"/>
      <c r="G59" s="24"/>
    </row>
    <row r="60" spans="1:7">
      <c r="A60" s="16"/>
      <c r="B60" s="16"/>
      <c r="C60" s="16"/>
      <c r="D60" s="16"/>
      <c r="E60" s="16"/>
      <c r="F60" s="16"/>
      <c r="G60" s="24"/>
    </row>
    <row r="61" spans="1:7">
      <c r="A61" s="16"/>
      <c r="B61" s="16"/>
      <c r="C61" s="16"/>
      <c r="D61" s="16"/>
      <c r="E61" s="16"/>
      <c r="F61" s="16"/>
      <c r="G61" s="24"/>
    </row>
    <row r="62" spans="1:7">
      <c r="A62" s="16"/>
      <c r="B62" s="16"/>
      <c r="C62" s="16"/>
      <c r="D62" s="16"/>
      <c r="E62" s="16"/>
      <c r="F62" s="16"/>
      <c r="G62" s="24"/>
    </row>
    <row r="63" spans="1:7">
      <c r="A63" s="16"/>
      <c r="B63" s="16"/>
      <c r="C63" s="16"/>
      <c r="D63" s="16"/>
      <c r="E63" s="16"/>
      <c r="F63" s="16"/>
      <c r="G63" s="24"/>
    </row>
    <row r="64" spans="1:7">
      <c r="A64" s="16"/>
      <c r="B64" s="16"/>
      <c r="C64" s="16"/>
      <c r="D64" s="16"/>
      <c r="E64" s="16"/>
      <c r="F64" s="16"/>
      <c r="G64" s="24"/>
    </row>
    <row r="65" spans="1:7">
      <c r="A65" s="16"/>
      <c r="B65" s="16"/>
      <c r="C65" s="16"/>
      <c r="D65" s="16"/>
      <c r="E65" s="16"/>
      <c r="F65" s="16"/>
      <c r="G65" s="24"/>
    </row>
    <row r="66" spans="1:7">
      <c r="A66" s="16"/>
      <c r="B66" s="16"/>
      <c r="C66" s="16"/>
      <c r="D66" s="16"/>
      <c r="E66" s="16"/>
      <c r="F66" s="16"/>
      <c r="G66" s="24"/>
    </row>
    <row r="67" spans="1:7">
      <c r="A67" s="16"/>
      <c r="B67" s="16"/>
      <c r="C67" s="16"/>
      <c r="D67" s="16"/>
      <c r="E67" s="16"/>
      <c r="F67" s="16"/>
      <c r="G67" s="24"/>
    </row>
    <row r="68" spans="1:7">
      <c r="A68" s="16"/>
      <c r="B68" s="16"/>
      <c r="C68" s="16"/>
      <c r="D68" s="16"/>
      <c r="E68" s="16"/>
      <c r="F68" s="16"/>
      <c r="G68" s="24"/>
    </row>
    <row r="69" spans="1:7">
      <c r="A69" s="16"/>
      <c r="B69" s="16"/>
      <c r="C69" s="16"/>
      <c r="D69" s="16"/>
      <c r="E69" s="16"/>
      <c r="F69" s="16"/>
      <c r="G69" s="24"/>
    </row>
    <row r="70" spans="1:7">
      <c r="A70" s="16"/>
      <c r="B70" s="16"/>
      <c r="C70" s="16"/>
      <c r="D70" s="16"/>
      <c r="E70" s="16"/>
      <c r="F70" s="16"/>
      <c r="G70" s="24"/>
    </row>
    <row r="71" spans="1:7">
      <c r="A71" s="16"/>
      <c r="B71" s="16"/>
      <c r="C71" s="16"/>
      <c r="D71" s="16"/>
      <c r="E71" s="16"/>
      <c r="F71" s="16"/>
      <c r="G71" s="24"/>
    </row>
    <row r="72" spans="1:7">
      <c r="A72" s="16"/>
      <c r="B72" s="16"/>
      <c r="C72" s="16"/>
      <c r="D72" s="16"/>
      <c r="E72" s="16"/>
      <c r="F72" s="16"/>
      <c r="G72" s="24"/>
    </row>
    <row r="73" spans="1:7">
      <c r="A73" s="16"/>
      <c r="B73" s="16"/>
      <c r="C73" s="16"/>
      <c r="D73" s="16"/>
      <c r="E73" s="16"/>
      <c r="F73" s="16"/>
      <c r="G73" s="24"/>
    </row>
    <row r="74" spans="1:7">
      <c r="A74" s="16"/>
      <c r="B74" s="16"/>
      <c r="C74" s="16"/>
      <c r="D74" s="16"/>
      <c r="E74" s="16"/>
      <c r="F74" s="16"/>
      <c r="G74" s="24"/>
    </row>
    <row r="75" spans="1:7">
      <c r="A75" s="16"/>
      <c r="B75" s="16"/>
      <c r="C75" s="16"/>
      <c r="D75" s="16"/>
      <c r="E75" s="16"/>
      <c r="F75" s="16"/>
      <c r="G75" s="24"/>
    </row>
    <row r="76" spans="1:7">
      <c r="A76" s="16"/>
      <c r="B76" s="16"/>
      <c r="C76" s="16"/>
      <c r="D76" s="16"/>
      <c r="E76" s="16"/>
      <c r="F76" s="16"/>
      <c r="G76" s="24"/>
    </row>
    <row r="77" spans="1:7">
      <c r="A77" s="16"/>
      <c r="B77" s="16"/>
      <c r="C77" s="16"/>
      <c r="D77" s="16"/>
      <c r="E77" s="16"/>
      <c r="F77" s="16"/>
      <c r="G77" s="24"/>
    </row>
    <row r="78" spans="1:7">
      <c r="A78" s="16"/>
      <c r="B78" s="16"/>
      <c r="C78" s="16"/>
      <c r="D78" s="16"/>
      <c r="E78" s="16"/>
      <c r="F78" s="16"/>
      <c r="G78" s="24"/>
    </row>
    <row r="79" spans="1:7">
      <c r="A79" s="16"/>
      <c r="B79" s="16"/>
      <c r="C79" s="16"/>
      <c r="D79" s="16"/>
      <c r="E79" s="16"/>
      <c r="F79" s="16"/>
      <c r="G79" s="24"/>
    </row>
    <row r="80" spans="1:7">
      <c r="A80" s="16"/>
      <c r="B80" s="16"/>
      <c r="C80" s="16"/>
      <c r="D80" s="16"/>
      <c r="E80" s="16"/>
      <c r="F80" s="16"/>
      <c r="G80" s="24"/>
    </row>
    <row r="81" spans="1:7">
      <c r="A81" s="16"/>
      <c r="B81" s="16"/>
      <c r="C81" s="16"/>
      <c r="D81" s="16"/>
      <c r="E81" s="16"/>
      <c r="F81" s="16"/>
      <c r="G81" s="24"/>
    </row>
    <row r="82" spans="1:7">
      <c r="A82" s="16"/>
      <c r="B82" s="16"/>
      <c r="C82" s="16"/>
      <c r="D82" s="16"/>
      <c r="E82" s="16"/>
      <c r="F82" s="16"/>
      <c r="G82" s="24"/>
    </row>
    <row r="83" spans="1:7">
      <c r="A83" s="16"/>
      <c r="B83" s="16"/>
      <c r="C83" s="16"/>
      <c r="D83" s="16"/>
      <c r="E83" s="16"/>
      <c r="F83" s="16"/>
      <c r="G83" s="24"/>
    </row>
    <row r="84" spans="1:7">
      <c r="A84" s="16"/>
      <c r="B84" s="16"/>
      <c r="C84" s="16"/>
      <c r="D84" s="16"/>
      <c r="E84" s="16"/>
      <c r="F84" s="16"/>
      <c r="G84" s="24"/>
    </row>
    <row r="85" spans="1:7">
      <c r="A85" s="16"/>
      <c r="B85" s="16"/>
      <c r="C85" s="16"/>
      <c r="D85" s="16"/>
      <c r="E85" s="16"/>
      <c r="F85" s="16"/>
      <c r="G85" s="24"/>
    </row>
    <row r="86" spans="1:7">
      <c r="A86" s="16"/>
      <c r="B86" s="16"/>
      <c r="C86" s="16"/>
      <c r="D86" s="16"/>
      <c r="E86" s="16"/>
      <c r="F86" s="16"/>
      <c r="G86" s="24"/>
    </row>
    <row r="87" spans="1:7">
      <c r="A87" s="16"/>
      <c r="B87" s="16"/>
      <c r="C87" s="16"/>
      <c r="D87" s="16"/>
      <c r="E87" s="16"/>
      <c r="F87" s="16"/>
      <c r="G87" s="24"/>
    </row>
    <row r="88" spans="1:7">
      <c r="A88" s="16"/>
      <c r="B88" s="16"/>
      <c r="C88" s="16"/>
      <c r="D88" s="16"/>
      <c r="E88" s="16"/>
      <c r="F88" s="16"/>
      <c r="G88" s="24"/>
    </row>
    <row r="89" spans="1:7">
      <c r="A89" s="16"/>
      <c r="B89" s="16"/>
      <c r="C89" s="16"/>
      <c r="D89" s="16"/>
      <c r="E89" s="16"/>
      <c r="F89" s="16"/>
      <c r="G89" s="24"/>
    </row>
    <row r="90" spans="1:7">
      <c r="A90" s="16"/>
      <c r="B90" s="16"/>
      <c r="C90" s="16"/>
      <c r="D90" s="16"/>
      <c r="E90" s="16"/>
      <c r="F90" s="16"/>
      <c r="G90" s="24"/>
    </row>
    <row r="91" spans="1:7">
      <c r="A91" s="16"/>
      <c r="B91" s="16"/>
      <c r="C91" s="16"/>
      <c r="D91" s="16"/>
      <c r="E91" s="16"/>
      <c r="F91" s="16"/>
      <c r="G91" s="24"/>
    </row>
    <row r="92" spans="1:7">
      <c r="A92" s="16"/>
      <c r="B92" s="16"/>
      <c r="C92" s="16"/>
      <c r="D92" s="16"/>
      <c r="E92" s="16"/>
      <c r="F92" s="16"/>
      <c r="G92" s="24"/>
    </row>
    <row r="93" spans="1:7">
      <c r="A93" s="16"/>
      <c r="B93" s="16"/>
      <c r="C93" s="16"/>
      <c r="D93" s="16"/>
      <c r="E93" s="16"/>
      <c r="F93" s="16"/>
      <c r="G93" s="24"/>
    </row>
    <row r="94" spans="1:7">
      <c r="A94" s="16"/>
      <c r="B94" s="16"/>
      <c r="C94" s="16"/>
      <c r="D94" s="16"/>
      <c r="E94" s="16"/>
      <c r="F94" s="16"/>
      <c r="G94" s="24"/>
    </row>
    <row r="95" spans="1:7">
      <c r="A95" s="16"/>
      <c r="B95" s="16"/>
      <c r="C95" s="16"/>
      <c r="D95" s="16"/>
      <c r="E95" s="16"/>
      <c r="F95" s="16"/>
      <c r="G95" s="24"/>
    </row>
    <row r="96" spans="1:7">
      <c r="A96" s="16"/>
      <c r="B96" s="16"/>
      <c r="C96" s="16"/>
      <c r="D96" s="16"/>
      <c r="E96" s="16"/>
      <c r="F96" s="16"/>
      <c r="G96" s="24"/>
    </row>
    <row r="97" spans="1:7">
      <c r="A97" s="16"/>
      <c r="B97" s="16"/>
      <c r="C97" s="16"/>
      <c r="D97" s="16"/>
      <c r="E97" s="16"/>
      <c r="F97" s="16"/>
      <c r="G97" s="24"/>
    </row>
    <row r="98" spans="1:7">
      <c r="A98" s="16"/>
      <c r="B98" s="16"/>
      <c r="C98" s="16"/>
      <c r="D98" s="16"/>
      <c r="E98" s="16"/>
      <c r="F98" s="16"/>
      <c r="G98" s="24"/>
    </row>
    <row r="99" spans="1:7">
      <c r="A99" s="16"/>
      <c r="B99" s="16"/>
      <c r="C99" s="16"/>
      <c r="D99" s="16"/>
      <c r="E99" s="16"/>
      <c r="F99" s="16"/>
      <c r="G99" s="24"/>
    </row>
    <row r="100" spans="1:7">
      <c r="A100" s="16"/>
      <c r="B100" s="16"/>
      <c r="C100" s="16"/>
      <c r="D100" s="16"/>
      <c r="E100" s="16"/>
      <c r="F100" s="16"/>
      <c r="G100" s="24"/>
    </row>
    <row r="101" spans="1:7">
      <c r="A101" s="16"/>
      <c r="B101" s="16"/>
      <c r="C101" s="16"/>
      <c r="D101" s="16"/>
      <c r="E101" s="16"/>
      <c r="F101" s="16"/>
      <c r="G101" s="24"/>
    </row>
    <row r="102" spans="1:7">
      <c r="A102" s="16"/>
      <c r="B102" s="16"/>
      <c r="C102" s="16"/>
      <c r="D102" s="16"/>
      <c r="E102" s="16"/>
      <c r="F102" s="16"/>
      <c r="G102" s="24"/>
    </row>
    <row r="103" spans="1:7">
      <c r="A103" s="16"/>
      <c r="B103" s="16"/>
      <c r="C103" s="16"/>
      <c r="D103" s="16"/>
      <c r="E103" s="16"/>
      <c r="F103" s="16"/>
      <c r="G103" s="24"/>
    </row>
    <row r="104" spans="1:7">
      <c r="A104" s="16"/>
      <c r="B104" s="16"/>
      <c r="C104" s="16"/>
      <c r="D104" s="16"/>
      <c r="E104" s="16"/>
      <c r="F104" s="16"/>
      <c r="G104" s="24"/>
    </row>
    <row r="105" spans="1:7">
      <c r="A105" s="16"/>
      <c r="B105" s="16"/>
      <c r="C105" s="16"/>
      <c r="D105" s="16"/>
      <c r="E105" s="16"/>
      <c r="F105" s="16"/>
      <c r="G105" s="24"/>
    </row>
    <row r="106" spans="1:7">
      <c r="A106" s="16"/>
      <c r="B106" s="16"/>
      <c r="C106" s="16"/>
      <c r="D106" s="16"/>
      <c r="E106" s="16"/>
      <c r="F106" s="16"/>
      <c r="G106" s="24"/>
    </row>
    <row r="107" spans="1:7">
      <c r="A107" s="16"/>
      <c r="B107" s="16"/>
      <c r="C107" s="16"/>
      <c r="D107" s="16"/>
      <c r="E107" s="16"/>
      <c r="F107" s="16"/>
      <c r="G107" s="24"/>
    </row>
    <row r="108" spans="1:7">
      <c r="A108" s="16"/>
      <c r="B108" s="16"/>
      <c r="C108" s="16"/>
      <c r="D108" s="16"/>
      <c r="E108" s="16"/>
      <c r="F108" s="16"/>
      <c r="G108" s="24"/>
    </row>
    <row r="109" spans="1:7">
      <c r="A109" s="16"/>
      <c r="B109" s="16"/>
      <c r="C109" s="16"/>
      <c r="D109" s="16"/>
      <c r="E109" s="16"/>
      <c r="F109" s="16"/>
      <c r="G109" s="24"/>
    </row>
    <row r="110" spans="1:7">
      <c r="A110" s="16"/>
      <c r="B110" s="16"/>
      <c r="C110" s="16"/>
      <c r="D110" s="16"/>
      <c r="E110" s="16"/>
      <c r="F110" s="16"/>
      <c r="G110" s="24"/>
    </row>
    <row r="111" spans="1:7">
      <c r="A111" s="16"/>
      <c r="B111" s="16"/>
      <c r="C111" s="16"/>
      <c r="D111" s="16"/>
      <c r="E111" s="16"/>
      <c r="F111" s="16"/>
      <c r="G111" s="24"/>
    </row>
    <row r="112" spans="1:7">
      <c r="A112" s="16"/>
      <c r="B112" s="16"/>
      <c r="C112" s="16"/>
      <c r="D112" s="16"/>
      <c r="E112" s="16"/>
      <c r="F112" s="16"/>
      <c r="G112" s="24"/>
    </row>
    <row r="113" spans="1:7">
      <c r="A113" s="16"/>
      <c r="B113" s="16"/>
      <c r="C113" s="16"/>
      <c r="D113" s="16"/>
      <c r="E113" s="16"/>
      <c r="F113" s="16"/>
      <c r="G113" s="24"/>
    </row>
    <row r="114" spans="1:7">
      <c r="A114" s="16"/>
      <c r="B114" s="16"/>
      <c r="C114" s="16"/>
      <c r="D114" s="16"/>
      <c r="E114" s="16"/>
      <c r="F114" s="16"/>
      <c r="G114" s="24"/>
    </row>
    <row r="115" spans="1:7">
      <c r="A115" s="16"/>
      <c r="B115" s="16"/>
      <c r="C115" s="16"/>
      <c r="D115" s="16"/>
      <c r="E115" s="16"/>
      <c r="F115" s="16"/>
      <c r="G115" s="24"/>
    </row>
    <row r="116" spans="1:7">
      <c r="A116" s="16"/>
      <c r="B116" s="16"/>
      <c r="C116" s="16"/>
      <c r="D116" s="16"/>
      <c r="E116" s="16"/>
      <c r="F116" s="16"/>
      <c r="G116" s="24"/>
    </row>
    <row r="117" spans="1:7">
      <c r="A117" s="16"/>
      <c r="B117" s="16"/>
      <c r="C117" s="16"/>
      <c r="D117" s="16"/>
      <c r="E117" s="16"/>
      <c r="F117" s="16"/>
      <c r="G117" s="24"/>
    </row>
    <row r="118" spans="1:7">
      <c r="A118" s="16"/>
      <c r="B118" s="16"/>
      <c r="C118" s="16"/>
      <c r="D118" s="16"/>
      <c r="E118" s="16"/>
      <c r="F118" s="16"/>
      <c r="G118" s="24"/>
    </row>
    <row r="119" spans="1:7">
      <c r="A119" s="16"/>
      <c r="B119" s="16"/>
      <c r="C119" s="16"/>
      <c r="D119" s="16"/>
      <c r="E119" s="16"/>
      <c r="F119" s="16"/>
      <c r="G119" s="24"/>
    </row>
    <row r="120" spans="1:7">
      <c r="A120" s="16"/>
      <c r="B120" s="16"/>
      <c r="C120" s="16"/>
      <c r="D120" s="16"/>
      <c r="E120" s="16"/>
      <c r="F120" s="16"/>
      <c r="G120" s="24"/>
    </row>
    <row r="121" spans="1:7">
      <c r="A121" s="16"/>
      <c r="B121" s="16"/>
      <c r="C121" s="16"/>
      <c r="D121" s="16"/>
      <c r="E121" s="16"/>
      <c r="F121" s="16"/>
      <c r="G121" s="24"/>
    </row>
    <row r="122" spans="1:7">
      <c r="A122" s="16"/>
      <c r="B122" s="16"/>
      <c r="C122" s="16"/>
      <c r="D122" s="16"/>
      <c r="E122" s="16"/>
      <c r="F122" s="16"/>
      <c r="G122" s="24"/>
    </row>
    <row r="123" spans="1:7">
      <c r="A123" s="16"/>
      <c r="B123" s="16"/>
      <c r="C123" s="16"/>
      <c r="D123" s="16"/>
      <c r="E123" s="16"/>
      <c r="F123" s="16"/>
      <c r="G123" s="24"/>
    </row>
    <row r="124" spans="1:7">
      <c r="A124" s="16"/>
      <c r="B124" s="16"/>
      <c r="C124" s="16"/>
      <c r="D124" s="16"/>
      <c r="E124" s="16"/>
      <c r="F124" s="16"/>
      <c r="G124" s="24"/>
    </row>
    <row r="125" spans="1:7">
      <c r="A125" s="16"/>
      <c r="B125" s="16"/>
      <c r="C125" s="16"/>
      <c r="D125" s="16"/>
      <c r="E125" s="16"/>
      <c r="F125" s="16"/>
      <c r="G125" s="24"/>
    </row>
    <row r="126" spans="1:7">
      <c r="A126" s="16"/>
      <c r="B126" s="16"/>
      <c r="C126" s="16"/>
      <c r="D126" s="16"/>
      <c r="E126" s="16"/>
      <c r="F126" s="16"/>
      <c r="G126" s="24"/>
    </row>
    <row r="127" spans="1:7">
      <c r="A127" s="16"/>
      <c r="B127" s="16"/>
      <c r="C127" s="16"/>
      <c r="D127" s="16"/>
      <c r="E127" s="16"/>
      <c r="F127" s="16"/>
      <c r="G127" s="24"/>
    </row>
    <row r="128" spans="1:7">
      <c r="A128" s="16"/>
      <c r="B128" s="16"/>
      <c r="C128" s="16"/>
      <c r="D128" s="16"/>
      <c r="E128" s="16"/>
      <c r="F128" s="16"/>
      <c r="G128" s="24"/>
    </row>
    <row r="129" spans="1:7">
      <c r="A129" s="16"/>
      <c r="B129" s="16"/>
      <c r="C129" s="16"/>
      <c r="D129" s="16"/>
      <c r="E129" s="16"/>
      <c r="F129" s="16"/>
      <c r="G129" s="24"/>
    </row>
    <row r="130" spans="1:7">
      <c r="A130" s="16"/>
      <c r="B130" s="16"/>
      <c r="C130" s="16"/>
      <c r="D130" s="16"/>
      <c r="E130" s="16"/>
      <c r="F130" s="16"/>
      <c r="G130" s="24"/>
    </row>
    <row r="131" spans="1:7">
      <c r="A131" s="16"/>
      <c r="B131" s="16"/>
      <c r="C131" s="16"/>
      <c r="D131" s="16"/>
      <c r="E131" s="16"/>
      <c r="F131" s="16"/>
      <c r="G131" s="24"/>
    </row>
    <row r="132" spans="1:7">
      <c r="A132" s="16"/>
      <c r="B132" s="16"/>
      <c r="C132" s="16"/>
      <c r="D132" s="16"/>
      <c r="E132" s="16"/>
      <c r="F132" s="16"/>
      <c r="G132" s="24"/>
    </row>
    <row r="133" spans="1:7">
      <c r="A133" s="16"/>
      <c r="B133" s="16"/>
      <c r="C133" s="16"/>
      <c r="D133" s="16"/>
      <c r="E133" s="16"/>
      <c r="F133" s="16"/>
      <c r="G133" s="24"/>
    </row>
    <row r="134" spans="1:7">
      <c r="A134" s="16"/>
      <c r="B134" s="16"/>
      <c r="C134" s="16"/>
      <c r="D134" s="16"/>
      <c r="E134" s="16"/>
      <c r="F134" s="16"/>
      <c r="G134" s="24"/>
    </row>
    <row r="135" spans="1:7">
      <c r="A135" s="16"/>
      <c r="B135" s="16"/>
      <c r="C135" s="16"/>
      <c r="D135" s="16"/>
      <c r="E135" s="16"/>
      <c r="F135" s="16"/>
      <c r="G135" s="24"/>
    </row>
    <row r="136" spans="1:7">
      <c r="A136" s="16"/>
      <c r="B136" s="16"/>
      <c r="C136" s="16"/>
      <c r="D136" s="16"/>
      <c r="E136" s="16"/>
      <c r="F136" s="16"/>
      <c r="G136" s="24"/>
    </row>
    <row r="137" spans="1:7">
      <c r="A137" s="16"/>
      <c r="B137" s="16"/>
      <c r="C137" s="16"/>
      <c r="D137" s="16"/>
      <c r="E137" s="16"/>
      <c r="F137" s="16"/>
      <c r="G137" s="24"/>
    </row>
    <row r="138" spans="1:7">
      <c r="A138" s="16"/>
      <c r="B138" s="16"/>
      <c r="C138" s="16"/>
      <c r="D138" s="16"/>
      <c r="E138" s="16"/>
      <c r="F138" s="16"/>
      <c r="G138" s="24"/>
    </row>
    <row r="139" spans="1:7">
      <c r="A139" s="16"/>
      <c r="B139" s="16"/>
      <c r="C139" s="16"/>
      <c r="D139" s="16"/>
      <c r="E139" s="16"/>
      <c r="F139" s="16"/>
      <c r="G139" s="24"/>
    </row>
    <row r="140" spans="1:7">
      <c r="A140" s="16"/>
      <c r="B140" s="16"/>
      <c r="C140" s="16"/>
      <c r="D140" s="16"/>
      <c r="E140" s="16"/>
      <c r="F140" s="16"/>
      <c r="G140" s="24"/>
    </row>
    <row r="141" spans="1:7">
      <c r="A141" s="16"/>
      <c r="B141" s="16"/>
      <c r="C141" s="16"/>
      <c r="D141" s="16"/>
      <c r="E141" s="16"/>
      <c r="F141" s="16"/>
      <c r="G141" s="24"/>
    </row>
    <row r="142" spans="1:7">
      <c r="A142" s="16"/>
      <c r="B142" s="16"/>
      <c r="C142" s="16"/>
      <c r="D142" s="16"/>
      <c r="E142" s="16"/>
      <c r="F142" s="16"/>
      <c r="G142" s="24"/>
    </row>
    <row r="143" spans="1:7">
      <c r="A143" s="16"/>
      <c r="B143" s="16"/>
      <c r="C143" s="16"/>
      <c r="D143" s="16"/>
      <c r="E143" s="16"/>
      <c r="F143" s="16"/>
      <c r="G143" s="24"/>
    </row>
    <row r="144" spans="1:7">
      <c r="A144" s="16"/>
      <c r="B144" s="16"/>
      <c r="C144" s="16"/>
      <c r="D144" s="16"/>
      <c r="E144" s="16"/>
      <c r="F144" s="16"/>
      <c r="G144" s="24"/>
    </row>
    <row r="145" spans="1:7">
      <c r="A145" s="16"/>
      <c r="B145" s="16"/>
      <c r="C145" s="16"/>
      <c r="D145" s="16"/>
      <c r="E145" s="16"/>
      <c r="F145" s="16"/>
      <c r="G145" s="24"/>
    </row>
    <row r="146" spans="1:7">
      <c r="A146" s="16"/>
      <c r="B146" s="16"/>
      <c r="C146" s="16"/>
      <c r="D146" s="16"/>
      <c r="E146" s="16"/>
      <c r="F146" s="16"/>
      <c r="G146" s="24"/>
    </row>
    <row r="147" spans="1:7">
      <c r="A147" s="16"/>
      <c r="B147" s="16"/>
      <c r="C147" s="16"/>
      <c r="D147" s="16"/>
      <c r="E147" s="16"/>
      <c r="F147" s="16"/>
      <c r="G147" s="24"/>
    </row>
    <row r="148" spans="1:7">
      <c r="A148" s="16"/>
      <c r="B148" s="16"/>
      <c r="C148" s="16"/>
      <c r="D148" s="16"/>
      <c r="E148" s="16"/>
      <c r="F148" s="16"/>
      <c r="G148" s="24"/>
    </row>
    <row r="149" spans="1:7">
      <c r="A149" s="16"/>
      <c r="B149" s="16"/>
      <c r="C149" s="16"/>
      <c r="D149" s="16"/>
      <c r="E149" s="16"/>
      <c r="F149" s="16"/>
      <c r="G149" s="24"/>
    </row>
    <row r="150" spans="1:7">
      <c r="A150" s="16"/>
      <c r="B150" s="16"/>
      <c r="C150" s="16"/>
      <c r="D150" s="16"/>
      <c r="E150" s="16"/>
      <c r="F150" s="16"/>
      <c r="G150" s="24"/>
    </row>
    <row r="151" spans="1:7">
      <c r="A151" s="16"/>
      <c r="B151" s="16"/>
      <c r="C151" s="16"/>
      <c r="D151" s="16"/>
      <c r="E151" s="16"/>
      <c r="F151" s="16"/>
      <c r="G151" s="24"/>
    </row>
    <row r="152" spans="1:7">
      <c r="A152" s="16"/>
      <c r="B152" s="16"/>
      <c r="C152" s="16"/>
      <c r="D152" s="16"/>
      <c r="E152" s="16"/>
      <c r="F152" s="16"/>
      <c r="G152" s="24"/>
    </row>
    <row r="153" spans="1:7">
      <c r="A153" s="16"/>
      <c r="B153" s="16"/>
      <c r="C153" s="16"/>
      <c r="D153" s="16"/>
      <c r="E153" s="16"/>
      <c r="F153" s="16"/>
      <c r="G153" s="24"/>
    </row>
    <row r="154" spans="1:7">
      <c r="A154" s="16"/>
      <c r="B154" s="16"/>
      <c r="C154" s="16"/>
      <c r="D154" s="16"/>
      <c r="E154" s="16"/>
      <c r="F154" s="16"/>
      <c r="G154" s="24"/>
    </row>
    <row r="155" spans="1:7">
      <c r="A155" s="16"/>
      <c r="B155" s="16"/>
      <c r="C155" s="16"/>
      <c r="D155" s="16"/>
      <c r="E155" s="16"/>
      <c r="F155" s="16"/>
      <c r="G155" s="24"/>
    </row>
    <row r="156" spans="1:7">
      <c r="A156" s="16"/>
      <c r="B156" s="16"/>
      <c r="C156" s="16"/>
      <c r="D156" s="16"/>
      <c r="E156" s="16"/>
      <c r="F156" s="16"/>
      <c r="G156" s="24"/>
    </row>
    <row r="157" spans="1:7">
      <c r="A157" s="16"/>
      <c r="B157" s="16"/>
      <c r="C157" s="16"/>
      <c r="D157" s="16"/>
      <c r="E157" s="16"/>
      <c r="F157" s="16"/>
      <c r="G157" s="24"/>
    </row>
    <row r="158" spans="1:7">
      <c r="A158" s="16"/>
      <c r="B158" s="16"/>
      <c r="C158" s="16"/>
      <c r="D158" s="16"/>
      <c r="E158" s="16"/>
      <c r="F158" s="16"/>
      <c r="G158" s="24"/>
    </row>
    <row r="159" spans="1:7">
      <c r="A159" s="16"/>
      <c r="B159" s="16"/>
      <c r="C159" s="16"/>
      <c r="D159" s="16"/>
      <c r="E159" s="16"/>
      <c r="F159" s="16"/>
      <c r="G159" s="24"/>
    </row>
    <row r="160" spans="1:7">
      <c r="A160" s="16"/>
      <c r="B160" s="16"/>
      <c r="C160" s="16"/>
      <c r="D160" s="16"/>
      <c r="E160" s="16"/>
      <c r="F160" s="16"/>
      <c r="G160" s="24"/>
    </row>
    <row r="161" spans="1:7">
      <c r="A161" s="16"/>
      <c r="B161" s="16"/>
      <c r="C161" s="16"/>
      <c r="D161" s="16"/>
      <c r="E161" s="16"/>
      <c r="F161" s="16"/>
      <c r="G161" s="24"/>
    </row>
    <row r="162" spans="1:7">
      <c r="A162" s="16"/>
      <c r="B162" s="16"/>
      <c r="C162" s="16"/>
      <c r="D162" s="16"/>
      <c r="E162" s="16"/>
      <c r="F162" s="16"/>
      <c r="G162" s="24"/>
    </row>
    <row r="163" spans="1:7">
      <c r="A163" s="16"/>
      <c r="B163" s="16"/>
      <c r="C163" s="16"/>
      <c r="D163" s="16"/>
      <c r="E163" s="16"/>
      <c r="F163" s="16"/>
      <c r="G163" s="24"/>
    </row>
    <row r="164" spans="1:7">
      <c r="A164" s="16"/>
      <c r="B164" s="16"/>
      <c r="C164" s="16"/>
      <c r="D164" s="16"/>
      <c r="E164" s="16"/>
      <c r="F164" s="16"/>
      <c r="G164" s="24"/>
    </row>
    <row r="165" spans="1:7">
      <c r="A165" s="16"/>
      <c r="B165" s="16"/>
      <c r="C165" s="16"/>
      <c r="D165" s="16"/>
      <c r="E165" s="16"/>
      <c r="F165" s="16"/>
      <c r="G165" s="24"/>
    </row>
    <row r="166" spans="1:7">
      <c r="A166" s="16"/>
      <c r="B166" s="16"/>
      <c r="C166" s="16"/>
      <c r="D166" s="16"/>
      <c r="E166" s="16"/>
      <c r="F166" s="16"/>
      <c r="G166" s="24"/>
    </row>
    <row r="167" spans="1:7">
      <c r="A167" s="16"/>
      <c r="B167" s="16"/>
      <c r="C167" s="16"/>
      <c r="D167" s="16"/>
      <c r="E167" s="16"/>
      <c r="F167" s="16"/>
      <c r="G167" s="24"/>
    </row>
    <row r="168" spans="1:7">
      <c r="A168" s="16"/>
      <c r="B168" s="16"/>
      <c r="C168" s="16"/>
      <c r="D168" s="16"/>
      <c r="E168" s="16"/>
      <c r="F168" s="16"/>
      <c r="G168" s="24"/>
    </row>
    <row r="169" spans="1:7">
      <c r="A169" s="16"/>
      <c r="B169" s="16"/>
      <c r="C169" s="16"/>
      <c r="D169" s="16"/>
      <c r="E169" s="16"/>
      <c r="F169" s="16"/>
      <c r="G169" s="24"/>
    </row>
    <row r="170" spans="1:7">
      <c r="A170" s="16"/>
      <c r="B170" s="16"/>
      <c r="C170" s="16"/>
      <c r="D170" s="16"/>
      <c r="E170" s="16"/>
      <c r="F170" s="16"/>
      <c r="G170" s="24"/>
    </row>
    <row r="171" spans="1:7">
      <c r="A171" s="16"/>
      <c r="B171" s="16"/>
      <c r="C171" s="16"/>
      <c r="D171" s="16"/>
      <c r="E171" s="16"/>
      <c r="F171" s="16"/>
      <c r="G171" s="24"/>
    </row>
    <row r="172" spans="1:7">
      <c r="A172" s="16"/>
      <c r="B172" s="16"/>
      <c r="C172" s="16"/>
      <c r="D172" s="16"/>
      <c r="E172" s="16"/>
      <c r="F172" s="16"/>
      <c r="G172" s="24"/>
    </row>
    <row r="173" spans="1:7">
      <c r="A173" s="16"/>
      <c r="B173" s="16"/>
      <c r="C173" s="16"/>
      <c r="D173" s="16"/>
      <c r="E173" s="16"/>
      <c r="F173" s="16"/>
      <c r="G173" s="24"/>
    </row>
    <row r="174" spans="1:7">
      <c r="A174" s="16"/>
      <c r="B174" s="16"/>
      <c r="C174" s="16"/>
      <c r="D174" s="16"/>
      <c r="E174" s="16"/>
      <c r="F174" s="16"/>
      <c r="G174" s="24"/>
    </row>
    <row r="175" spans="1:7">
      <c r="A175" s="16"/>
      <c r="B175" s="16"/>
      <c r="C175" s="16"/>
      <c r="D175" s="16"/>
      <c r="E175" s="16"/>
      <c r="F175" s="16"/>
      <c r="G175" s="24"/>
    </row>
    <row r="176" spans="1:7">
      <c r="A176" s="16"/>
      <c r="B176" s="16"/>
      <c r="C176" s="16"/>
      <c r="D176" s="16"/>
      <c r="E176" s="16"/>
      <c r="F176" s="16"/>
      <c r="G176" s="24"/>
    </row>
    <row r="177" spans="1:7">
      <c r="A177" s="16"/>
      <c r="B177" s="16"/>
      <c r="C177" s="16"/>
      <c r="D177" s="16"/>
      <c r="E177" s="16"/>
      <c r="F177" s="16"/>
      <c r="G177" s="24"/>
    </row>
    <row r="178" spans="1:7">
      <c r="A178" s="16"/>
      <c r="B178" s="16"/>
      <c r="C178" s="16"/>
      <c r="D178" s="16"/>
      <c r="E178" s="16"/>
      <c r="F178" s="16"/>
      <c r="G178" s="24"/>
    </row>
    <row r="179" spans="1:7">
      <c r="A179" s="16"/>
      <c r="B179" s="16"/>
      <c r="C179" s="16"/>
      <c r="D179" s="16"/>
      <c r="E179" s="16"/>
      <c r="F179" s="16"/>
      <c r="G179" s="24"/>
    </row>
    <row r="180" spans="1:7">
      <c r="A180" s="16"/>
      <c r="B180" s="16"/>
      <c r="C180" s="16"/>
      <c r="D180" s="16"/>
      <c r="E180" s="16"/>
      <c r="F180" s="16"/>
      <c r="G180" s="24"/>
    </row>
    <row r="181" spans="1:7">
      <c r="A181" s="16"/>
      <c r="B181" s="16"/>
      <c r="C181" s="16"/>
      <c r="D181" s="16"/>
      <c r="E181" s="16"/>
      <c r="F181" s="16"/>
      <c r="G181" s="24"/>
    </row>
    <row r="182" spans="1:7">
      <c r="A182" s="16"/>
      <c r="B182" s="16"/>
      <c r="C182" s="16"/>
      <c r="D182" s="16"/>
      <c r="E182" s="16"/>
      <c r="F182" s="16"/>
      <c r="G182" s="24"/>
    </row>
    <row r="183" spans="1:7">
      <c r="A183" s="16"/>
      <c r="B183" s="16"/>
      <c r="C183" s="16"/>
      <c r="D183" s="16"/>
      <c r="E183" s="16"/>
      <c r="F183" s="16"/>
      <c r="G183" s="24"/>
    </row>
    <row r="184" spans="1:7">
      <c r="A184" s="16"/>
      <c r="B184" s="16"/>
      <c r="C184" s="16"/>
      <c r="D184" s="16"/>
      <c r="E184" s="16"/>
      <c r="F184" s="16"/>
      <c r="G184" s="24"/>
    </row>
    <row r="185" spans="1:7">
      <c r="A185" s="16"/>
      <c r="B185" s="16"/>
      <c r="C185" s="16"/>
      <c r="D185" s="16"/>
      <c r="E185" s="16"/>
      <c r="F185" s="16"/>
      <c r="G185" s="24"/>
    </row>
    <row r="186" spans="1:7">
      <c r="A186" s="16"/>
      <c r="B186" s="16"/>
      <c r="C186" s="16"/>
      <c r="D186" s="16"/>
      <c r="E186" s="16"/>
      <c r="F186" s="16"/>
      <c r="G186" s="24"/>
    </row>
    <row r="187" spans="1:7">
      <c r="A187" s="16"/>
      <c r="B187" s="16"/>
      <c r="C187" s="16"/>
      <c r="D187" s="16"/>
      <c r="E187" s="16"/>
      <c r="F187" s="16"/>
      <c r="G187" s="24"/>
    </row>
    <row r="188" spans="1:7">
      <c r="A188" s="16"/>
      <c r="B188" s="16"/>
      <c r="C188" s="16"/>
      <c r="D188" s="16"/>
      <c r="E188" s="16"/>
      <c r="F188" s="16"/>
      <c r="G188" s="24"/>
    </row>
    <row r="189" spans="1:7">
      <c r="A189" s="16"/>
      <c r="B189" s="16"/>
      <c r="C189" s="16"/>
      <c r="D189" s="16"/>
      <c r="E189" s="16"/>
      <c r="F189" s="16"/>
      <c r="G189" s="24"/>
    </row>
    <row r="190" spans="1:7">
      <c r="A190" s="16"/>
      <c r="B190" s="16"/>
      <c r="C190" s="16"/>
      <c r="D190" s="16"/>
      <c r="E190" s="16"/>
      <c r="F190" s="16"/>
      <c r="G190" s="24"/>
    </row>
    <row r="191" spans="1:7">
      <c r="A191" s="16"/>
      <c r="B191" s="16"/>
      <c r="C191" s="16"/>
      <c r="D191" s="16"/>
      <c r="E191" s="16"/>
      <c r="F191" s="16"/>
      <c r="G191" s="24"/>
    </row>
    <row r="192" spans="1:7">
      <c r="A192" s="16"/>
      <c r="B192" s="16"/>
      <c r="C192" s="16"/>
      <c r="D192" s="16"/>
      <c r="E192" s="16"/>
      <c r="F192" s="16"/>
      <c r="G192" s="24"/>
    </row>
    <row r="193" spans="1:7">
      <c r="A193" s="16"/>
      <c r="B193" s="16"/>
      <c r="C193" s="16"/>
      <c r="D193" s="16"/>
      <c r="E193" s="16"/>
      <c r="F193" s="16"/>
      <c r="G193" s="24"/>
    </row>
    <row r="194" spans="1:7">
      <c r="A194" s="16"/>
      <c r="B194" s="16"/>
      <c r="C194" s="16"/>
      <c r="D194" s="16"/>
      <c r="E194" s="16"/>
      <c r="F194" s="16"/>
      <c r="G194" s="24"/>
    </row>
    <row r="195" spans="1:7">
      <c r="A195" s="16"/>
      <c r="B195" s="16"/>
      <c r="C195" s="16"/>
      <c r="D195" s="16"/>
      <c r="E195" s="16"/>
      <c r="F195" s="16"/>
      <c r="G195" s="24"/>
    </row>
    <row r="196" spans="1:7">
      <c r="A196" s="16"/>
      <c r="B196" s="16"/>
      <c r="C196" s="16"/>
      <c r="D196" s="16"/>
      <c r="E196" s="16"/>
      <c r="F196" s="16"/>
      <c r="G196" s="24"/>
    </row>
    <row r="197" spans="1:7">
      <c r="A197" s="16"/>
      <c r="B197" s="16"/>
      <c r="C197" s="16"/>
      <c r="D197" s="16"/>
      <c r="E197" s="16"/>
      <c r="F197" s="16"/>
      <c r="G197" s="24"/>
    </row>
    <row r="198" spans="1:7">
      <c r="A198" s="16"/>
      <c r="B198" s="16"/>
      <c r="C198" s="16"/>
      <c r="D198" s="16"/>
      <c r="E198" s="16"/>
      <c r="F198" s="16"/>
      <c r="G198" s="24"/>
    </row>
    <row r="199" spans="1:7">
      <c r="A199" s="16"/>
      <c r="B199" s="16"/>
      <c r="C199" s="16"/>
      <c r="D199" s="16"/>
      <c r="E199" s="16"/>
      <c r="F199" s="16"/>
      <c r="G199" s="24"/>
    </row>
    <row r="200" spans="1:7">
      <c r="A200" s="16"/>
      <c r="B200" s="16"/>
      <c r="C200" s="16"/>
      <c r="D200" s="16"/>
      <c r="E200" s="16"/>
      <c r="F200" s="16"/>
      <c r="G200" s="24"/>
    </row>
    <row r="201" spans="1:7">
      <c r="A201" s="16"/>
      <c r="B201" s="16"/>
      <c r="C201" s="16"/>
      <c r="D201" s="16"/>
      <c r="E201" s="16"/>
      <c r="F201" s="16"/>
      <c r="G201" s="24"/>
    </row>
    <row r="202" spans="1:7">
      <c r="A202" s="16"/>
      <c r="B202" s="16"/>
      <c r="C202" s="16"/>
      <c r="D202" s="16"/>
      <c r="E202" s="16"/>
      <c r="F202" s="16"/>
      <c r="G202" s="24"/>
    </row>
    <row r="203" spans="1:7">
      <c r="A203" s="16"/>
      <c r="B203" s="16"/>
      <c r="C203" s="16"/>
      <c r="D203" s="16"/>
      <c r="E203" s="16"/>
      <c r="F203" s="16"/>
      <c r="G203" s="24"/>
    </row>
    <row r="204" spans="1:7">
      <c r="A204" s="16"/>
      <c r="B204" s="16"/>
      <c r="C204" s="16"/>
      <c r="D204" s="16"/>
      <c r="E204" s="16"/>
      <c r="F204" s="16"/>
      <c r="G204" s="24"/>
    </row>
    <row r="205" spans="1:7">
      <c r="A205" s="16"/>
      <c r="B205" s="16"/>
      <c r="C205" s="16"/>
      <c r="D205" s="16"/>
      <c r="E205" s="16"/>
      <c r="F205" s="16"/>
      <c r="G205" s="24"/>
    </row>
    <row r="206" spans="1:7">
      <c r="A206" s="16"/>
      <c r="B206" s="16"/>
      <c r="C206" s="16"/>
      <c r="D206" s="16"/>
      <c r="E206" s="16"/>
      <c r="F206" s="16"/>
      <c r="G206" s="24"/>
    </row>
    <row r="207" spans="1:7">
      <c r="A207" s="16"/>
      <c r="B207" s="16"/>
      <c r="C207" s="16"/>
      <c r="D207" s="16"/>
      <c r="E207" s="16"/>
      <c r="F207" s="16"/>
      <c r="G207" s="24"/>
    </row>
    <row r="208" spans="1:7">
      <c r="A208" s="16"/>
      <c r="B208" s="16"/>
      <c r="C208" s="16"/>
      <c r="D208" s="16"/>
      <c r="E208" s="16"/>
      <c r="F208" s="16"/>
      <c r="G208" s="24"/>
    </row>
    <row r="209" spans="1:7">
      <c r="A209" s="16"/>
      <c r="B209" s="16"/>
      <c r="C209" s="16"/>
      <c r="D209" s="16"/>
      <c r="E209" s="16"/>
      <c r="F209" s="16"/>
      <c r="G209" s="24"/>
    </row>
    <row r="210" spans="1:7">
      <c r="A210" s="16"/>
      <c r="B210" s="16"/>
      <c r="C210" s="16"/>
      <c r="D210" s="16"/>
      <c r="E210" s="16"/>
      <c r="F210" s="16"/>
      <c r="G210" s="24"/>
    </row>
    <row r="211" spans="1:7">
      <c r="A211" s="16"/>
      <c r="B211" s="16"/>
      <c r="C211" s="16"/>
      <c r="D211" s="16"/>
      <c r="E211" s="16"/>
      <c r="F211" s="16"/>
      <c r="G211" s="24"/>
    </row>
    <row r="212" spans="1:7">
      <c r="A212" s="16"/>
      <c r="B212" s="16"/>
      <c r="C212" s="16"/>
      <c r="D212" s="16"/>
      <c r="E212" s="16"/>
      <c r="F212" s="16"/>
      <c r="G212" s="24"/>
    </row>
    <row r="213" spans="1:7">
      <c r="A213" s="16"/>
      <c r="B213" s="16"/>
      <c r="C213" s="16"/>
      <c r="D213" s="16"/>
      <c r="E213" s="16"/>
      <c r="F213" s="16"/>
      <c r="G213" s="24"/>
    </row>
    <row r="214" spans="1:7">
      <c r="A214" s="16"/>
      <c r="B214" s="16"/>
      <c r="C214" s="16"/>
      <c r="D214" s="16"/>
      <c r="E214" s="16"/>
      <c r="F214" s="16"/>
      <c r="G214" s="24"/>
    </row>
    <row r="215" spans="1:7">
      <c r="A215" s="16"/>
      <c r="B215" s="16"/>
      <c r="C215" s="16"/>
      <c r="D215" s="16"/>
      <c r="E215" s="16"/>
      <c r="F215" s="16"/>
      <c r="G215" s="24"/>
    </row>
    <row r="216" spans="1:7">
      <c r="A216" s="16"/>
      <c r="B216" s="16"/>
      <c r="C216" s="16"/>
      <c r="D216" s="16"/>
      <c r="E216" s="16"/>
      <c r="F216" s="16"/>
      <c r="G216" s="24"/>
    </row>
    <row r="217" spans="1:7">
      <c r="A217" s="16"/>
      <c r="B217" s="16"/>
      <c r="C217" s="16"/>
      <c r="D217" s="16"/>
      <c r="E217" s="16"/>
      <c r="F217" s="16"/>
      <c r="G217" s="24"/>
    </row>
    <row r="218" spans="1:7">
      <c r="A218" s="16"/>
      <c r="B218" s="16"/>
      <c r="C218" s="16"/>
      <c r="D218" s="16"/>
      <c r="E218" s="16"/>
      <c r="F218" s="16"/>
      <c r="G218" s="24"/>
    </row>
    <row r="219" spans="1:7">
      <c r="A219" s="16"/>
      <c r="B219" s="16"/>
      <c r="C219" s="16"/>
      <c r="D219" s="16"/>
      <c r="E219" s="16"/>
      <c r="F219" s="16"/>
      <c r="G219" s="24"/>
    </row>
    <row r="220" spans="1:7">
      <c r="A220" s="16"/>
      <c r="B220" s="16"/>
      <c r="C220" s="16"/>
      <c r="D220" s="16"/>
      <c r="E220" s="16"/>
      <c r="F220" s="16"/>
      <c r="G220" s="24"/>
    </row>
    <row r="221" spans="1:7">
      <c r="A221" s="16"/>
      <c r="B221" s="16"/>
      <c r="C221" s="16"/>
      <c r="D221" s="16"/>
      <c r="E221" s="16"/>
      <c r="F221" s="16"/>
      <c r="G221" s="24"/>
    </row>
    <row r="222" spans="1:7">
      <c r="A222" s="16"/>
      <c r="B222" s="16"/>
      <c r="C222" s="16"/>
      <c r="D222" s="16"/>
      <c r="E222" s="16"/>
      <c r="F222" s="16"/>
      <c r="G222" s="24"/>
    </row>
    <row r="223" spans="1:7">
      <c r="A223" s="16"/>
      <c r="B223" s="16"/>
      <c r="C223" s="16"/>
      <c r="D223" s="16"/>
      <c r="E223" s="16"/>
      <c r="F223" s="16"/>
      <c r="G223" s="24"/>
    </row>
    <row r="224" spans="1:7">
      <c r="A224" s="16"/>
      <c r="B224" s="16"/>
      <c r="C224" s="16"/>
      <c r="D224" s="16"/>
      <c r="E224" s="16"/>
      <c r="F224" s="16"/>
      <c r="G224" s="24"/>
    </row>
    <row r="225" spans="1:7">
      <c r="A225" s="16"/>
      <c r="B225" s="16"/>
      <c r="C225" s="16"/>
      <c r="D225" s="16"/>
      <c r="E225" s="16"/>
      <c r="F225" s="16"/>
      <c r="G225" s="24"/>
    </row>
    <row r="226" spans="1:7">
      <c r="A226" s="16"/>
      <c r="B226" s="16"/>
      <c r="C226" s="16"/>
      <c r="D226" s="16"/>
      <c r="E226" s="16"/>
      <c r="F226" s="16"/>
      <c r="G226" s="24"/>
    </row>
    <row r="227" spans="1:7">
      <c r="A227" s="16"/>
      <c r="B227" s="16"/>
      <c r="C227" s="16"/>
      <c r="D227" s="16"/>
      <c r="E227" s="16"/>
      <c r="F227" s="16"/>
      <c r="G227" s="24"/>
    </row>
    <row r="228" spans="1:7">
      <c r="A228" s="16"/>
      <c r="B228" s="16"/>
      <c r="C228" s="16"/>
      <c r="D228" s="16"/>
      <c r="E228" s="16"/>
      <c r="F228" s="16"/>
      <c r="G228" s="24"/>
    </row>
    <row r="229" spans="1:7">
      <c r="A229" s="16"/>
      <c r="B229" s="16"/>
      <c r="C229" s="16"/>
      <c r="D229" s="16"/>
      <c r="E229" s="16"/>
      <c r="F229" s="16"/>
      <c r="G229" s="24"/>
    </row>
    <row r="230" spans="1:7">
      <c r="A230" s="16"/>
      <c r="B230" s="16"/>
      <c r="C230" s="16"/>
      <c r="D230" s="16"/>
      <c r="E230" s="16"/>
      <c r="F230" s="16"/>
      <c r="G230" s="24"/>
    </row>
    <row r="231" spans="1:7">
      <c r="A231" s="16"/>
      <c r="B231" s="16"/>
      <c r="C231" s="16"/>
      <c r="D231" s="16"/>
      <c r="E231" s="16"/>
      <c r="F231" s="16"/>
      <c r="G231" s="24"/>
    </row>
    <row r="232" spans="1:7">
      <c r="A232" s="16"/>
      <c r="B232" s="16"/>
      <c r="C232" s="16"/>
      <c r="D232" s="16"/>
      <c r="E232" s="16"/>
      <c r="F232" s="16"/>
      <c r="G232" s="24"/>
    </row>
    <row r="233" spans="1:7">
      <c r="A233" s="16"/>
      <c r="B233" s="16"/>
      <c r="C233" s="16"/>
      <c r="D233" s="16"/>
      <c r="E233" s="16"/>
      <c r="F233" s="16"/>
      <c r="G233" s="24"/>
    </row>
    <row r="234" spans="1:7">
      <c r="A234" s="16"/>
      <c r="B234" s="16"/>
      <c r="C234" s="16"/>
      <c r="D234" s="16"/>
      <c r="E234" s="16"/>
      <c r="F234" s="16"/>
      <c r="G234" s="24"/>
    </row>
    <row r="235" spans="1:7">
      <c r="A235" s="16"/>
      <c r="B235" s="16"/>
      <c r="C235" s="16"/>
      <c r="D235" s="16"/>
      <c r="E235" s="16"/>
      <c r="F235" s="16"/>
      <c r="G235" s="24"/>
    </row>
    <row r="236" spans="1:7">
      <c r="A236" s="16"/>
      <c r="B236" s="16"/>
      <c r="C236" s="16"/>
      <c r="D236" s="16"/>
      <c r="E236" s="16"/>
      <c r="F236" s="16"/>
      <c r="G236" s="24"/>
    </row>
    <row r="237" spans="1:7">
      <c r="A237" s="16"/>
      <c r="B237" s="16"/>
      <c r="C237" s="16"/>
      <c r="D237" s="16"/>
      <c r="E237" s="16"/>
      <c r="F237" s="16"/>
      <c r="G237" s="24"/>
    </row>
    <row r="238" spans="1:7">
      <c r="A238" s="16"/>
      <c r="B238" s="16"/>
      <c r="C238" s="16"/>
      <c r="D238" s="16"/>
      <c r="E238" s="16"/>
      <c r="F238" s="16"/>
      <c r="G238" s="24"/>
    </row>
    <row r="239" spans="1:7">
      <c r="A239" s="16"/>
      <c r="B239" s="16"/>
      <c r="C239" s="16"/>
      <c r="D239" s="16"/>
      <c r="E239" s="16"/>
      <c r="F239" s="16"/>
      <c r="G239" s="24"/>
    </row>
    <row r="240" spans="1:7">
      <c r="A240" s="16"/>
      <c r="B240" s="16"/>
      <c r="C240" s="16"/>
      <c r="D240" s="16"/>
      <c r="E240" s="16"/>
      <c r="F240" s="16"/>
      <c r="G240" s="24"/>
    </row>
    <row r="241" spans="1:7">
      <c r="A241" s="16"/>
      <c r="B241" s="16"/>
      <c r="C241" s="16"/>
      <c r="D241" s="16"/>
      <c r="E241" s="16"/>
      <c r="F241" s="16"/>
      <c r="G241" s="24"/>
    </row>
    <row r="242" spans="1:7">
      <c r="A242" s="16"/>
      <c r="B242" s="16"/>
      <c r="C242" s="16"/>
      <c r="D242" s="16"/>
      <c r="E242" s="16"/>
      <c r="F242" s="16"/>
      <c r="G242" s="24"/>
    </row>
    <row r="243" spans="1:7">
      <c r="A243" s="16"/>
      <c r="B243" s="16"/>
      <c r="C243" s="16"/>
      <c r="D243" s="16"/>
      <c r="E243" s="16"/>
      <c r="F243" s="16"/>
      <c r="G243" s="24"/>
    </row>
    <row r="244" spans="1:7">
      <c r="A244" s="16"/>
      <c r="B244" s="16"/>
      <c r="C244" s="16"/>
      <c r="D244" s="16"/>
      <c r="E244" s="16"/>
      <c r="F244" s="16"/>
      <c r="G244" s="24"/>
    </row>
    <row r="245" spans="1:7">
      <c r="A245" s="16"/>
      <c r="B245" s="16"/>
      <c r="C245" s="16"/>
      <c r="D245" s="16"/>
      <c r="E245" s="16"/>
      <c r="F245" s="16"/>
      <c r="G245" s="24"/>
    </row>
    <row r="246" spans="1:7">
      <c r="A246" s="16"/>
      <c r="B246" s="16"/>
      <c r="C246" s="16"/>
      <c r="D246" s="16"/>
      <c r="E246" s="16"/>
      <c r="F246" s="16"/>
      <c r="G246" s="24"/>
    </row>
    <row r="247" spans="1:7">
      <c r="A247" s="16"/>
      <c r="B247" s="16"/>
      <c r="C247" s="16"/>
      <c r="D247" s="16"/>
      <c r="E247" s="16"/>
      <c r="F247" s="16"/>
      <c r="G247" s="24"/>
    </row>
    <row r="248" spans="1:7">
      <c r="A248" s="16"/>
      <c r="B248" s="16"/>
      <c r="C248" s="16"/>
      <c r="D248" s="16"/>
      <c r="E248" s="16"/>
      <c r="F248" s="16"/>
      <c r="G248" s="24"/>
    </row>
    <row r="249" spans="1:7">
      <c r="A249" s="16"/>
      <c r="B249" s="16"/>
      <c r="C249" s="16"/>
      <c r="D249" s="16"/>
      <c r="E249" s="16"/>
      <c r="F249" s="16"/>
      <c r="G249" s="24"/>
    </row>
    <row r="250" spans="1:7">
      <c r="A250" s="16"/>
      <c r="B250" s="16"/>
      <c r="C250" s="16"/>
      <c r="D250" s="16"/>
      <c r="E250" s="16"/>
      <c r="F250" s="16"/>
      <c r="G250" s="24"/>
    </row>
    <row r="251" spans="1:7">
      <c r="A251" s="16"/>
      <c r="B251" s="16"/>
      <c r="C251" s="16"/>
      <c r="D251" s="16"/>
      <c r="E251" s="16"/>
      <c r="F251" s="16"/>
      <c r="G251" s="24"/>
    </row>
    <row r="252" spans="1:7">
      <c r="A252" s="16"/>
      <c r="B252" s="16"/>
      <c r="C252" s="16"/>
      <c r="D252" s="16"/>
      <c r="E252" s="16"/>
      <c r="F252" s="16"/>
      <c r="G252" s="24"/>
    </row>
    <row r="253" spans="1:7">
      <c r="A253" s="16"/>
      <c r="B253" s="16"/>
      <c r="C253" s="16"/>
      <c r="D253" s="16"/>
      <c r="E253" s="16"/>
      <c r="F253" s="16"/>
      <c r="G253" s="24"/>
    </row>
    <row r="254" spans="1:7">
      <c r="A254" s="16"/>
      <c r="B254" s="16"/>
      <c r="C254" s="16"/>
      <c r="D254" s="16"/>
      <c r="E254" s="16"/>
      <c r="F254" s="16"/>
      <c r="G254" s="24"/>
    </row>
    <row r="255" spans="1:7">
      <c r="A255" s="16"/>
      <c r="B255" s="16"/>
      <c r="C255" s="16"/>
      <c r="D255" s="16"/>
      <c r="E255" s="16"/>
      <c r="F255" s="16"/>
      <c r="G255" s="24"/>
    </row>
    <row r="256" spans="1:7">
      <c r="A256" s="16"/>
      <c r="B256" s="16"/>
      <c r="C256" s="16"/>
      <c r="D256" s="16"/>
      <c r="E256" s="16"/>
      <c r="F256" s="16"/>
      <c r="G256" s="24"/>
    </row>
    <row r="257" spans="1:7">
      <c r="A257" s="16"/>
      <c r="B257" s="16"/>
      <c r="C257" s="16"/>
      <c r="D257" s="16"/>
      <c r="E257" s="16"/>
      <c r="F257" s="16"/>
      <c r="G257" s="24"/>
    </row>
    <row r="258" spans="1:7">
      <c r="A258" s="16"/>
      <c r="B258" s="16"/>
      <c r="C258" s="16"/>
      <c r="D258" s="16"/>
      <c r="E258" s="16"/>
      <c r="F258" s="16"/>
      <c r="G258" s="24"/>
    </row>
    <row r="259" spans="1:7">
      <c r="A259" s="16"/>
      <c r="B259" s="16"/>
      <c r="C259" s="16"/>
      <c r="D259" s="16"/>
      <c r="E259" s="16"/>
      <c r="F259" s="16"/>
      <c r="G259" s="24"/>
    </row>
    <row r="260" spans="1:7">
      <c r="A260" s="16"/>
      <c r="B260" s="16"/>
      <c r="C260" s="16"/>
      <c r="D260" s="16"/>
      <c r="E260" s="16"/>
      <c r="F260" s="16"/>
      <c r="G260" s="24"/>
    </row>
    <row r="261" spans="1:7">
      <c r="A261" s="16"/>
      <c r="B261" s="16"/>
      <c r="C261" s="16"/>
      <c r="D261" s="16"/>
      <c r="E261" s="16"/>
      <c r="F261" s="16"/>
      <c r="G261" s="24"/>
    </row>
    <row r="262" spans="1:7">
      <c r="A262" s="16"/>
      <c r="B262" s="16"/>
      <c r="C262" s="16"/>
      <c r="D262" s="16"/>
      <c r="E262" s="16"/>
      <c r="F262" s="16"/>
      <c r="G262" s="24"/>
    </row>
    <row r="263" spans="1:7">
      <c r="A263" s="16"/>
      <c r="B263" s="16"/>
      <c r="C263" s="16"/>
      <c r="D263" s="16"/>
      <c r="E263" s="16"/>
      <c r="F263" s="16"/>
      <c r="G263" s="24"/>
    </row>
    <row r="264" spans="1:7">
      <c r="A264" s="16"/>
      <c r="B264" s="16"/>
      <c r="C264" s="16"/>
      <c r="D264" s="16"/>
      <c r="E264" s="16"/>
      <c r="F264" s="16"/>
      <c r="G264" s="24"/>
    </row>
    <row r="265" spans="1:7">
      <c r="A265" s="16"/>
      <c r="B265" s="16"/>
      <c r="C265" s="16"/>
      <c r="D265" s="16"/>
      <c r="E265" s="16"/>
      <c r="F265" s="16"/>
      <c r="G265" s="24"/>
    </row>
    <row r="266" spans="1:7">
      <c r="A266" s="16"/>
      <c r="B266" s="16"/>
      <c r="C266" s="16"/>
      <c r="D266" s="16"/>
      <c r="E266" s="16"/>
      <c r="F266" s="16"/>
      <c r="G266" s="24"/>
    </row>
    <row r="267" spans="1:7">
      <c r="A267" s="16"/>
      <c r="B267" s="16"/>
      <c r="C267" s="16"/>
      <c r="D267" s="16"/>
      <c r="E267" s="16"/>
      <c r="F267" s="16"/>
      <c r="G267" s="24"/>
    </row>
    <row r="268" spans="1:7">
      <c r="A268" s="16"/>
      <c r="B268" s="16"/>
      <c r="C268" s="16"/>
      <c r="D268" s="16"/>
      <c r="E268" s="16"/>
      <c r="F268" s="16"/>
      <c r="G268" s="24"/>
    </row>
    <row r="269" spans="1:7">
      <c r="A269" s="16"/>
      <c r="B269" s="16"/>
      <c r="C269" s="16"/>
      <c r="D269" s="16"/>
      <c r="E269" s="16"/>
      <c r="F269" s="16"/>
      <c r="G269" s="24"/>
    </row>
    <row r="270" spans="1:7">
      <c r="A270" s="16"/>
      <c r="B270" s="16"/>
      <c r="C270" s="16"/>
      <c r="D270" s="16"/>
      <c r="E270" s="16"/>
      <c r="F270" s="16"/>
      <c r="G270" s="24"/>
    </row>
    <row r="271" spans="1:7">
      <c r="A271" s="16"/>
      <c r="B271" s="16"/>
      <c r="C271" s="16"/>
      <c r="D271" s="16"/>
      <c r="E271" s="16"/>
      <c r="F271" s="16"/>
      <c r="G271" s="24"/>
    </row>
    <row r="272" spans="1:7">
      <c r="A272" s="16"/>
      <c r="B272" s="16"/>
      <c r="C272" s="16"/>
      <c r="D272" s="16"/>
      <c r="E272" s="16"/>
      <c r="F272" s="16"/>
      <c r="G272" s="24"/>
    </row>
    <row r="273" spans="1:7">
      <c r="A273" s="16"/>
      <c r="B273" s="16"/>
      <c r="C273" s="16"/>
      <c r="D273" s="16"/>
      <c r="E273" s="16"/>
      <c r="F273" s="16"/>
      <c r="G273" s="24"/>
    </row>
    <row r="274" spans="1:7">
      <c r="A274" s="16"/>
      <c r="B274" s="16"/>
      <c r="C274" s="16"/>
      <c r="D274" s="16"/>
      <c r="E274" s="16"/>
      <c r="F274" s="16"/>
      <c r="G274" s="24"/>
    </row>
    <row r="275" spans="1:7">
      <c r="A275" s="16"/>
      <c r="B275" s="16"/>
      <c r="C275" s="16"/>
      <c r="D275" s="16"/>
      <c r="E275" s="16"/>
      <c r="F275" s="16"/>
      <c r="G275" s="24"/>
    </row>
    <row r="276" spans="1:7">
      <c r="A276" s="16"/>
      <c r="B276" s="16"/>
      <c r="C276" s="16"/>
      <c r="D276" s="16"/>
      <c r="E276" s="16"/>
      <c r="F276" s="16"/>
      <c r="G276" s="24"/>
    </row>
    <row r="277" spans="1:7">
      <c r="A277" s="16"/>
      <c r="B277" s="16"/>
      <c r="C277" s="16"/>
      <c r="D277" s="16"/>
      <c r="E277" s="16"/>
      <c r="F277" s="16"/>
      <c r="G277" s="24"/>
    </row>
    <row r="278" spans="1:7">
      <c r="A278" s="16"/>
      <c r="B278" s="16"/>
      <c r="C278" s="16"/>
      <c r="D278" s="16"/>
      <c r="E278" s="16"/>
      <c r="F278" s="16"/>
      <c r="G278" s="24"/>
    </row>
    <row r="279" spans="1:7">
      <c r="A279" s="16"/>
      <c r="B279" s="16"/>
      <c r="C279" s="16"/>
      <c r="D279" s="16"/>
      <c r="E279" s="16"/>
      <c r="F279" s="16"/>
      <c r="G279" s="24"/>
    </row>
    <row r="280" spans="1:7">
      <c r="A280" s="16"/>
      <c r="B280" s="16"/>
      <c r="C280" s="16"/>
      <c r="D280" s="16"/>
      <c r="E280" s="16"/>
      <c r="F280" s="16"/>
      <c r="G280" s="24"/>
    </row>
    <row r="281" spans="1:7">
      <c r="A281" s="16"/>
      <c r="B281" s="16"/>
      <c r="C281" s="16"/>
      <c r="D281" s="16"/>
      <c r="E281" s="16"/>
      <c r="F281" s="16"/>
      <c r="G281" s="24"/>
    </row>
    <row r="282" spans="1:7">
      <c r="A282" s="16"/>
      <c r="B282" s="16"/>
      <c r="C282" s="16"/>
      <c r="D282" s="16"/>
      <c r="E282" s="16"/>
      <c r="F282" s="16"/>
      <c r="G282" s="24"/>
    </row>
    <row r="283" spans="1:7">
      <c r="A283" s="16"/>
      <c r="B283" s="16"/>
      <c r="C283" s="16"/>
      <c r="D283" s="16"/>
      <c r="E283" s="16"/>
      <c r="F283" s="16"/>
      <c r="G283" s="24"/>
    </row>
    <row r="284" spans="1:7">
      <c r="A284" s="16"/>
      <c r="B284" s="16"/>
      <c r="C284" s="16"/>
      <c r="D284" s="16"/>
      <c r="E284" s="16"/>
      <c r="F284" s="16"/>
      <c r="G284" s="24"/>
    </row>
    <row r="285" spans="1:7">
      <c r="A285" s="16"/>
      <c r="B285" s="16"/>
      <c r="C285" s="16"/>
      <c r="D285" s="16"/>
      <c r="E285" s="16"/>
      <c r="F285" s="16"/>
      <c r="G285" s="24"/>
    </row>
    <row r="286" spans="1:7">
      <c r="A286" s="16"/>
      <c r="B286" s="16"/>
      <c r="C286" s="16"/>
      <c r="D286" s="16"/>
      <c r="E286" s="16"/>
      <c r="F286" s="16"/>
      <c r="G286" s="24"/>
    </row>
    <row r="287" spans="1:7">
      <c r="A287" s="16"/>
      <c r="B287" s="16"/>
      <c r="C287" s="16"/>
      <c r="D287" s="16"/>
      <c r="E287" s="16"/>
      <c r="F287" s="16"/>
      <c r="G287" s="24"/>
    </row>
    <row r="288" spans="1:7">
      <c r="A288" s="16"/>
      <c r="B288" s="16"/>
      <c r="C288" s="16"/>
      <c r="D288" s="16"/>
      <c r="E288" s="16"/>
      <c r="F288" s="16"/>
      <c r="G288" s="24"/>
    </row>
    <row r="289" spans="1:7">
      <c r="A289" s="16"/>
      <c r="B289" s="16"/>
      <c r="C289" s="16"/>
      <c r="D289" s="16"/>
      <c r="E289" s="16"/>
      <c r="F289" s="16"/>
      <c r="G289" s="24"/>
    </row>
    <row r="290" spans="1:7">
      <c r="A290" s="16"/>
      <c r="B290" s="16"/>
      <c r="C290" s="16"/>
      <c r="D290" s="16"/>
      <c r="E290" s="16"/>
      <c r="F290" s="16"/>
      <c r="G290" s="24"/>
    </row>
    <row r="291" spans="1:7">
      <c r="A291" s="16"/>
      <c r="B291" s="16"/>
      <c r="C291" s="16"/>
      <c r="D291" s="16"/>
      <c r="E291" s="16"/>
      <c r="F291" s="16"/>
      <c r="G291" s="24"/>
    </row>
    <row r="292" spans="1:7">
      <c r="A292" s="16"/>
      <c r="B292" s="16"/>
      <c r="C292" s="16"/>
      <c r="D292" s="16"/>
      <c r="E292" s="16"/>
      <c r="F292" s="16"/>
      <c r="G292" s="24"/>
    </row>
    <row r="293" spans="1:7">
      <c r="A293" s="16"/>
      <c r="B293" s="16"/>
      <c r="C293" s="16"/>
      <c r="D293" s="16"/>
      <c r="E293" s="16"/>
      <c r="F293" s="16"/>
      <c r="G293" s="24"/>
    </row>
    <row r="294" spans="1:7">
      <c r="A294" s="16"/>
      <c r="B294" s="16"/>
      <c r="C294" s="16"/>
      <c r="D294" s="16"/>
      <c r="E294" s="16"/>
      <c r="F294" s="16"/>
      <c r="G294" s="24"/>
    </row>
    <row r="295" spans="1:7">
      <c r="A295" s="16"/>
      <c r="B295" s="16"/>
      <c r="C295" s="16"/>
      <c r="D295" s="16"/>
      <c r="E295" s="16"/>
      <c r="F295" s="16"/>
      <c r="G295" s="24"/>
    </row>
    <row r="296" spans="1:7">
      <c r="A296" s="16"/>
      <c r="B296" s="16"/>
      <c r="C296" s="16"/>
      <c r="D296" s="16"/>
      <c r="E296" s="16"/>
      <c r="F296" s="16"/>
      <c r="G296" s="24"/>
    </row>
    <row r="297" spans="1:7">
      <c r="A297" s="16"/>
      <c r="B297" s="16"/>
      <c r="C297" s="16"/>
      <c r="D297" s="16"/>
      <c r="E297" s="16"/>
      <c r="F297" s="16"/>
      <c r="G297" s="24"/>
    </row>
    <row r="298" spans="1:7">
      <c r="A298" s="16"/>
      <c r="B298" s="16"/>
      <c r="C298" s="16"/>
      <c r="D298" s="16"/>
      <c r="E298" s="16"/>
      <c r="F298" s="16"/>
      <c r="G298" s="24"/>
    </row>
    <row r="299" spans="1:7">
      <c r="A299" s="16"/>
      <c r="B299" s="16"/>
      <c r="C299" s="16"/>
      <c r="D299" s="16"/>
      <c r="E299" s="16"/>
      <c r="F299" s="16"/>
      <c r="G299" s="24"/>
    </row>
    <row r="300" spans="1:7">
      <c r="A300" s="16"/>
      <c r="B300" s="16"/>
      <c r="C300" s="16"/>
      <c r="D300" s="16"/>
      <c r="E300" s="16"/>
      <c r="F300" s="16"/>
      <c r="G300" s="24"/>
    </row>
    <row r="301" spans="1:7">
      <c r="A301" s="16"/>
      <c r="B301" s="16"/>
      <c r="C301" s="16"/>
      <c r="D301" s="16"/>
      <c r="E301" s="16"/>
      <c r="F301" s="16"/>
      <c r="G301" s="24"/>
    </row>
    <row r="302" spans="1:7">
      <c r="A302" s="16"/>
      <c r="B302" s="16"/>
      <c r="C302" s="16"/>
      <c r="D302" s="16"/>
      <c r="E302" s="16"/>
      <c r="F302" s="16"/>
      <c r="G302" s="24"/>
    </row>
    <row r="303" spans="1:7">
      <c r="A303" s="16"/>
      <c r="B303" s="16"/>
      <c r="C303" s="16"/>
      <c r="D303" s="16"/>
      <c r="E303" s="16"/>
      <c r="F303" s="16"/>
      <c r="G303" s="24"/>
    </row>
    <row r="304" spans="1:7">
      <c r="A304" s="16"/>
      <c r="B304" s="16"/>
      <c r="C304" s="16"/>
      <c r="D304" s="16"/>
      <c r="E304" s="16"/>
      <c r="F304" s="16"/>
      <c r="G304" s="24"/>
    </row>
    <row r="305" spans="1:7">
      <c r="A305" s="16"/>
      <c r="B305" s="16"/>
      <c r="C305" s="16"/>
      <c r="D305" s="16"/>
      <c r="E305" s="16"/>
      <c r="F305" s="16"/>
      <c r="G305" s="24"/>
    </row>
    <row r="306" spans="1:7">
      <c r="A306" s="16"/>
      <c r="B306" s="16"/>
      <c r="C306" s="16"/>
      <c r="D306" s="16"/>
      <c r="E306" s="16"/>
      <c r="F306" s="16"/>
      <c r="G306" s="24"/>
    </row>
    <row r="307" spans="1:7">
      <c r="A307" s="16"/>
      <c r="B307" s="16"/>
      <c r="C307" s="16"/>
      <c r="D307" s="16"/>
      <c r="E307" s="16"/>
      <c r="F307" s="16"/>
      <c r="G307" s="24"/>
    </row>
    <row r="308" spans="1:7">
      <c r="A308" s="16"/>
      <c r="B308" s="16"/>
      <c r="C308" s="16"/>
      <c r="D308" s="16"/>
      <c r="E308" s="16"/>
      <c r="F308" s="16"/>
      <c r="G308" s="24"/>
    </row>
    <row r="309" spans="1:7">
      <c r="A309" s="16"/>
      <c r="B309" s="16"/>
      <c r="C309" s="16"/>
      <c r="D309" s="16"/>
      <c r="E309" s="16"/>
      <c r="F309" s="16"/>
      <c r="G309" s="24"/>
    </row>
    <row r="310" spans="1:7">
      <c r="A310" s="16"/>
      <c r="B310" s="16"/>
      <c r="C310" s="16"/>
      <c r="D310" s="16"/>
      <c r="E310" s="16"/>
      <c r="F310" s="16"/>
      <c r="G310" s="24"/>
    </row>
    <row r="311" spans="1:7">
      <c r="A311" s="16"/>
      <c r="B311" s="16"/>
      <c r="C311" s="16"/>
      <c r="D311" s="16"/>
      <c r="E311" s="16"/>
      <c r="F311" s="16"/>
      <c r="G311" s="24"/>
    </row>
    <row r="312" spans="1:7">
      <c r="A312" s="16"/>
      <c r="B312" s="16"/>
      <c r="C312" s="16"/>
      <c r="D312" s="16"/>
      <c r="E312" s="16"/>
      <c r="F312" s="16"/>
      <c r="G312" s="24"/>
    </row>
    <row r="313" spans="1:7">
      <c r="A313" s="16"/>
      <c r="B313" s="16"/>
      <c r="C313" s="16"/>
      <c r="D313" s="16"/>
      <c r="E313" s="16"/>
      <c r="F313" s="16"/>
      <c r="G313" s="24"/>
    </row>
    <row r="314" spans="1:7">
      <c r="A314" s="16"/>
      <c r="B314" s="16"/>
      <c r="C314" s="16"/>
      <c r="D314" s="16"/>
      <c r="E314" s="16"/>
      <c r="F314" s="16"/>
      <c r="G314" s="24"/>
    </row>
    <row r="315" spans="1:7">
      <c r="A315" s="16"/>
      <c r="B315" s="16"/>
      <c r="C315" s="16"/>
      <c r="D315" s="16"/>
      <c r="E315" s="16"/>
      <c r="F315" s="16"/>
      <c r="G315" s="24"/>
    </row>
    <row r="316" spans="1:7">
      <c r="A316" s="16"/>
      <c r="B316" s="16"/>
      <c r="C316" s="16"/>
      <c r="D316" s="16"/>
      <c r="E316" s="16"/>
      <c r="F316" s="16"/>
      <c r="G316" s="24"/>
    </row>
    <row r="317" spans="1:7">
      <c r="A317" s="16"/>
      <c r="B317" s="16"/>
      <c r="C317" s="16"/>
      <c r="D317" s="16"/>
      <c r="E317" s="16"/>
      <c r="F317" s="16"/>
      <c r="G317" s="24"/>
    </row>
    <row r="318" spans="1:7">
      <c r="A318" s="16"/>
      <c r="B318" s="16"/>
      <c r="C318" s="16"/>
      <c r="D318" s="16"/>
      <c r="E318" s="16"/>
      <c r="F318" s="16"/>
      <c r="G318" s="24"/>
    </row>
    <row r="319" spans="1:7">
      <c r="A319" s="16"/>
      <c r="B319" s="16"/>
      <c r="C319" s="16"/>
      <c r="D319" s="16"/>
      <c r="E319" s="16"/>
      <c r="F319" s="16"/>
      <c r="G319" s="24"/>
    </row>
    <row r="320" spans="1:7">
      <c r="A320" s="16"/>
      <c r="B320" s="16"/>
      <c r="C320" s="16"/>
      <c r="D320" s="16"/>
      <c r="E320" s="16"/>
      <c r="F320" s="16"/>
      <c r="G320" s="24"/>
    </row>
    <row r="321" spans="1:7">
      <c r="A321" s="16"/>
      <c r="B321" s="16"/>
      <c r="C321" s="16"/>
      <c r="D321" s="16"/>
      <c r="E321" s="16"/>
      <c r="F321" s="16"/>
      <c r="G321" s="24"/>
    </row>
    <row r="322" spans="1:7">
      <c r="A322" s="16"/>
      <c r="B322" s="16"/>
      <c r="C322" s="16"/>
      <c r="D322" s="16"/>
      <c r="E322" s="16"/>
      <c r="F322" s="16"/>
      <c r="G322" s="24"/>
    </row>
    <row r="323" spans="1:7">
      <c r="A323" s="16"/>
      <c r="B323" s="16"/>
      <c r="C323" s="16"/>
      <c r="D323" s="16"/>
      <c r="E323" s="16"/>
      <c r="F323" s="16"/>
      <c r="G323" s="24"/>
    </row>
    <row r="324" spans="1:7">
      <c r="A324" s="16"/>
      <c r="B324" s="16"/>
      <c r="C324" s="16"/>
      <c r="D324" s="16"/>
      <c r="E324" s="16"/>
      <c r="F324" s="16"/>
      <c r="G324" s="24"/>
    </row>
    <row r="325" spans="1:7">
      <c r="A325" s="16"/>
      <c r="B325" s="16"/>
      <c r="C325" s="16"/>
      <c r="D325" s="16"/>
      <c r="E325" s="16"/>
      <c r="F325" s="16"/>
      <c r="G325" s="24"/>
    </row>
    <row r="326" spans="1:7">
      <c r="A326" s="16"/>
      <c r="B326" s="16"/>
      <c r="C326" s="16"/>
      <c r="D326" s="16"/>
      <c r="E326" s="16"/>
      <c r="F326" s="16"/>
      <c r="G326" s="24"/>
    </row>
    <row r="327" spans="1:7">
      <c r="A327" s="16"/>
      <c r="B327" s="16"/>
      <c r="C327" s="16"/>
      <c r="D327" s="16"/>
      <c r="E327" s="16"/>
      <c r="F327" s="16"/>
      <c r="G327" s="24"/>
    </row>
    <row r="328" spans="1:7">
      <c r="A328" s="16"/>
      <c r="B328" s="16"/>
      <c r="C328" s="16"/>
      <c r="D328" s="16"/>
      <c r="E328" s="16"/>
      <c r="F328" s="16"/>
      <c r="G328" s="24"/>
    </row>
    <row r="329" spans="1:7">
      <c r="A329" s="16"/>
      <c r="B329" s="16"/>
      <c r="C329" s="16"/>
      <c r="D329" s="16"/>
      <c r="E329" s="16"/>
      <c r="F329" s="16"/>
      <c r="G329" s="24"/>
    </row>
    <row r="330" spans="1:7">
      <c r="A330" s="16"/>
      <c r="B330" s="16"/>
      <c r="C330" s="16"/>
      <c r="D330" s="16"/>
      <c r="E330" s="16"/>
      <c r="F330" s="16"/>
      <c r="G330" s="24"/>
    </row>
    <row r="331" spans="1:7">
      <c r="A331" s="16"/>
      <c r="B331" s="16"/>
      <c r="C331" s="16"/>
      <c r="D331" s="16"/>
      <c r="E331" s="16"/>
      <c r="F331" s="16"/>
      <c r="G331" s="24"/>
    </row>
    <row r="332" spans="1:7">
      <c r="A332" s="16"/>
      <c r="B332" s="16"/>
      <c r="C332" s="16"/>
      <c r="D332" s="16"/>
      <c r="E332" s="16"/>
      <c r="F332" s="16"/>
      <c r="G332" s="24"/>
    </row>
    <row r="333" spans="1:7">
      <c r="A333" s="16"/>
      <c r="B333" s="16"/>
      <c r="C333" s="16"/>
      <c r="D333" s="16"/>
      <c r="E333" s="16"/>
      <c r="F333" s="16"/>
      <c r="G333" s="24"/>
    </row>
    <row r="334" spans="1:7">
      <c r="A334" s="16"/>
      <c r="B334" s="16"/>
      <c r="C334" s="16"/>
      <c r="D334" s="16"/>
      <c r="E334" s="16"/>
      <c r="F334" s="16"/>
      <c r="G334" s="24"/>
    </row>
    <row r="335" spans="1:7">
      <c r="A335" s="16"/>
      <c r="B335" s="16"/>
      <c r="C335" s="16"/>
      <c r="D335" s="16"/>
      <c r="E335" s="16"/>
      <c r="F335" s="16"/>
      <c r="G335" s="24"/>
    </row>
    <row r="336" spans="1:7">
      <c r="A336" s="16"/>
      <c r="B336" s="16"/>
      <c r="C336" s="16"/>
      <c r="D336" s="16"/>
      <c r="E336" s="16"/>
      <c r="F336" s="16"/>
      <c r="G336" s="24"/>
    </row>
    <row r="337" spans="1:7">
      <c r="A337" s="16"/>
      <c r="B337" s="16"/>
      <c r="C337" s="16"/>
      <c r="D337" s="16"/>
      <c r="E337" s="16"/>
      <c r="F337" s="16"/>
      <c r="G337" s="24"/>
    </row>
    <row r="338" spans="1:7">
      <c r="A338" s="16"/>
      <c r="B338" s="16"/>
      <c r="C338" s="16"/>
      <c r="D338" s="16"/>
      <c r="E338" s="16"/>
      <c r="F338" s="16"/>
      <c r="G338" s="24"/>
    </row>
    <row r="339" spans="1:7">
      <c r="A339" s="16"/>
      <c r="B339" s="16"/>
      <c r="C339" s="16"/>
      <c r="D339" s="16"/>
      <c r="E339" s="16"/>
      <c r="F339" s="16"/>
      <c r="G339" s="24"/>
    </row>
    <row r="340" spans="1:7">
      <c r="A340" s="16"/>
      <c r="B340" s="16"/>
      <c r="C340" s="16"/>
      <c r="D340" s="16"/>
      <c r="E340" s="16"/>
      <c r="F340" s="16"/>
      <c r="G340" s="24"/>
    </row>
    <row r="341" spans="1:7">
      <c r="A341" s="16"/>
      <c r="B341" s="16"/>
      <c r="C341" s="16"/>
      <c r="D341" s="16"/>
      <c r="E341" s="16"/>
      <c r="F341" s="16"/>
      <c r="G341" s="24"/>
    </row>
    <row r="342" spans="1:7">
      <c r="A342" s="16"/>
      <c r="B342" s="16"/>
      <c r="C342" s="16"/>
      <c r="D342" s="16"/>
      <c r="E342" s="16"/>
      <c r="F342" s="16"/>
      <c r="G342" s="24"/>
    </row>
    <row r="343" spans="1:7">
      <c r="A343" s="16"/>
      <c r="B343" s="16"/>
      <c r="C343" s="16"/>
      <c r="D343" s="16"/>
      <c r="E343" s="16"/>
      <c r="F343" s="16"/>
      <c r="G343" s="24"/>
    </row>
    <row r="344" spans="1:7">
      <c r="A344" s="16"/>
      <c r="B344" s="16"/>
      <c r="C344" s="16"/>
      <c r="D344" s="16"/>
      <c r="E344" s="16"/>
      <c r="F344" s="16"/>
      <c r="G344" s="24"/>
    </row>
    <row r="345" spans="1:7">
      <c r="A345" s="16"/>
      <c r="B345" s="16"/>
      <c r="C345" s="16"/>
      <c r="D345" s="16"/>
      <c r="E345" s="16"/>
      <c r="F345" s="16"/>
      <c r="G345" s="24"/>
    </row>
    <row r="346" spans="1:7">
      <c r="A346" s="16"/>
      <c r="B346" s="16"/>
      <c r="C346" s="16"/>
      <c r="D346" s="16"/>
      <c r="E346" s="16"/>
      <c r="F346" s="16"/>
      <c r="G346" s="24"/>
    </row>
    <row r="347" spans="1:7">
      <c r="A347" s="16"/>
      <c r="B347" s="16"/>
      <c r="C347" s="16"/>
      <c r="D347" s="16"/>
      <c r="E347" s="16"/>
      <c r="F347" s="16"/>
      <c r="G347" s="24"/>
    </row>
    <row r="348" spans="1:7">
      <c r="A348" s="16"/>
      <c r="B348" s="16"/>
      <c r="C348" s="16"/>
      <c r="D348" s="16"/>
      <c r="E348" s="16"/>
      <c r="F348" s="16"/>
      <c r="G348" s="24"/>
    </row>
    <row r="349" spans="1:7">
      <c r="A349" s="16"/>
      <c r="B349" s="16"/>
      <c r="C349" s="16"/>
      <c r="D349" s="16"/>
      <c r="E349" s="16"/>
      <c r="F349" s="16"/>
      <c r="G349" s="24"/>
    </row>
    <row r="350" spans="1:7">
      <c r="A350" s="16"/>
      <c r="B350" s="16"/>
      <c r="C350" s="16"/>
      <c r="D350" s="16"/>
      <c r="E350" s="16"/>
      <c r="F350" s="16"/>
      <c r="G350" s="24"/>
    </row>
    <row r="351" spans="1:7">
      <c r="A351" s="16"/>
      <c r="B351" s="16"/>
      <c r="C351" s="16"/>
      <c r="D351" s="16"/>
      <c r="E351" s="16"/>
      <c r="F351" s="16"/>
      <c r="G351" s="24"/>
    </row>
    <row r="352" spans="1:7">
      <c r="A352" s="16"/>
      <c r="B352" s="16"/>
      <c r="C352" s="16"/>
      <c r="D352" s="16"/>
      <c r="E352" s="16"/>
      <c r="F352" s="16"/>
      <c r="G352" s="24"/>
    </row>
    <row r="353" spans="1:7">
      <c r="A353" s="16"/>
      <c r="B353" s="16"/>
      <c r="C353" s="16"/>
      <c r="D353" s="16"/>
      <c r="E353" s="16"/>
      <c r="F353" s="16"/>
      <c r="G353" s="24"/>
    </row>
    <row r="354" spans="1:7">
      <c r="A354" s="16"/>
      <c r="B354" s="16"/>
      <c r="C354" s="16"/>
      <c r="D354" s="16"/>
      <c r="E354" s="16"/>
      <c r="F354" s="16"/>
      <c r="G354" s="24"/>
    </row>
    <row r="355" spans="1:7">
      <c r="A355" s="16"/>
      <c r="B355" s="16"/>
      <c r="C355" s="16"/>
      <c r="D355" s="16"/>
      <c r="E355" s="16"/>
      <c r="F355" s="16"/>
      <c r="G355" s="24"/>
    </row>
    <row r="356" spans="1:7">
      <c r="A356" s="16"/>
      <c r="B356" s="16"/>
      <c r="C356" s="16"/>
      <c r="D356" s="16"/>
      <c r="E356" s="16"/>
      <c r="F356" s="16"/>
      <c r="G356" s="24"/>
    </row>
    <row r="357" spans="1:7">
      <c r="A357" s="16"/>
      <c r="B357" s="16"/>
      <c r="C357" s="16"/>
      <c r="D357" s="16"/>
      <c r="E357" s="16"/>
      <c r="F357" s="16"/>
      <c r="G357" s="24"/>
    </row>
    <row r="358" spans="1:7">
      <c r="A358" s="16"/>
      <c r="B358" s="16"/>
      <c r="C358" s="16"/>
      <c r="D358" s="16"/>
      <c r="E358" s="16"/>
      <c r="F358" s="16"/>
      <c r="G358" s="24"/>
    </row>
    <row r="359" spans="1:7">
      <c r="A359" s="16"/>
      <c r="B359" s="16"/>
      <c r="C359" s="16"/>
      <c r="D359" s="16"/>
      <c r="E359" s="16"/>
      <c r="F359" s="16"/>
      <c r="G359" s="24"/>
    </row>
    <row r="360" spans="1:7">
      <c r="A360" s="16"/>
      <c r="B360" s="16"/>
      <c r="C360" s="16"/>
      <c r="D360" s="16"/>
      <c r="E360" s="16"/>
      <c r="F360" s="16"/>
      <c r="G360" s="24"/>
    </row>
    <row r="361" spans="1:7">
      <c r="A361" s="16"/>
      <c r="B361" s="16"/>
      <c r="C361" s="16"/>
      <c r="D361" s="16"/>
      <c r="E361" s="16"/>
      <c r="F361" s="16"/>
      <c r="G361" s="24"/>
    </row>
    <row r="362" spans="1:7">
      <c r="A362" s="16"/>
      <c r="B362" s="16"/>
      <c r="C362" s="16"/>
      <c r="D362" s="16"/>
      <c r="E362" s="16"/>
      <c r="F362" s="16"/>
      <c r="G362" s="24"/>
    </row>
    <row r="363" spans="1:7">
      <c r="A363" s="16"/>
      <c r="B363" s="16"/>
      <c r="C363" s="16"/>
      <c r="D363" s="16"/>
      <c r="E363" s="16"/>
      <c r="F363" s="16"/>
      <c r="G363" s="24"/>
    </row>
    <row r="364" spans="1:7">
      <c r="A364" s="16"/>
      <c r="B364" s="16"/>
      <c r="C364" s="16"/>
      <c r="D364" s="16"/>
      <c r="E364" s="16"/>
      <c r="F364" s="16"/>
      <c r="G364" s="24"/>
    </row>
    <row r="365" spans="1:7">
      <c r="A365" s="16"/>
      <c r="B365" s="16"/>
      <c r="C365" s="16"/>
      <c r="D365" s="16"/>
      <c r="E365" s="16"/>
      <c r="F365" s="16"/>
      <c r="G365" s="24"/>
    </row>
    <row r="366" spans="1:7">
      <c r="A366" s="16"/>
      <c r="B366" s="16"/>
      <c r="C366" s="16"/>
      <c r="D366" s="16"/>
      <c r="E366" s="16"/>
      <c r="F366" s="16"/>
      <c r="G366" s="24"/>
    </row>
    <row r="367" spans="1:7">
      <c r="A367" s="16"/>
      <c r="B367" s="16"/>
      <c r="C367" s="16"/>
      <c r="D367" s="16"/>
      <c r="E367" s="16"/>
      <c r="F367" s="16"/>
      <c r="G367" s="24"/>
    </row>
    <row r="368" spans="1:7">
      <c r="A368" s="16"/>
      <c r="B368" s="16"/>
      <c r="C368" s="16"/>
      <c r="D368" s="16"/>
      <c r="E368" s="16"/>
      <c r="F368" s="16"/>
      <c r="G368" s="24"/>
    </row>
    <row r="369" spans="1:7">
      <c r="A369" s="16"/>
      <c r="B369" s="16"/>
      <c r="C369" s="16"/>
      <c r="D369" s="16"/>
      <c r="E369" s="16"/>
      <c r="F369" s="16"/>
      <c r="G369" s="24"/>
    </row>
    <row r="370" spans="1:7">
      <c r="A370" s="16"/>
      <c r="B370" s="16"/>
      <c r="C370" s="16"/>
      <c r="D370" s="16"/>
      <c r="E370" s="16"/>
      <c r="F370" s="16"/>
      <c r="G370" s="24"/>
    </row>
    <row r="371" spans="1:7">
      <c r="A371" s="16"/>
      <c r="B371" s="16"/>
      <c r="C371" s="16"/>
      <c r="D371" s="16"/>
      <c r="E371" s="16"/>
      <c r="F371" s="16"/>
      <c r="G371" s="24"/>
    </row>
    <row r="372" spans="1:7">
      <c r="A372" s="16"/>
      <c r="B372" s="16"/>
      <c r="C372" s="16"/>
      <c r="D372" s="16"/>
      <c r="E372" s="16"/>
      <c r="F372" s="16"/>
      <c r="G372" s="24"/>
    </row>
    <row r="373" spans="1:7">
      <c r="A373" s="16"/>
      <c r="B373" s="16"/>
      <c r="C373" s="16"/>
      <c r="D373" s="16"/>
      <c r="E373" s="16"/>
      <c r="F373" s="16"/>
      <c r="G373" s="24"/>
    </row>
    <row r="374" spans="1:7">
      <c r="A374" s="16"/>
      <c r="B374" s="16"/>
      <c r="C374" s="16"/>
      <c r="D374" s="16"/>
      <c r="E374" s="16"/>
      <c r="F374" s="16"/>
      <c r="G374" s="24"/>
    </row>
    <row r="375" spans="1:7">
      <c r="A375" s="16"/>
      <c r="B375" s="16"/>
      <c r="C375" s="16"/>
      <c r="D375" s="16"/>
      <c r="E375" s="16"/>
      <c r="F375" s="16"/>
      <c r="G375" s="24"/>
    </row>
    <row r="376" spans="1:7">
      <c r="A376" s="16"/>
      <c r="B376" s="16"/>
      <c r="C376" s="16"/>
      <c r="D376" s="16"/>
      <c r="E376" s="16"/>
      <c r="F376" s="16"/>
      <c r="G376" s="24"/>
    </row>
    <row r="377" spans="1:7">
      <c r="A377" s="16"/>
      <c r="B377" s="16"/>
      <c r="C377" s="16"/>
      <c r="D377" s="16"/>
      <c r="E377" s="16"/>
      <c r="F377" s="16"/>
      <c r="G377" s="24"/>
    </row>
    <row r="378" spans="1:7">
      <c r="A378" s="16"/>
      <c r="B378" s="16"/>
      <c r="C378" s="16"/>
      <c r="D378" s="16"/>
      <c r="E378" s="16"/>
      <c r="F378" s="16"/>
      <c r="G378" s="24"/>
    </row>
    <row r="379" spans="1:7">
      <c r="A379" s="16"/>
      <c r="B379" s="16"/>
      <c r="C379" s="16"/>
      <c r="D379" s="16"/>
      <c r="E379" s="16"/>
      <c r="F379" s="16"/>
      <c r="G379" s="24"/>
    </row>
    <row r="380" spans="1:7">
      <c r="A380" s="16"/>
      <c r="B380" s="16"/>
      <c r="C380" s="16"/>
      <c r="D380" s="16"/>
      <c r="E380" s="16"/>
      <c r="F380" s="16"/>
      <c r="G380" s="24"/>
    </row>
    <row r="381" spans="1:7">
      <c r="A381" s="16"/>
      <c r="B381" s="16"/>
      <c r="C381" s="16"/>
      <c r="D381" s="16"/>
      <c r="E381" s="16"/>
      <c r="F381" s="16"/>
      <c r="G381" s="24"/>
    </row>
    <row r="382" spans="1:7">
      <c r="A382" s="16"/>
      <c r="B382" s="16"/>
      <c r="C382" s="16"/>
      <c r="D382" s="16"/>
      <c r="E382" s="16"/>
      <c r="F382" s="16"/>
      <c r="G382" s="24"/>
    </row>
    <row r="383" spans="1:7">
      <c r="A383" s="16"/>
      <c r="B383" s="16"/>
      <c r="C383" s="16"/>
      <c r="D383" s="16"/>
      <c r="E383" s="16"/>
      <c r="F383" s="16"/>
      <c r="G383" s="24"/>
    </row>
    <row r="384" spans="1:7">
      <c r="A384" s="16"/>
      <c r="B384" s="16"/>
      <c r="C384" s="16"/>
      <c r="D384" s="16"/>
      <c r="E384" s="16"/>
      <c r="F384" s="16"/>
      <c r="G384" s="24"/>
    </row>
    <row r="385" spans="1:7">
      <c r="A385" s="16"/>
      <c r="B385" s="16"/>
      <c r="C385" s="16"/>
      <c r="D385" s="16"/>
      <c r="E385" s="16"/>
      <c r="F385" s="16"/>
      <c r="G385" s="24"/>
    </row>
    <row r="386" spans="1:7">
      <c r="A386" s="16"/>
      <c r="B386" s="16"/>
      <c r="C386" s="16"/>
      <c r="D386" s="16"/>
      <c r="E386" s="16"/>
      <c r="F386" s="16"/>
      <c r="G386" s="24"/>
    </row>
    <row r="387" spans="1:7">
      <c r="A387" s="16"/>
      <c r="B387" s="16"/>
      <c r="C387" s="16"/>
      <c r="D387" s="16"/>
      <c r="E387" s="16"/>
      <c r="F387" s="16"/>
      <c r="G387" s="24"/>
    </row>
    <row r="388" spans="1:7">
      <c r="A388" s="16"/>
      <c r="B388" s="16"/>
      <c r="C388" s="16"/>
      <c r="D388" s="16"/>
      <c r="E388" s="16"/>
      <c r="F388" s="16"/>
      <c r="G388" s="24"/>
    </row>
    <row r="389" spans="1:7">
      <c r="A389" s="16"/>
      <c r="B389" s="16"/>
      <c r="C389" s="16"/>
      <c r="D389" s="16"/>
      <c r="E389" s="16"/>
      <c r="F389" s="16"/>
      <c r="G389" s="24"/>
    </row>
    <row r="390" spans="1:7">
      <c r="A390" s="16"/>
      <c r="B390" s="16"/>
      <c r="C390" s="16"/>
      <c r="D390" s="16"/>
      <c r="E390" s="16"/>
      <c r="F390" s="16"/>
      <c r="G390" s="24"/>
    </row>
    <row r="391" spans="1:7">
      <c r="A391" s="16"/>
      <c r="B391" s="16"/>
      <c r="C391" s="16"/>
      <c r="D391" s="16"/>
      <c r="E391" s="16"/>
      <c r="F391" s="16"/>
      <c r="G391" s="24"/>
    </row>
    <row r="392" spans="1:7">
      <c r="A392" s="16"/>
      <c r="B392" s="16"/>
      <c r="C392" s="16"/>
      <c r="D392" s="16"/>
      <c r="E392" s="16"/>
      <c r="F392" s="16"/>
      <c r="G392" s="24"/>
    </row>
    <row r="393" spans="1:7">
      <c r="A393" s="16"/>
      <c r="B393" s="16"/>
      <c r="C393" s="16"/>
      <c r="D393" s="16"/>
      <c r="E393" s="16"/>
      <c r="F393" s="16"/>
      <c r="G393" s="24"/>
    </row>
    <row r="394" spans="1:7">
      <c r="A394" s="16"/>
      <c r="B394" s="16"/>
      <c r="C394" s="16"/>
      <c r="D394" s="16"/>
      <c r="E394" s="16"/>
      <c r="F394" s="16"/>
      <c r="G394" s="24"/>
    </row>
    <row r="395" spans="1:7">
      <c r="A395" s="16"/>
      <c r="B395" s="16"/>
      <c r="C395" s="16"/>
      <c r="D395" s="16"/>
      <c r="E395" s="16"/>
      <c r="F395" s="16"/>
      <c r="G395" s="24"/>
    </row>
    <row r="396" spans="1:7">
      <c r="A396" s="16"/>
      <c r="B396" s="16"/>
      <c r="C396" s="16"/>
      <c r="D396" s="16"/>
      <c r="E396" s="16"/>
      <c r="F396" s="16"/>
      <c r="G396" s="24"/>
    </row>
    <row r="397" spans="1:7">
      <c r="A397" s="16"/>
      <c r="B397" s="16"/>
      <c r="C397" s="16"/>
      <c r="D397" s="16"/>
      <c r="E397" s="16"/>
      <c r="F397" s="16"/>
      <c r="G397" s="24"/>
    </row>
    <row r="398" spans="1:7">
      <c r="A398" s="16"/>
      <c r="B398" s="16"/>
      <c r="C398" s="16"/>
      <c r="D398" s="16"/>
      <c r="E398" s="16"/>
      <c r="F398" s="16"/>
      <c r="G398" s="24"/>
    </row>
    <row r="399" spans="1:7">
      <c r="A399" s="16"/>
      <c r="B399" s="16"/>
      <c r="C399" s="16"/>
      <c r="D399" s="16"/>
      <c r="E399" s="16"/>
      <c r="F399" s="16"/>
      <c r="G399" s="24"/>
    </row>
    <row r="400" spans="1:7">
      <c r="A400" s="16"/>
      <c r="B400" s="16"/>
      <c r="C400" s="16"/>
      <c r="D400" s="16"/>
      <c r="E400" s="16"/>
      <c r="F400" s="16"/>
      <c r="G400" s="24"/>
    </row>
    <row r="401" spans="1:7">
      <c r="A401" s="16"/>
      <c r="B401" s="16"/>
      <c r="C401" s="16"/>
      <c r="D401" s="16"/>
      <c r="E401" s="16"/>
      <c r="F401" s="16"/>
      <c r="G401" s="24"/>
    </row>
    <row r="402" spans="1:7">
      <c r="A402" s="16"/>
      <c r="B402" s="16"/>
      <c r="C402" s="16"/>
      <c r="D402" s="16"/>
      <c r="E402" s="16"/>
      <c r="F402" s="16"/>
      <c r="G402" s="24"/>
    </row>
    <row r="403" spans="1:7">
      <c r="A403" s="16"/>
      <c r="B403" s="16"/>
      <c r="C403" s="16"/>
      <c r="D403" s="16"/>
      <c r="E403" s="16"/>
      <c r="F403" s="16"/>
      <c r="G403" s="24"/>
    </row>
    <row r="404" spans="1:7">
      <c r="A404" s="16"/>
      <c r="B404" s="16"/>
      <c r="C404" s="16"/>
      <c r="D404" s="16"/>
      <c r="E404" s="16"/>
      <c r="F404" s="16"/>
      <c r="G404" s="24"/>
    </row>
    <row r="405" spans="1:7">
      <c r="A405" s="16"/>
      <c r="B405" s="16"/>
      <c r="C405" s="16"/>
      <c r="D405" s="16"/>
      <c r="E405" s="16"/>
      <c r="F405" s="16"/>
      <c r="G405" s="24"/>
    </row>
    <row r="406" spans="1:7">
      <c r="A406" s="16"/>
      <c r="B406" s="16"/>
      <c r="C406" s="16"/>
      <c r="D406" s="16"/>
      <c r="E406" s="16"/>
      <c r="F406" s="16"/>
      <c r="G406" s="24"/>
    </row>
    <row r="407" spans="1:7">
      <c r="A407" s="16"/>
      <c r="B407" s="16"/>
      <c r="C407" s="16"/>
      <c r="D407" s="16"/>
      <c r="E407" s="16"/>
      <c r="F407" s="16"/>
      <c r="G407" s="24"/>
    </row>
    <row r="408" spans="1:7">
      <c r="A408" s="16"/>
      <c r="B408" s="16"/>
      <c r="C408" s="16"/>
      <c r="D408" s="16"/>
      <c r="E408" s="16"/>
      <c r="F408" s="16"/>
      <c r="G408" s="24"/>
    </row>
    <row r="409" spans="1:7">
      <c r="A409" s="16"/>
      <c r="B409" s="16"/>
      <c r="C409" s="16"/>
      <c r="D409" s="16"/>
      <c r="E409" s="16"/>
      <c r="F409" s="16"/>
      <c r="G409" s="24"/>
    </row>
    <row r="410" spans="1:7">
      <c r="A410" s="16"/>
      <c r="B410" s="16"/>
      <c r="C410" s="16"/>
      <c r="D410" s="16"/>
      <c r="E410" s="16"/>
      <c r="F410" s="16"/>
      <c r="G410" s="24"/>
    </row>
    <row r="411" spans="1:7">
      <c r="A411" s="16"/>
      <c r="B411" s="16"/>
      <c r="C411" s="16"/>
      <c r="D411" s="16"/>
      <c r="E411" s="16"/>
      <c r="F411" s="16"/>
      <c r="G411" s="24"/>
    </row>
    <row r="412" spans="1:7">
      <c r="A412" s="16"/>
      <c r="B412" s="16"/>
      <c r="C412" s="16"/>
      <c r="D412" s="16"/>
      <c r="E412" s="16"/>
      <c r="F412" s="16"/>
      <c r="G412" s="24"/>
    </row>
    <row r="413" spans="1:7">
      <c r="A413" s="16"/>
      <c r="B413" s="16"/>
      <c r="C413" s="16"/>
      <c r="D413" s="16"/>
      <c r="E413" s="16"/>
      <c r="F413" s="16"/>
      <c r="G413" s="24"/>
    </row>
    <row r="414" spans="1:7">
      <c r="A414" s="16"/>
      <c r="B414" s="16"/>
      <c r="C414" s="16"/>
      <c r="D414" s="16"/>
      <c r="E414" s="16"/>
      <c r="F414" s="16"/>
      <c r="G414" s="24"/>
    </row>
    <row r="415" spans="1:7">
      <c r="A415" s="16"/>
      <c r="B415" s="16"/>
      <c r="C415" s="16"/>
      <c r="D415" s="16"/>
      <c r="E415" s="16"/>
      <c r="F415" s="16"/>
      <c r="G415" s="24"/>
    </row>
    <row r="416" spans="1:7">
      <c r="A416" s="16"/>
      <c r="B416" s="16"/>
      <c r="C416" s="16"/>
      <c r="D416" s="16"/>
      <c r="E416" s="16"/>
      <c r="F416" s="16"/>
      <c r="G416" s="24"/>
    </row>
    <row r="417" spans="1:7">
      <c r="A417" s="16"/>
      <c r="B417" s="16"/>
      <c r="C417" s="16"/>
      <c r="D417" s="16"/>
      <c r="E417" s="16"/>
      <c r="F417" s="16"/>
      <c r="G417" s="24"/>
    </row>
    <row r="418" spans="1:7">
      <c r="A418" s="16"/>
      <c r="B418" s="16"/>
      <c r="C418" s="16"/>
      <c r="D418" s="16"/>
      <c r="E418" s="16"/>
      <c r="F418" s="16"/>
      <c r="G418" s="24"/>
    </row>
    <row r="419" spans="1:7">
      <c r="A419" s="16"/>
      <c r="B419" s="16"/>
      <c r="C419" s="16"/>
      <c r="D419" s="16"/>
      <c r="E419" s="16"/>
      <c r="F419" s="16"/>
      <c r="G419" s="24"/>
    </row>
    <row r="420" spans="1:7">
      <c r="A420" s="16"/>
      <c r="B420" s="16"/>
      <c r="C420" s="16"/>
      <c r="D420" s="16"/>
      <c r="E420" s="16"/>
      <c r="F420" s="16"/>
      <c r="G420" s="24"/>
    </row>
    <row r="421" spans="1:7">
      <c r="A421" s="16"/>
      <c r="B421" s="16"/>
      <c r="C421" s="16"/>
      <c r="D421" s="16"/>
      <c r="E421" s="16"/>
      <c r="F421" s="16"/>
      <c r="G421" s="24"/>
    </row>
    <row r="422" spans="1:7">
      <c r="A422" s="16"/>
      <c r="B422" s="16"/>
      <c r="C422" s="16"/>
      <c r="D422" s="16"/>
      <c r="E422" s="16"/>
      <c r="F422" s="16"/>
      <c r="G422" s="24"/>
    </row>
    <row r="423" spans="1:7">
      <c r="A423" s="16"/>
      <c r="B423" s="16"/>
      <c r="C423" s="16"/>
      <c r="D423" s="16"/>
      <c r="E423" s="16"/>
      <c r="F423" s="16"/>
      <c r="G423" s="24"/>
    </row>
    <row r="424" spans="1:7">
      <c r="A424" s="16"/>
      <c r="B424" s="16"/>
      <c r="C424" s="16"/>
      <c r="D424" s="16"/>
      <c r="E424" s="16"/>
      <c r="F424" s="16"/>
      <c r="G424" s="24"/>
    </row>
    <row r="425" spans="1:7">
      <c r="A425" s="16"/>
      <c r="B425" s="16"/>
      <c r="C425" s="16"/>
      <c r="D425" s="16"/>
      <c r="E425" s="16"/>
      <c r="F425" s="16"/>
      <c r="G425" s="24"/>
    </row>
    <row r="426" spans="1:7">
      <c r="A426" s="16"/>
      <c r="B426" s="16"/>
      <c r="C426" s="16"/>
      <c r="D426" s="16"/>
      <c r="E426" s="16"/>
      <c r="F426" s="16"/>
      <c r="G426" s="24"/>
    </row>
    <row r="427" spans="1:7">
      <c r="A427" s="16"/>
      <c r="B427" s="16"/>
      <c r="C427" s="16"/>
      <c r="D427" s="16"/>
      <c r="E427" s="16"/>
      <c r="F427" s="16"/>
      <c r="G427" s="24"/>
    </row>
    <row r="428" spans="1:7">
      <c r="A428" s="16"/>
      <c r="B428" s="16"/>
      <c r="C428" s="16"/>
      <c r="D428" s="16"/>
      <c r="E428" s="16"/>
      <c r="F428" s="16"/>
      <c r="G428" s="24"/>
    </row>
    <row r="429" spans="1:7">
      <c r="A429" s="16"/>
      <c r="B429" s="16"/>
      <c r="C429" s="16"/>
      <c r="D429" s="16"/>
      <c r="E429" s="16"/>
      <c r="F429" s="16"/>
      <c r="G429" s="24"/>
    </row>
    <row r="430" spans="1:7">
      <c r="A430" s="16"/>
      <c r="B430" s="16"/>
      <c r="C430" s="16"/>
      <c r="D430" s="16"/>
      <c r="E430" s="16"/>
      <c r="F430" s="16"/>
      <c r="G430" s="24"/>
    </row>
    <row r="431" spans="1:7">
      <c r="A431" s="16"/>
      <c r="B431" s="16"/>
      <c r="C431" s="16"/>
      <c r="D431" s="16"/>
      <c r="E431" s="16"/>
      <c r="F431" s="16"/>
      <c r="G431" s="24"/>
    </row>
    <row r="432" spans="1:7">
      <c r="A432" s="16"/>
      <c r="B432" s="16"/>
      <c r="C432" s="16"/>
      <c r="D432" s="16"/>
      <c r="E432" s="16"/>
      <c r="F432" s="16"/>
      <c r="G432" s="24"/>
    </row>
    <row r="433" spans="1:7">
      <c r="A433" s="16"/>
      <c r="B433" s="16"/>
      <c r="C433" s="16"/>
      <c r="D433" s="16"/>
      <c r="E433" s="16"/>
      <c r="F433" s="16"/>
      <c r="G433" s="24"/>
    </row>
    <row r="434" spans="1:7">
      <c r="A434" s="16"/>
      <c r="B434" s="16"/>
      <c r="C434" s="16"/>
      <c r="D434" s="16"/>
      <c r="E434" s="16"/>
      <c r="F434" s="16"/>
      <c r="G434" s="24"/>
    </row>
    <row r="435" spans="1:7">
      <c r="A435" s="16"/>
      <c r="B435" s="16"/>
      <c r="C435" s="16"/>
      <c r="D435" s="16"/>
      <c r="E435" s="16"/>
      <c r="F435" s="16"/>
      <c r="G435" s="24"/>
    </row>
    <row r="436" spans="1:7">
      <c r="A436" s="16"/>
      <c r="B436" s="16"/>
      <c r="C436" s="16"/>
      <c r="D436" s="16"/>
      <c r="E436" s="16"/>
      <c r="F436" s="16"/>
      <c r="G436" s="24"/>
    </row>
    <row r="437" spans="1:7">
      <c r="A437" s="16"/>
      <c r="B437" s="16"/>
      <c r="C437" s="16"/>
      <c r="D437" s="16"/>
      <c r="E437" s="16"/>
      <c r="F437" s="16"/>
      <c r="G437" s="24"/>
    </row>
    <row r="438" spans="1:7">
      <c r="A438" s="16"/>
      <c r="B438" s="16"/>
      <c r="C438" s="16"/>
      <c r="D438" s="16"/>
      <c r="E438" s="16"/>
      <c r="F438" s="16"/>
      <c r="G438" s="24"/>
    </row>
    <row r="439" spans="1:7">
      <c r="A439" s="16"/>
      <c r="B439" s="16"/>
      <c r="C439" s="16"/>
      <c r="D439" s="16"/>
      <c r="E439" s="16"/>
      <c r="F439" s="16"/>
      <c r="G439" s="24"/>
    </row>
    <row r="440" spans="1:7">
      <c r="A440" s="16"/>
      <c r="B440" s="16"/>
      <c r="C440" s="16"/>
      <c r="D440" s="16"/>
      <c r="E440" s="16"/>
      <c r="F440" s="16"/>
      <c r="G440" s="24"/>
    </row>
    <row r="441" spans="1:7">
      <c r="A441" s="16"/>
      <c r="B441" s="16"/>
      <c r="C441" s="16"/>
      <c r="D441" s="16"/>
      <c r="E441" s="16"/>
      <c r="F441" s="16"/>
      <c r="G441" s="24"/>
    </row>
    <row r="442" spans="1:7">
      <c r="A442" s="16"/>
      <c r="B442" s="16"/>
      <c r="C442" s="16"/>
      <c r="D442" s="16"/>
      <c r="E442" s="16"/>
      <c r="F442" s="16"/>
      <c r="G442" s="24"/>
    </row>
    <row r="443" spans="1:7">
      <c r="A443" s="16"/>
      <c r="B443" s="16"/>
      <c r="C443" s="16"/>
      <c r="D443" s="16"/>
      <c r="E443" s="16"/>
      <c r="F443" s="16"/>
      <c r="G443" s="24"/>
    </row>
    <row r="444" spans="1:7">
      <c r="A444" s="16"/>
      <c r="B444" s="16"/>
      <c r="C444" s="16"/>
      <c r="D444" s="16"/>
      <c r="E444" s="16"/>
      <c r="F444" s="16"/>
      <c r="G444" s="24"/>
    </row>
    <row r="445" spans="1:7">
      <c r="A445" s="16"/>
      <c r="B445" s="16"/>
      <c r="C445" s="16"/>
      <c r="D445" s="16"/>
      <c r="E445" s="16"/>
      <c r="F445" s="16"/>
      <c r="G445" s="24"/>
    </row>
    <row r="446" spans="1:7">
      <c r="A446" s="16"/>
      <c r="B446" s="16"/>
      <c r="C446" s="16"/>
      <c r="D446" s="16"/>
      <c r="E446" s="16"/>
      <c r="F446" s="16"/>
      <c r="G446" s="24"/>
    </row>
    <row r="447" spans="1:7">
      <c r="A447" s="16"/>
      <c r="B447" s="16"/>
      <c r="C447" s="16"/>
      <c r="D447" s="16"/>
      <c r="E447" s="16"/>
      <c r="F447" s="16"/>
      <c r="G447" s="24"/>
    </row>
    <row r="448" spans="1:7">
      <c r="A448" s="16"/>
      <c r="B448" s="16"/>
      <c r="C448" s="16"/>
      <c r="D448" s="16"/>
      <c r="E448" s="16"/>
      <c r="F448" s="16"/>
      <c r="G448" s="24"/>
    </row>
    <row r="449" spans="1:7">
      <c r="A449" s="16"/>
      <c r="B449" s="16"/>
      <c r="C449" s="16"/>
      <c r="D449" s="16"/>
      <c r="E449" s="16"/>
      <c r="F449" s="16"/>
      <c r="G449" s="24"/>
    </row>
    <row r="450" spans="1:7">
      <c r="A450" s="16"/>
      <c r="B450" s="16"/>
      <c r="C450" s="16"/>
      <c r="D450" s="16"/>
      <c r="E450" s="16"/>
      <c r="F450" s="16"/>
      <c r="G450" s="24"/>
    </row>
    <row r="451" spans="1:7">
      <c r="A451" s="16"/>
      <c r="B451" s="16"/>
      <c r="C451" s="16"/>
      <c r="D451" s="16"/>
      <c r="E451" s="16"/>
      <c r="F451" s="16"/>
      <c r="G451" s="24"/>
    </row>
    <row r="452" spans="1:7">
      <c r="A452" s="16"/>
      <c r="B452" s="16"/>
      <c r="C452" s="16"/>
      <c r="D452" s="16"/>
      <c r="E452" s="16"/>
      <c r="F452" s="16"/>
      <c r="G452" s="24"/>
    </row>
    <row r="453" spans="1:7">
      <c r="A453" s="16"/>
      <c r="B453" s="16"/>
      <c r="C453" s="16"/>
      <c r="D453" s="16"/>
      <c r="E453" s="16"/>
      <c r="F453" s="16"/>
      <c r="G453" s="24"/>
    </row>
    <row r="454" spans="1:7">
      <c r="A454" s="16"/>
      <c r="B454" s="16"/>
      <c r="C454" s="16"/>
      <c r="D454" s="16"/>
      <c r="E454" s="16"/>
      <c r="F454" s="16"/>
      <c r="G454" s="24"/>
    </row>
    <row r="455" spans="1:7">
      <c r="A455" s="16"/>
      <c r="B455" s="16"/>
      <c r="C455" s="16"/>
      <c r="D455" s="16"/>
      <c r="E455" s="16"/>
      <c r="F455" s="16"/>
      <c r="G455" s="24"/>
    </row>
    <row r="456" spans="1:7">
      <c r="A456" s="16"/>
      <c r="B456" s="16"/>
      <c r="C456" s="16"/>
      <c r="D456" s="16"/>
      <c r="E456" s="16"/>
      <c r="F456" s="16"/>
      <c r="G456" s="24"/>
    </row>
    <row r="457" spans="1:7">
      <c r="A457" s="16"/>
      <c r="B457" s="16"/>
      <c r="C457" s="16"/>
      <c r="D457" s="16"/>
      <c r="E457" s="16"/>
      <c r="F457" s="16"/>
      <c r="G457" s="24"/>
    </row>
    <row r="458" spans="1:7">
      <c r="A458" s="16"/>
      <c r="B458" s="16"/>
      <c r="C458" s="16"/>
      <c r="D458" s="16"/>
      <c r="E458" s="16"/>
      <c r="F458" s="16"/>
      <c r="G458" s="24"/>
    </row>
    <row r="459" spans="1:7">
      <c r="A459" s="16"/>
      <c r="B459" s="16"/>
      <c r="C459" s="16"/>
      <c r="D459" s="16"/>
      <c r="E459" s="16"/>
      <c r="F459" s="16"/>
      <c r="G459" s="24"/>
    </row>
    <row r="460" spans="1:7">
      <c r="A460" s="16"/>
      <c r="B460" s="16"/>
      <c r="C460" s="16"/>
      <c r="D460" s="16"/>
      <c r="E460" s="16"/>
      <c r="F460" s="16"/>
      <c r="G460" s="24"/>
    </row>
    <row r="461" spans="1:7">
      <c r="A461" s="16"/>
      <c r="B461" s="16"/>
      <c r="C461" s="16"/>
      <c r="D461" s="16"/>
      <c r="E461" s="16"/>
      <c r="F461" s="16"/>
      <c r="G461" s="24"/>
    </row>
    <row r="462" spans="1:7">
      <c r="A462" s="16"/>
      <c r="B462" s="16"/>
      <c r="C462" s="16"/>
      <c r="D462" s="16"/>
      <c r="E462" s="16"/>
      <c r="F462" s="16"/>
      <c r="G462" s="24"/>
    </row>
    <row r="463" spans="1:7">
      <c r="A463" s="16"/>
      <c r="B463" s="16"/>
      <c r="C463" s="16"/>
      <c r="D463" s="16"/>
      <c r="E463" s="16"/>
      <c r="F463" s="16"/>
      <c r="G463" s="24"/>
    </row>
    <row r="464" spans="1:7">
      <c r="A464" s="16"/>
      <c r="B464" s="16"/>
      <c r="C464" s="16"/>
      <c r="D464" s="16"/>
      <c r="E464" s="16"/>
      <c r="F464" s="16"/>
      <c r="G464" s="24"/>
    </row>
    <row r="465" spans="1:7">
      <c r="A465" s="16"/>
      <c r="B465" s="16"/>
      <c r="C465" s="16"/>
      <c r="D465" s="16"/>
      <c r="E465" s="16"/>
      <c r="F465" s="16"/>
      <c r="G465" s="24"/>
    </row>
    <row r="466" spans="1:7">
      <c r="A466" s="16"/>
      <c r="B466" s="16"/>
      <c r="C466" s="16"/>
      <c r="D466" s="16"/>
      <c r="E466" s="16"/>
      <c r="F466" s="16"/>
      <c r="G466" s="24"/>
    </row>
    <row r="467" spans="1:7">
      <c r="A467" s="16"/>
      <c r="B467" s="16"/>
      <c r="C467" s="16"/>
      <c r="D467" s="16"/>
      <c r="E467" s="16"/>
      <c r="F467" s="16"/>
      <c r="G467" s="24"/>
    </row>
    <row r="468" spans="1:7">
      <c r="A468" s="16"/>
      <c r="B468" s="16"/>
      <c r="C468" s="16"/>
      <c r="D468" s="16"/>
      <c r="E468" s="16"/>
      <c r="F468" s="16"/>
      <c r="G468" s="24"/>
    </row>
    <row r="469" spans="1:7">
      <c r="A469" s="16"/>
      <c r="B469" s="16"/>
      <c r="C469" s="16"/>
      <c r="D469" s="16"/>
      <c r="E469" s="16"/>
      <c r="F469" s="16"/>
      <c r="G469" s="24"/>
    </row>
    <row r="470" spans="1:7">
      <c r="A470" s="16"/>
      <c r="B470" s="16"/>
      <c r="C470" s="16"/>
      <c r="D470" s="16"/>
      <c r="E470" s="16"/>
      <c r="F470" s="16"/>
      <c r="G470" s="24"/>
    </row>
    <row r="471" spans="1:7">
      <c r="A471" s="16"/>
      <c r="B471" s="16"/>
      <c r="C471" s="16"/>
      <c r="D471" s="16"/>
      <c r="E471" s="16"/>
      <c r="F471" s="16"/>
      <c r="G471" s="24"/>
    </row>
    <row r="472" spans="1:7">
      <c r="A472" s="16"/>
      <c r="B472" s="16"/>
      <c r="C472" s="16"/>
      <c r="D472" s="16"/>
      <c r="E472" s="16"/>
      <c r="F472" s="16"/>
      <c r="G472" s="24"/>
    </row>
    <row r="473" spans="1:7">
      <c r="A473" s="16"/>
      <c r="B473" s="16"/>
      <c r="C473" s="16"/>
      <c r="D473" s="16"/>
      <c r="E473" s="16"/>
      <c r="F473" s="16"/>
      <c r="G473" s="24"/>
    </row>
    <row r="474" spans="1:7">
      <c r="A474" s="16"/>
      <c r="B474" s="16"/>
      <c r="C474" s="16"/>
      <c r="D474" s="16"/>
      <c r="E474" s="16"/>
      <c r="F474" s="16"/>
      <c r="G474" s="24"/>
    </row>
    <row r="475" spans="1:7">
      <c r="A475" s="16"/>
      <c r="B475" s="16"/>
      <c r="C475" s="16"/>
      <c r="D475" s="16"/>
      <c r="E475" s="16"/>
      <c r="F475" s="16"/>
      <c r="G475" s="24"/>
    </row>
    <row r="476" spans="1:7">
      <c r="A476" s="16"/>
      <c r="B476" s="16"/>
      <c r="C476" s="16"/>
      <c r="D476" s="16"/>
      <c r="E476" s="16"/>
      <c r="F476" s="16"/>
      <c r="G476" s="24"/>
    </row>
    <row r="477" spans="1:7">
      <c r="A477" s="16"/>
      <c r="B477" s="16"/>
      <c r="C477" s="16"/>
      <c r="D477" s="16"/>
      <c r="E477" s="16"/>
      <c r="F477" s="16"/>
      <c r="G477" s="24"/>
    </row>
    <row r="478" spans="1:7">
      <c r="A478" s="16"/>
      <c r="B478" s="16"/>
      <c r="C478" s="16"/>
      <c r="D478" s="16"/>
      <c r="E478" s="16"/>
      <c r="F478" s="16"/>
      <c r="G478" s="24"/>
    </row>
    <row r="479" spans="1:7">
      <c r="A479" s="16"/>
      <c r="B479" s="16"/>
      <c r="C479" s="16"/>
      <c r="D479" s="16"/>
      <c r="E479" s="16"/>
      <c r="F479" s="16"/>
      <c r="G479" s="24"/>
    </row>
    <row r="480" spans="1:7">
      <c r="A480" s="16"/>
      <c r="B480" s="16"/>
      <c r="C480" s="16"/>
      <c r="D480" s="16"/>
      <c r="E480" s="16"/>
      <c r="F480" s="16"/>
      <c r="G480" s="24"/>
    </row>
    <row r="481" spans="1:7">
      <c r="A481" s="16"/>
      <c r="B481" s="16"/>
      <c r="C481" s="16"/>
      <c r="D481" s="16"/>
      <c r="E481" s="16"/>
      <c r="F481" s="16"/>
      <c r="G481" s="24"/>
    </row>
    <row r="482" spans="1:7">
      <c r="A482" s="16"/>
      <c r="B482" s="16"/>
      <c r="C482" s="16"/>
      <c r="D482" s="16"/>
      <c r="E482" s="16"/>
      <c r="F482" s="16"/>
      <c r="G482" s="24"/>
    </row>
    <row r="483" spans="1:7">
      <c r="A483" s="16"/>
      <c r="B483" s="16"/>
      <c r="C483" s="16"/>
      <c r="D483" s="16"/>
      <c r="E483" s="16"/>
      <c r="F483" s="16"/>
      <c r="G483" s="24"/>
    </row>
    <row r="484" spans="1:7">
      <c r="A484" s="16"/>
      <c r="B484" s="16"/>
      <c r="C484" s="16"/>
      <c r="D484" s="16"/>
      <c r="E484" s="16"/>
      <c r="F484" s="16"/>
      <c r="G484" s="24"/>
    </row>
    <row r="485" spans="1:7">
      <c r="A485" s="16"/>
      <c r="B485" s="16"/>
      <c r="C485" s="16"/>
      <c r="D485" s="16"/>
      <c r="E485" s="16"/>
      <c r="F485" s="16"/>
      <c r="G485" s="24"/>
    </row>
    <row r="486" spans="1:7">
      <c r="A486" s="16"/>
      <c r="B486" s="16"/>
      <c r="C486" s="16"/>
      <c r="D486" s="16"/>
      <c r="E486" s="16"/>
      <c r="F486" s="16"/>
      <c r="G486" s="24"/>
    </row>
    <row r="487" spans="1:7">
      <c r="A487" s="16"/>
      <c r="B487" s="16"/>
      <c r="C487" s="16"/>
      <c r="D487" s="16"/>
      <c r="E487" s="16"/>
      <c r="F487" s="16"/>
      <c r="G487" s="24"/>
    </row>
    <row r="488" spans="1:7">
      <c r="A488" s="16"/>
      <c r="B488" s="16"/>
      <c r="C488" s="16"/>
      <c r="D488" s="16"/>
      <c r="E488" s="16"/>
      <c r="F488" s="16"/>
      <c r="G488" s="24"/>
    </row>
    <row r="489" spans="1:7">
      <c r="A489" s="16"/>
      <c r="B489" s="16"/>
      <c r="C489" s="16"/>
      <c r="D489" s="16"/>
      <c r="E489" s="16"/>
      <c r="F489" s="16"/>
      <c r="G489" s="24"/>
    </row>
    <row r="490" spans="1:7">
      <c r="A490" s="16"/>
      <c r="B490" s="16"/>
      <c r="C490" s="16"/>
      <c r="D490" s="16"/>
      <c r="E490" s="16"/>
      <c r="F490" s="16"/>
      <c r="G490" s="24"/>
    </row>
    <row r="491" spans="1:7">
      <c r="A491" s="16"/>
      <c r="B491" s="16"/>
      <c r="C491" s="16"/>
      <c r="D491" s="16"/>
      <c r="E491" s="16"/>
      <c r="F491" s="16"/>
      <c r="G491" s="24"/>
    </row>
    <row r="492" spans="1:7">
      <c r="A492" s="16"/>
      <c r="B492" s="16"/>
      <c r="C492" s="16"/>
      <c r="D492" s="16"/>
      <c r="E492" s="16"/>
      <c r="F492" s="16"/>
      <c r="G492" s="24"/>
    </row>
    <row r="493" spans="1:7">
      <c r="A493" s="16"/>
      <c r="B493" s="16"/>
      <c r="C493" s="16"/>
      <c r="D493" s="16"/>
      <c r="E493" s="16"/>
      <c r="F493" s="16"/>
      <c r="G493" s="24"/>
    </row>
    <row r="494" spans="1:7">
      <c r="A494" s="16"/>
      <c r="B494" s="16"/>
      <c r="C494" s="16"/>
      <c r="D494" s="16"/>
      <c r="E494" s="16"/>
      <c r="F494" s="16"/>
      <c r="G494" s="24"/>
    </row>
    <row r="495" spans="1:7">
      <c r="A495" s="16"/>
      <c r="B495" s="16"/>
      <c r="C495" s="16"/>
      <c r="D495" s="16"/>
      <c r="E495" s="16"/>
      <c r="F495" s="16"/>
      <c r="G495" s="24"/>
    </row>
    <row r="496" spans="1:7">
      <c r="A496" s="16"/>
      <c r="B496" s="16"/>
      <c r="C496" s="16"/>
      <c r="D496" s="16"/>
      <c r="E496" s="16"/>
      <c r="F496" s="16"/>
      <c r="G496" s="24"/>
    </row>
    <row r="497" spans="1:7">
      <c r="A497" s="16"/>
      <c r="B497" s="16"/>
      <c r="C497" s="16"/>
      <c r="D497" s="16"/>
      <c r="E497" s="16"/>
      <c r="F497" s="16"/>
      <c r="G497" s="24"/>
    </row>
    <row r="498" spans="1:7">
      <c r="A498" s="16"/>
      <c r="B498" s="16"/>
      <c r="C498" s="16"/>
      <c r="D498" s="16"/>
      <c r="E498" s="16"/>
      <c r="F498" s="16"/>
      <c r="G498" s="24"/>
    </row>
    <row r="499" spans="1:7">
      <c r="A499" s="16"/>
      <c r="B499" s="16"/>
      <c r="C499" s="16"/>
      <c r="D499" s="16"/>
      <c r="E499" s="16"/>
      <c r="F499" s="16"/>
      <c r="G499" s="24"/>
    </row>
    <row r="500" spans="1:7">
      <c r="A500" s="16"/>
      <c r="B500" s="16"/>
      <c r="C500" s="16"/>
      <c r="D500" s="16"/>
      <c r="E500" s="16"/>
      <c r="F500" s="16"/>
      <c r="G500" s="24"/>
    </row>
    <row r="501" spans="1:7">
      <c r="A501" s="16"/>
      <c r="B501" s="16"/>
      <c r="C501" s="16"/>
      <c r="D501" s="16"/>
      <c r="E501" s="16"/>
      <c r="F501" s="16"/>
      <c r="G501" s="24"/>
    </row>
    <row r="502" spans="1:7">
      <c r="A502" s="16"/>
      <c r="B502" s="16"/>
      <c r="C502" s="16"/>
      <c r="D502" s="16"/>
      <c r="E502" s="16"/>
      <c r="F502" s="16"/>
      <c r="G502" s="24"/>
    </row>
    <row r="503" spans="1:7">
      <c r="A503" s="16"/>
      <c r="B503" s="16"/>
      <c r="C503" s="16"/>
      <c r="D503" s="16"/>
      <c r="E503" s="16"/>
      <c r="F503" s="16"/>
      <c r="G503" s="24"/>
    </row>
    <row r="504" spans="1:7">
      <c r="A504" s="16"/>
      <c r="B504" s="16"/>
      <c r="C504" s="16"/>
      <c r="D504" s="16"/>
      <c r="E504" s="16"/>
      <c r="F504" s="16"/>
      <c r="G504" s="24"/>
    </row>
    <row r="505" spans="1:7">
      <c r="A505" s="16"/>
      <c r="B505" s="16"/>
      <c r="C505" s="16"/>
      <c r="D505" s="16"/>
      <c r="E505" s="16"/>
      <c r="F505" s="16"/>
      <c r="G505" s="24"/>
    </row>
    <row r="506" spans="1:7">
      <c r="A506" s="16"/>
      <c r="B506" s="16"/>
      <c r="C506" s="16"/>
      <c r="D506" s="16"/>
      <c r="E506" s="16"/>
      <c r="F506" s="16"/>
      <c r="G506" s="24"/>
    </row>
    <row r="507" spans="1:7">
      <c r="A507" s="16"/>
      <c r="B507" s="16"/>
      <c r="C507" s="16"/>
      <c r="D507" s="16"/>
      <c r="E507" s="16"/>
      <c r="F507" s="16"/>
      <c r="G507" s="24"/>
    </row>
    <row r="508" spans="1:7">
      <c r="A508" s="16"/>
      <c r="B508" s="16"/>
      <c r="C508" s="16"/>
      <c r="D508" s="16"/>
      <c r="E508" s="16"/>
      <c r="F508" s="16"/>
      <c r="G508" s="24"/>
    </row>
    <row r="509" spans="1:7">
      <c r="A509" s="16"/>
      <c r="B509" s="16"/>
      <c r="C509" s="16"/>
      <c r="D509" s="16"/>
      <c r="E509" s="16"/>
      <c r="F509" s="16"/>
      <c r="G509" s="24"/>
    </row>
    <row r="510" spans="1:7">
      <c r="A510" s="16"/>
      <c r="B510" s="16"/>
      <c r="C510" s="16"/>
      <c r="D510" s="16"/>
      <c r="E510" s="16"/>
      <c r="F510" s="16"/>
      <c r="G510" s="24"/>
    </row>
    <row r="511" spans="1:7">
      <c r="A511" s="16"/>
      <c r="B511" s="16"/>
      <c r="C511" s="16"/>
      <c r="D511" s="16"/>
      <c r="E511" s="16"/>
      <c r="F511" s="16"/>
      <c r="G511" s="24"/>
    </row>
    <row r="512" spans="1:7">
      <c r="A512" s="16"/>
      <c r="B512" s="16"/>
      <c r="C512" s="16"/>
      <c r="D512" s="16"/>
      <c r="E512" s="16"/>
      <c r="F512" s="16"/>
      <c r="G512" s="24"/>
    </row>
    <row r="513" spans="1:7">
      <c r="A513" s="16"/>
      <c r="B513" s="16"/>
      <c r="C513" s="16"/>
      <c r="D513" s="16"/>
      <c r="E513" s="16"/>
      <c r="F513" s="16"/>
      <c r="G513" s="24"/>
    </row>
    <row r="514" spans="1:7">
      <c r="A514" s="16"/>
      <c r="B514" s="16"/>
      <c r="C514" s="16"/>
      <c r="D514" s="16"/>
      <c r="E514" s="16"/>
      <c r="F514" s="16"/>
      <c r="G514" s="24"/>
    </row>
    <row r="515" spans="1:7">
      <c r="A515" s="16"/>
      <c r="B515" s="16"/>
      <c r="C515" s="16"/>
      <c r="D515" s="16"/>
      <c r="E515" s="16"/>
      <c r="F515" s="16"/>
      <c r="G515" s="24"/>
    </row>
    <row r="516" spans="1:7">
      <c r="A516" s="16"/>
      <c r="B516" s="16"/>
      <c r="C516" s="16"/>
      <c r="D516" s="16"/>
      <c r="E516" s="16"/>
      <c r="F516" s="16"/>
      <c r="G516" s="24"/>
    </row>
    <row r="517" spans="1:7">
      <c r="A517" s="16"/>
      <c r="B517" s="16"/>
      <c r="C517" s="16"/>
      <c r="D517" s="16"/>
      <c r="E517" s="16"/>
      <c r="F517" s="16"/>
      <c r="G517" s="24"/>
    </row>
    <row r="518" spans="1:7">
      <c r="A518" s="16"/>
      <c r="B518" s="16"/>
      <c r="C518" s="16"/>
      <c r="D518" s="16"/>
      <c r="E518" s="16"/>
      <c r="F518" s="16"/>
      <c r="G518" s="24"/>
    </row>
    <row r="519" spans="1:7">
      <c r="A519" s="16"/>
      <c r="B519" s="16"/>
      <c r="C519" s="16"/>
      <c r="D519" s="16"/>
      <c r="E519" s="16"/>
      <c r="F519" s="16"/>
      <c r="G519" s="24"/>
    </row>
    <row r="520" spans="1:7">
      <c r="A520" s="16"/>
      <c r="B520" s="16"/>
      <c r="C520" s="16"/>
      <c r="D520" s="16"/>
      <c r="E520" s="16"/>
      <c r="F520" s="16"/>
      <c r="G520" s="24"/>
    </row>
    <row r="521" spans="1:7">
      <c r="A521" s="16"/>
      <c r="B521" s="16"/>
      <c r="C521" s="16"/>
      <c r="D521" s="16"/>
      <c r="E521" s="16"/>
      <c r="F521" s="16"/>
      <c r="G521" s="24"/>
    </row>
    <row r="522" spans="1:7">
      <c r="A522" s="16"/>
      <c r="B522" s="16"/>
      <c r="C522" s="16"/>
      <c r="D522" s="16"/>
      <c r="E522" s="16"/>
      <c r="F522" s="16"/>
      <c r="G522" s="24"/>
    </row>
    <row r="523" spans="1:7">
      <c r="A523" s="16"/>
      <c r="B523" s="16"/>
      <c r="C523" s="16"/>
      <c r="D523" s="16"/>
      <c r="E523" s="16"/>
      <c r="F523" s="16"/>
      <c r="G523" s="24"/>
    </row>
    <row r="524" spans="1:7">
      <c r="A524" s="16"/>
      <c r="B524" s="16"/>
      <c r="C524" s="16"/>
      <c r="D524" s="16"/>
      <c r="E524" s="16"/>
      <c r="F524" s="16"/>
      <c r="G524" s="24"/>
    </row>
    <row r="525" spans="1:7">
      <c r="A525" s="16"/>
      <c r="B525" s="16"/>
      <c r="C525" s="16"/>
      <c r="D525" s="16"/>
      <c r="E525" s="16"/>
      <c r="F525" s="16"/>
      <c r="G525" s="24"/>
    </row>
    <row r="526" spans="1:7">
      <c r="A526" s="16"/>
      <c r="B526" s="16"/>
      <c r="C526" s="16"/>
      <c r="D526" s="16"/>
      <c r="E526" s="16"/>
      <c r="F526" s="16"/>
      <c r="G526" s="24"/>
    </row>
    <row r="527" spans="1:7">
      <c r="A527" s="16"/>
      <c r="B527" s="16"/>
      <c r="C527" s="16"/>
      <c r="D527" s="16"/>
      <c r="E527" s="16"/>
      <c r="F527" s="16"/>
      <c r="G527" s="24"/>
    </row>
    <row r="528" spans="1:7">
      <c r="A528" s="16"/>
      <c r="B528" s="16"/>
      <c r="C528" s="16"/>
      <c r="D528" s="16"/>
      <c r="E528" s="16"/>
      <c r="F528" s="16"/>
      <c r="G528" s="24"/>
    </row>
    <row r="529" spans="1:7">
      <c r="A529" s="16"/>
      <c r="B529" s="16"/>
      <c r="C529" s="16"/>
      <c r="D529" s="16"/>
      <c r="E529" s="16"/>
      <c r="F529" s="16"/>
      <c r="G529" s="24"/>
    </row>
    <row r="530" spans="1:7">
      <c r="A530" s="16"/>
      <c r="B530" s="16"/>
      <c r="C530" s="16"/>
      <c r="D530" s="16"/>
      <c r="E530" s="16"/>
      <c r="F530" s="16"/>
      <c r="G530" s="24"/>
    </row>
    <row r="531" spans="1:7">
      <c r="A531" s="16"/>
      <c r="B531" s="16"/>
      <c r="C531" s="16"/>
      <c r="D531" s="16"/>
      <c r="E531" s="16"/>
      <c r="F531" s="16"/>
      <c r="G531" s="24"/>
    </row>
    <row r="532" spans="1:7">
      <c r="A532" s="16"/>
      <c r="B532" s="16"/>
      <c r="C532" s="16"/>
      <c r="D532" s="16"/>
      <c r="E532" s="16"/>
      <c r="F532" s="16"/>
      <c r="G532" s="24"/>
    </row>
    <row r="533" spans="1:7">
      <c r="A533" s="16"/>
      <c r="B533" s="16"/>
      <c r="C533" s="16"/>
      <c r="D533" s="16"/>
      <c r="E533" s="16"/>
      <c r="F533" s="16"/>
      <c r="G533" s="24"/>
    </row>
    <row r="534" spans="1:7">
      <c r="A534" s="16"/>
      <c r="B534" s="16"/>
      <c r="C534" s="16"/>
      <c r="D534" s="16"/>
      <c r="E534" s="16"/>
      <c r="F534" s="16"/>
      <c r="G534" s="24"/>
    </row>
    <row r="535" spans="1:7">
      <c r="A535" s="16"/>
      <c r="B535" s="16"/>
      <c r="C535" s="16"/>
      <c r="D535" s="16"/>
      <c r="E535" s="16"/>
      <c r="F535" s="16"/>
      <c r="G535" s="24"/>
    </row>
    <row r="536" spans="1:7">
      <c r="A536" s="16"/>
      <c r="B536" s="16"/>
      <c r="C536" s="16"/>
      <c r="D536" s="16"/>
      <c r="E536" s="16"/>
      <c r="F536" s="16"/>
      <c r="G536" s="24"/>
    </row>
    <row r="537" spans="1:7">
      <c r="A537" s="16"/>
      <c r="B537" s="16"/>
      <c r="C537" s="16"/>
      <c r="D537" s="16"/>
      <c r="E537" s="16"/>
      <c r="F537" s="16"/>
      <c r="G537" s="24"/>
    </row>
    <row r="538" spans="1:7">
      <c r="A538" s="16"/>
      <c r="B538" s="16"/>
      <c r="C538" s="16"/>
      <c r="D538" s="16"/>
      <c r="E538" s="16"/>
      <c r="F538" s="16"/>
      <c r="G538" s="24"/>
    </row>
    <row r="539" spans="1:7">
      <c r="A539" s="16"/>
      <c r="B539" s="16"/>
      <c r="C539" s="16"/>
      <c r="D539" s="16"/>
      <c r="E539" s="16"/>
      <c r="F539" s="16"/>
      <c r="G539" s="24"/>
    </row>
    <row r="540" spans="1:7">
      <c r="A540" s="16"/>
      <c r="B540" s="16"/>
      <c r="C540" s="16"/>
      <c r="D540" s="16"/>
      <c r="E540" s="16"/>
      <c r="F540" s="16"/>
      <c r="G540" s="24"/>
    </row>
    <row r="541" spans="1:7">
      <c r="A541" s="16"/>
      <c r="B541" s="16"/>
      <c r="C541" s="16"/>
      <c r="D541" s="16"/>
      <c r="E541" s="16"/>
      <c r="F541" s="16"/>
      <c r="G541" s="24"/>
    </row>
    <row r="542" spans="1:7">
      <c r="A542" s="16"/>
      <c r="B542" s="16"/>
      <c r="C542" s="16"/>
      <c r="D542" s="16"/>
      <c r="E542" s="16"/>
      <c r="F542" s="16"/>
      <c r="G542" s="24"/>
    </row>
    <row r="543" spans="1:7">
      <c r="A543" s="16"/>
      <c r="B543" s="16"/>
      <c r="C543" s="16"/>
      <c r="D543" s="16"/>
      <c r="E543" s="16"/>
      <c r="F543" s="16"/>
      <c r="G543" s="24"/>
    </row>
    <row r="544" spans="1:7">
      <c r="A544" s="16"/>
      <c r="B544" s="16"/>
      <c r="C544" s="16"/>
      <c r="D544" s="16"/>
      <c r="E544" s="16"/>
      <c r="F544" s="16"/>
      <c r="G544" s="24"/>
    </row>
    <row r="545" spans="1:7">
      <c r="A545" s="16"/>
      <c r="B545" s="16"/>
      <c r="C545" s="16"/>
      <c r="D545" s="16"/>
      <c r="E545" s="16"/>
      <c r="F545" s="16"/>
      <c r="G545" s="24"/>
    </row>
    <row r="546" spans="1:7">
      <c r="A546" s="16"/>
      <c r="B546" s="16"/>
      <c r="C546" s="16"/>
      <c r="D546" s="16"/>
      <c r="E546" s="16"/>
      <c r="F546" s="16"/>
      <c r="G546" s="24"/>
    </row>
    <row r="547" spans="1:7">
      <c r="A547" s="16"/>
      <c r="B547" s="16"/>
      <c r="C547" s="16"/>
      <c r="D547" s="16"/>
      <c r="E547" s="16"/>
      <c r="F547" s="16"/>
      <c r="G547" s="24"/>
    </row>
    <row r="548" spans="1:7">
      <c r="A548" s="16"/>
      <c r="B548" s="16"/>
      <c r="C548" s="16"/>
      <c r="D548" s="16"/>
      <c r="E548" s="16"/>
      <c r="F548" s="16"/>
      <c r="G548" s="24"/>
    </row>
    <row r="549" spans="1:7">
      <c r="A549" s="16"/>
      <c r="B549" s="16"/>
      <c r="C549" s="16"/>
      <c r="D549" s="16"/>
      <c r="E549" s="16"/>
      <c r="F549" s="16"/>
      <c r="G549" s="24"/>
    </row>
    <row r="550" spans="1:7">
      <c r="A550" s="16"/>
      <c r="B550" s="16"/>
      <c r="C550" s="16"/>
      <c r="D550" s="16"/>
      <c r="E550" s="16"/>
      <c r="F550" s="16"/>
      <c r="G550" s="24"/>
    </row>
    <row r="551" spans="1:7">
      <c r="A551" s="16"/>
      <c r="B551" s="16"/>
      <c r="C551" s="16"/>
      <c r="D551" s="16"/>
      <c r="E551" s="16"/>
      <c r="F551" s="16"/>
      <c r="G551" s="24"/>
    </row>
    <row r="552" spans="1:7">
      <c r="A552" s="16"/>
      <c r="B552" s="16"/>
      <c r="C552" s="16"/>
      <c r="D552" s="16"/>
      <c r="E552" s="16"/>
      <c r="F552" s="16"/>
      <c r="G552" s="24"/>
    </row>
    <row r="553" spans="1:7">
      <c r="A553" s="16"/>
      <c r="B553" s="16"/>
      <c r="C553" s="16"/>
      <c r="D553" s="16"/>
      <c r="E553" s="16"/>
      <c r="F553" s="16"/>
      <c r="G553" s="24"/>
    </row>
    <row r="554" spans="1:7">
      <c r="A554" s="16"/>
      <c r="B554" s="16"/>
      <c r="C554" s="16"/>
      <c r="D554" s="16"/>
      <c r="E554" s="16"/>
      <c r="F554" s="16"/>
      <c r="G554" s="24"/>
    </row>
    <row r="555" spans="1:7">
      <c r="A555" s="16"/>
      <c r="B555" s="16"/>
      <c r="C555" s="16"/>
      <c r="D555" s="16"/>
      <c r="E555" s="16"/>
      <c r="F555" s="16"/>
      <c r="G555" s="24"/>
    </row>
    <row r="556" spans="1:7">
      <c r="A556" s="16"/>
      <c r="B556" s="16"/>
      <c r="C556" s="16"/>
      <c r="D556" s="16"/>
      <c r="E556" s="16"/>
      <c r="F556" s="16"/>
      <c r="G556" s="24"/>
    </row>
    <row r="557" spans="1:7">
      <c r="A557" s="16"/>
      <c r="B557" s="16"/>
      <c r="C557" s="16"/>
      <c r="D557" s="16"/>
      <c r="E557" s="16"/>
      <c r="F557" s="16"/>
      <c r="G557" s="24"/>
    </row>
    <row r="558" spans="1:7">
      <c r="A558" s="16"/>
      <c r="B558" s="16"/>
      <c r="C558" s="16"/>
      <c r="D558" s="16"/>
      <c r="E558" s="16"/>
      <c r="F558" s="16"/>
      <c r="G558" s="24"/>
    </row>
    <row r="559" spans="1:7">
      <c r="A559" s="16"/>
      <c r="B559" s="16"/>
      <c r="C559" s="16"/>
      <c r="D559" s="16"/>
      <c r="E559" s="16"/>
      <c r="F559" s="16"/>
      <c r="G559" s="24"/>
    </row>
    <row r="560" spans="1:7">
      <c r="A560" s="16"/>
      <c r="B560" s="16"/>
      <c r="C560" s="16"/>
      <c r="D560" s="16"/>
      <c r="E560" s="16"/>
      <c r="F560" s="16"/>
      <c r="G560" s="24"/>
    </row>
    <row r="561" spans="1:7">
      <c r="A561" s="16"/>
      <c r="B561" s="16"/>
      <c r="C561" s="16"/>
      <c r="D561" s="16"/>
      <c r="E561" s="16"/>
      <c r="F561" s="16"/>
      <c r="G561" s="24"/>
    </row>
    <row r="562" spans="1:7">
      <c r="A562" s="16"/>
      <c r="B562" s="16"/>
      <c r="C562" s="16"/>
      <c r="D562" s="16"/>
      <c r="E562" s="16"/>
      <c r="F562" s="16"/>
      <c r="G562" s="24"/>
    </row>
    <row r="563" spans="1:7">
      <c r="A563" s="16"/>
      <c r="B563" s="16"/>
      <c r="C563" s="16"/>
      <c r="D563" s="16"/>
      <c r="E563" s="16"/>
      <c r="F563" s="16"/>
      <c r="G563" s="24"/>
    </row>
    <row r="564" spans="1:7">
      <c r="A564" s="16"/>
      <c r="B564" s="16"/>
      <c r="C564" s="16"/>
      <c r="D564" s="16"/>
      <c r="E564" s="16"/>
      <c r="F564" s="16"/>
      <c r="G564" s="24"/>
    </row>
    <row r="565" spans="1:7">
      <c r="A565" s="16"/>
      <c r="B565" s="16"/>
      <c r="C565" s="16"/>
      <c r="D565" s="16"/>
      <c r="E565" s="16"/>
      <c r="F565" s="16"/>
      <c r="G565" s="24"/>
    </row>
    <row r="566" spans="1:7">
      <c r="A566" s="16"/>
      <c r="B566" s="16"/>
      <c r="C566" s="16"/>
      <c r="D566" s="16"/>
      <c r="E566" s="16"/>
      <c r="F566" s="16"/>
      <c r="G566" s="24"/>
    </row>
    <row r="567" spans="1:7">
      <c r="A567" s="16"/>
      <c r="B567" s="16"/>
      <c r="C567" s="16"/>
      <c r="D567" s="16"/>
      <c r="E567" s="16"/>
      <c r="F567" s="16"/>
      <c r="G567" s="24"/>
    </row>
    <row r="568" spans="1:7">
      <c r="A568" s="16"/>
      <c r="B568" s="16"/>
      <c r="C568" s="16"/>
      <c r="D568" s="16"/>
      <c r="E568" s="16"/>
      <c r="F568" s="16"/>
      <c r="G568" s="24"/>
    </row>
    <row r="569" spans="1:7">
      <c r="A569" s="16"/>
      <c r="B569" s="16"/>
      <c r="C569" s="16"/>
      <c r="D569" s="16"/>
      <c r="E569" s="16"/>
      <c r="F569" s="16"/>
      <c r="G569" s="24"/>
    </row>
    <row r="570" spans="1:7">
      <c r="A570" s="16"/>
      <c r="B570" s="16"/>
      <c r="C570" s="16"/>
      <c r="D570" s="16"/>
      <c r="E570" s="16"/>
      <c r="F570" s="16"/>
      <c r="G570" s="24"/>
    </row>
    <row r="571" spans="1:7">
      <c r="A571" s="16"/>
      <c r="B571" s="16"/>
      <c r="C571" s="16"/>
      <c r="D571" s="16"/>
      <c r="E571" s="16"/>
      <c r="F571" s="16"/>
      <c r="G571" s="24"/>
    </row>
    <row r="572" spans="1:7">
      <c r="A572" s="16"/>
      <c r="B572" s="16"/>
      <c r="C572" s="16"/>
      <c r="D572" s="16"/>
      <c r="E572" s="16"/>
      <c r="F572" s="16"/>
      <c r="G572" s="24"/>
    </row>
    <row r="573" spans="1:7">
      <c r="A573" s="16"/>
      <c r="B573" s="16"/>
      <c r="C573" s="16"/>
      <c r="D573" s="16"/>
      <c r="E573" s="16"/>
      <c r="F573" s="16"/>
      <c r="G573" s="24"/>
    </row>
    <row r="574" spans="1:7">
      <c r="A574" s="16"/>
      <c r="B574" s="16"/>
      <c r="C574" s="16"/>
      <c r="D574" s="16"/>
      <c r="E574" s="16"/>
      <c r="F574" s="16"/>
      <c r="G574" s="24"/>
    </row>
    <row r="575" spans="1:7">
      <c r="A575" s="16"/>
      <c r="B575" s="16"/>
      <c r="C575" s="16"/>
      <c r="D575" s="16"/>
      <c r="E575" s="16"/>
      <c r="F575" s="16"/>
      <c r="G575" s="24"/>
    </row>
    <row r="576" spans="1:7">
      <c r="A576" s="16"/>
      <c r="B576" s="16"/>
      <c r="C576" s="16"/>
      <c r="D576" s="16"/>
      <c r="E576" s="16"/>
      <c r="F576" s="16"/>
      <c r="G576" s="24"/>
    </row>
    <row r="577" spans="1:7">
      <c r="A577" s="16"/>
      <c r="B577" s="16"/>
      <c r="C577" s="16"/>
      <c r="D577" s="16"/>
      <c r="E577" s="16"/>
      <c r="F577" s="16"/>
      <c r="G577" s="24"/>
    </row>
    <row r="578" spans="1:7">
      <c r="A578" s="16"/>
      <c r="B578" s="16"/>
      <c r="C578" s="16"/>
      <c r="D578" s="16"/>
      <c r="E578" s="16"/>
      <c r="F578" s="16"/>
      <c r="G578" s="24"/>
    </row>
    <row r="579" spans="1:7">
      <c r="A579" s="16"/>
      <c r="B579" s="16"/>
      <c r="C579" s="16"/>
      <c r="D579" s="16"/>
      <c r="E579" s="16"/>
      <c r="F579" s="16"/>
      <c r="G579" s="24"/>
    </row>
    <row r="580" spans="1:7">
      <c r="A580" s="16"/>
      <c r="B580" s="16"/>
      <c r="C580" s="16"/>
      <c r="D580" s="16"/>
      <c r="E580" s="16"/>
      <c r="F580" s="16"/>
      <c r="G580" s="24"/>
    </row>
    <row r="581" spans="1:7">
      <c r="A581" s="16"/>
      <c r="B581" s="16"/>
      <c r="C581" s="16"/>
      <c r="D581" s="16"/>
      <c r="E581" s="16"/>
      <c r="F581" s="16"/>
      <c r="G581" s="24"/>
    </row>
    <row r="582" spans="1:7">
      <c r="A582" s="16"/>
      <c r="B582" s="16"/>
      <c r="C582" s="16"/>
      <c r="D582" s="16"/>
      <c r="E582" s="16"/>
      <c r="F582" s="16"/>
      <c r="G582" s="24"/>
    </row>
    <row r="583" spans="1:7">
      <c r="A583" s="16"/>
      <c r="B583" s="16"/>
      <c r="C583" s="16"/>
      <c r="D583" s="16"/>
      <c r="E583" s="16"/>
      <c r="F583" s="16"/>
      <c r="G583" s="24"/>
    </row>
    <row r="584" spans="1:7">
      <c r="A584" s="16"/>
      <c r="B584" s="16"/>
      <c r="C584" s="16"/>
      <c r="D584" s="16"/>
      <c r="E584" s="16"/>
      <c r="F584" s="16"/>
      <c r="G584" s="24"/>
    </row>
    <row r="585" spans="1:7">
      <c r="A585" s="16"/>
      <c r="B585" s="16"/>
      <c r="C585" s="16"/>
      <c r="D585" s="16"/>
      <c r="E585" s="16"/>
      <c r="F585" s="16"/>
      <c r="G585" s="24"/>
    </row>
    <row r="586" spans="1:7">
      <c r="A586" s="16"/>
      <c r="B586" s="16"/>
      <c r="C586" s="16"/>
      <c r="D586" s="16"/>
      <c r="E586" s="16"/>
      <c r="F586" s="16"/>
      <c r="G586" s="24"/>
    </row>
    <row r="587" spans="1:7">
      <c r="A587" s="16"/>
      <c r="B587" s="16"/>
      <c r="C587" s="16"/>
      <c r="D587" s="16"/>
      <c r="E587" s="16"/>
      <c r="F587" s="16"/>
      <c r="G587" s="24"/>
    </row>
    <row r="588" spans="1:7">
      <c r="A588" s="16"/>
      <c r="B588" s="16"/>
      <c r="C588" s="16"/>
      <c r="D588" s="16"/>
      <c r="E588" s="16"/>
      <c r="F588" s="16"/>
      <c r="G588" s="24"/>
    </row>
    <row r="589" spans="1:7">
      <c r="A589" s="16"/>
      <c r="B589" s="16"/>
      <c r="C589" s="16"/>
      <c r="D589" s="16"/>
      <c r="E589" s="16"/>
      <c r="F589" s="16"/>
      <c r="G589" s="24"/>
    </row>
    <row r="590" spans="1:7">
      <c r="A590" s="16"/>
      <c r="B590" s="16"/>
      <c r="C590" s="16"/>
      <c r="D590" s="16"/>
      <c r="E590" s="16"/>
      <c r="F590" s="16"/>
      <c r="G590" s="24"/>
    </row>
    <row r="591" spans="1:7">
      <c r="A591" s="16"/>
      <c r="B591" s="16"/>
      <c r="C591" s="16"/>
      <c r="D591" s="16"/>
      <c r="E591" s="16"/>
      <c r="F591" s="16"/>
      <c r="G591" s="24"/>
    </row>
    <row r="592" spans="1:7">
      <c r="A592" s="16"/>
      <c r="B592" s="16"/>
      <c r="C592" s="16"/>
      <c r="D592" s="16"/>
      <c r="E592" s="16"/>
      <c r="F592" s="16"/>
      <c r="G592" s="24"/>
    </row>
    <row r="593" spans="1:7">
      <c r="A593" s="16"/>
      <c r="B593" s="16"/>
      <c r="C593" s="16"/>
      <c r="D593" s="16"/>
      <c r="E593" s="16"/>
      <c r="F593" s="16"/>
      <c r="G593" s="24"/>
    </row>
    <row r="594" spans="1:7">
      <c r="A594" s="16"/>
      <c r="B594" s="16"/>
      <c r="C594" s="16"/>
      <c r="D594" s="16"/>
      <c r="E594" s="16"/>
      <c r="F594" s="16"/>
      <c r="G594" s="24"/>
    </row>
    <row r="595" spans="1:7">
      <c r="A595" s="16"/>
      <c r="B595" s="16"/>
      <c r="C595" s="16"/>
      <c r="D595" s="16"/>
      <c r="E595" s="16"/>
      <c r="F595" s="16"/>
      <c r="G595" s="24"/>
    </row>
    <row r="596" spans="1:7">
      <c r="A596" s="16"/>
      <c r="B596" s="16"/>
      <c r="C596" s="16"/>
      <c r="D596" s="16"/>
      <c r="E596" s="16"/>
      <c r="F596" s="16"/>
      <c r="G596" s="24"/>
    </row>
    <row r="597" spans="1:7">
      <c r="A597" s="16"/>
      <c r="B597" s="16"/>
      <c r="C597" s="16"/>
      <c r="D597" s="16"/>
      <c r="E597" s="16"/>
      <c r="F597" s="16"/>
      <c r="G597" s="24"/>
    </row>
    <row r="598" spans="1:7">
      <c r="A598" s="16"/>
      <c r="B598" s="16"/>
      <c r="C598" s="16"/>
      <c r="D598" s="16"/>
      <c r="E598" s="16"/>
      <c r="F598" s="16"/>
      <c r="G598" s="24"/>
    </row>
    <row r="599" spans="1:7">
      <c r="A599" s="16"/>
      <c r="B599" s="16"/>
      <c r="C599" s="16"/>
      <c r="D599" s="16"/>
      <c r="E599" s="16"/>
      <c r="F599" s="16"/>
      <c r="G599" s="24"/>
    </row>
    <row r="600" spans="1:7">
      <c r="A600" s="16"/>
      <c r="B600" s="16"/>
      <c r="C600" s="16"/>
      <c r="D600" s="16"/>
      <c r="E600" s="16"/>
      <c r="F600" s="16"/>
      <c r="G600" s="24"/>
    </row>
    <row r="601" spans="1:7">
      <c r="A601" s="16"/>
      <c r="B601" s="16"/>
      <c r="C601" s="16"/>
      <c r="D601" s="16"/>
      <c r="E601" s="16"/>
      <c r="F601" s="16"/>
      <c r="G601" s="24"/>
    </row>
    <row r="602" spans="1:7">
      <c r="A602" s="16"/>
      <c r="B602" s="16"/>
      <c r="C602" s="16"/>
      <c r="D602" s="16"/>
      <c r="E602" s="16"/>
      <c r="F602" s="16"/>
      <c r="G602" s="24"/>
    </row>
    <row r="603" spans="1:7">
      <c r="A603" s="16"/>
      <c r="B603" s="16"/>
      <c r="C603" s="16"/>
      <c r="D603" s="16"/>
      <c r="E603" s="16"/>
      <c r="F603" s="16"/>
      <c r="G603" s="24"/>
    </row>
    <row r="604" spans="1:7">
      <c r="A604" s="16"/>
      <c r="B604" s="16"/>
      <c r="C604" s="16"/>
      <c r="D604" s="16"/>
      <c r="E604" s="16"/>
      <c r="F604" s="16"/>
      <c r="G604" s="24"/>
    </row>
    <row r="605" spans="1:7">
      <c r="A605" s="16"/>
      <c r="B605" s="16"/>
      <c r="C605" s="16"/>
      <c r="D605" s="16"/>
      <c r="E605" s="16"/>
      <c r="F605" s="16"/>
      <c r="G605" s="24"/>
    </row>
    <row r="606" spans="1:7">
      <c r="A606" s="16"/>
      <c r="B606" s="16"/>
      <c r="C606" s="16"/>
      <c r="D606" s="16"/>
      <c r="E606" s="16"/>
      <c r="F606" s="16"/>
      <c r="G606" s="24"/>
    </row>
    <row r="607" spans="1:7">
      <c r="A607" s="16"/>
      <c r="B607" s="16"/>
      <c r="C607" s="16"/>
      <c r="D607" s="16"/>
      <c r="E607" s="16"/>
      <c r="F607" s="16"/>
      <c r="G607" s="24"/>
    </row>
    <row r="608" spans="1:7">
      <c r="A608" s="16"/>
      <c r="B608" s="16"/>
      <c r="C608" s="16"/>
      <c r="D608" s="16"/>
      <c r="E608" s="16"/>
      <c r="F608" s="16"/>
      <c r="G608" s="24"/>
    </row>
    <row r="609" spans="1:7">
      <c r="A609" s="16"/>
      <c r="B609" s="16"/>
      <c r="C609" s="16"/>
      <c r="D609" s="16"/>
      <c r="E609" s="16"/>
      <c r="F609" s="16"/>
      <c r="G609" s="24"/>
    </row>
    <row r="610" spans="1:7">
      <c r="A610" s="16"/>
      <c r="B610" s="16"/>
      <c r="C610" s="16"/>
      <c r="D610" s="16"/>
      <c r="E610" s="16"/>
      <c r="F610" s="16"/>
      <c r="G610" s="24"/>
    </row>
    <row r="611" spans="1:7">
      <c r="A611" s="16"/>
      <c r="B611" s="16"/>
      <c r="C611" s="16"/>
      <c r="D611" s="16"/>
      <c r="E611" s="16"/>
      <c r="F611" s="16"/>
      <c r="G611" s="24"/>
    </row>
    <row r="612" spans="1:7">
      <c r="A612" s="16"/>
      <c r="B612" s="16"/>
      <c r="C612" s="16"/>
      <c r="D612" s="16"/>
      <c r="E612" s="16"/>
      <c r="F612" s="16"/>
      <c r="G612" s="24"/>
    </row>
    <row r="613" spans="1:7">
      <c r="A613" s="16"/>
      <c r="B613" s="16"/>
      <c r="C613" s="16"/>
      <c r="D613" s="16"/>
      <c r="E613" s="16"/>
      <c r="F613" s="16"/>
      <c r="G613" s="24"/>
    </row>
    <row r="614" spans="1:7">
      <c r="A614" s="16"/>
      <c r="B614" s="16"/>
      <c r="C614" s="16"/>
      <c r="D614" s="16"/>
      <c r="E614" s="16"/>
      <c r="F614" s="16"/>
      <c r="G614" s="24"/>
    </row>
    <row r="615" spans="1:7">
      <c r="A615" s="16"/>
      <c r="B615" s="16"/>
      <c r="C615" s="16"/>
      <c r="D615" s="16"/>
      <c r="E615" s="16"/>
      <c r="F615" s="16"/>
      <c r="G615" s="24"/>
    </row>
    <row r="616" spans="1:7">
      <c r="A616" s="16"/>
      <c r="B616" s="16"/>
      <c r="C616" s="16"/>
      <c r="D616" s="16"/>
      <c r="E616" s="16"/>
      <c r="F616" s="16"/>
      <c r="G616" s="24"/>
    </row>
    <row r="617" spans="1:7">
      <c r="A617" s="16"/>
      <c r="B617" s="16"/>
      <c r="C617" s="16"/>
      <c r="D617" s="16"/>
      <c r="E617" s="16"/>
      <c r="F617" s="16"/>
      <c r="G617" s="24"/>
    </row>
    <row r="618" spans="1:7">
      <c r="A618" s="16"/>
      <c r="B618" s="16"/>
      <c r="C618" s="16"/>
      <c r="D618" s="16"/>
      <c r="E618" s="16"/>
      <c r="F618" s="16"/>
      <c r="G618" s="24"/>
    </row>
    <row r="619" spans="1:7">
      <c r="A619" s="16"/>
      <c r="B619" s="16"/>
      <c r="C619" s="16"/>
      <c r="D619" s="16"/>
      <c r="E619" s="16"/>
      <c r="F619" s="16"/>
      <c r="G619" s="24"/>
    </row>
    <row r="620" spans="1:7">
      <c r="A620" s="16"/>
      <c r="B620" s="16"/>
      <c r="C620" s="16"/>
      <c r="D620" s="16"/>
      <c r="E620" s="16"/>
      <c r="F620" s="16"/>
      <c r="G620" s="24"/>
    </row>
    <row r="621" spans="1:7">
      <c r="A621" s="16"/>
      <c r="B621" s="16"/>
      <c r="C621" s="16"/>
      <c r="D621" s="16"/>
      <c r="E621" s="16"/>
      <c r="F621" s="16"/>
      <c r="G621" s="24"/>
    </row>
    <row r="622" spans="1:7">
      <c r="A622" s="16"/>
      <c r="B622" s="16"/>
      <c r="C622" s="16"/>
      <c r="D622" s="16"/>
      <c r="E622" s="16"/>
      <c r="F622" s="16"/>
      <c r="G622" s="24"/>
    </row>
    <row r="623" spans="1:7">
      <c r="A623" s="16"/>
      <c r="B623" s="16"/>
      <c r="C623" s="16"/>
      <c r="D623" s="16"/>
      <c r="E623" s="16"/>
      <c r="F623" s="16"/>
      <c r="G623" s="24"/>
    </row>
    <row r="624" spans="1:7">
      <c r="A624" s="16"/>
      <c r="B624" s="16"/>
      <c r="C624" s="16"/>
      <c r="D624" s="16"/>
      <c r="E624" s="16"/>
      <c r="F624" s="16"/>
      <c r="G624" s="24"/>
    </row>
    <row r="625" spans="1:7">
      <c r="A625" s="16"/>
      <c r="B625" s="16"/>
      <c r="C625" s="16"/>
      <c r="D625" s="16"/>
      <c r="E625" s="16"/>
      <c r="F625" s="16"/>
      <c r="G625" s="24"/>
    </row>
    <row r="626" spans="1:7">
      <c r="A626" s="16"/>
      <c r="B626" s="16"/>
      <c r="C626" s="16"/>
      <c r="D626" s="16"/>
      <c r="E626" s="16"/>
      <c r="F626" s="16"/>
      <c r="G626" s="24"/>
    </row>
    <row r="627" spans="1:7">
      <c r="A627" s="16"/>
      <c r="B627" s="16"/>
      <c r="C627" s="16"/>
      <c r="D627" s="16"/>
      <c r="E627" s="16"/>
      <c r="F627" s="16"/>
      <c r="G627" s="24"/>
    </row>
    <row r="628" spans="1:7">
      <c r="A628" s="16"/>
      <c r="B628" s="16"/>
      <c r="C628" s="16"/>
      <c r="D628" s="16"/>
      <c r="E628" s="16"/>
      <c r="F628" s="16"/>
      <c r="G628" s="24"/>
    </row>
    <row r="629" spans="1:7">
      <c r="A629" s="16"/>
      <c r="B629" s="16"/>
      <c r="C629" s="16"/>
      <c r="D629" s="16"/>
      <c r="E629" s="16"/>
      <c r="F629" s="16"/>
      <c r="G629" s="24"/>
    </row>
    <row r="630" spans="1:7">
      <c r="A630" s="16"/>
      <c r="B630" s="16"/>
      <c r="C630" s="16"/>
      <c r="D630" s="16"/>
      <c r="E630" s="16"/>
      <c r="F630" s="16"/>
      <c r="G630" s="24"/>
    </row>
    <row r="631" spans="1:7">
      <c r="A631" s="16"/>
      <c r="B631" s="16"/>
      <c r="C631" s="16"/>
      <c r="D631" s="16"/>
      <c r="E631" s="16"/>
      <c r="F631" s="16"/>
      <c r="G631" s="24"/>
    </row>
    <row r="632" spans="1:7">
      <c r="A632" s="16"/>
      <c r="B632" s="16"/>
      <c r="C632" s="16"/>
      <c r="D632" s="16"/>
      <c r="E632" s="16"/>
      <c r="F632" s="16"/>
      <c r="G632" s="24"/>
    </row>
    <row r="633" spans="1:7">
      <c r="A633" s="16"/>
      <c r="B633" s="16"/>
      <c r="C633" s="16"/>
      <c r="D633" s="16"/>
      <c r="E633" s="16"/>
      <c r="F633" s="16"/>
      <c r="G633" s="24"/>
    </row>
    <row r="634" spans="1:7">
      <c r="A634" s="16"/>
      <c r="B634" s="16"/>
      <c r="C634" s="16"/>
      <c r="D634" s="16"/>
      <c r="E634" s="16"/>
      <c r="F634" s="16"/>
      <c r="G634" s="24"/>
    </row>
    <row r="635" spans="1:7">
      <c r="A635" s="16"/>
      <c r="B635" s="16"/>
      <c r="C635" s="16"/>
      <c r="D635" s="16"/>
      <c r="E635" s="16"/>
      <c r="F635" s="16"/>
      <c r="G635" s="24"/>
    </row>
    <row r="636" spans="1:7">
      <c r="A636" s="16"/>
      <c r="B636" s="16"/>
      <c r="C636" s="16"/>
      <c r="D636" s="16"/>
      <c r="E636" s="16"/>
      <c r="F636" s="16"/>
      <c r="G636" s="24"/>
    </row>
    <row r="637" spans="1:7">
      <c r="A637" s="16"/>
      <c r="B637" s="16"/>
      <c r="C637" s="16"/>
      <c r="D637" s="16"/>
      <c r="E637" s="16"/>
      <c r="F637" s="16"/>
      <c r="G637" s="24"/>
    </row>
    <row r="638" spans="1:7">
      <c r="A638" s="16"/>
      <c r="B638" s="16"/>
      <c r="C638" s="16"/>
      <c r="D638" s="16"/>
      <c r="E638" s="16"/>
      <c r="F638" s="16"/>
      <c r="G638" s="24"/>
    </row>
    <row r="639" spans="1:7">
      <c r="A639" s="16"/>
      <c r="B639" s="16"/>
      <c r="C639" s="16"/>
      <c r="D639" s="16"/>
      <c r="E639" s="16"/>
      <c r="F639" s="16"/>
      <c r="G639" s="24"/>
    </row>
    <row r="640" spans="1:7">
      <c r="A640" s="16"/>
      <c r="B640" s="16"/>
      <c r="C640" s="16"/>
      <c r="D640" s="16"/>
      <c r="E640" s="16"/>
      <c r="F640" s="16"/>
      <c r="G640" s="24"/>
    </row>
    <row r="641" spans="1:7">
      <c r="A641" s="16"/>
      <c r="B641" s="16"/>
      <c r="C641" s="16"/>
      <c r="D641" s="16"/>
      <c r="E641" s="16"/>
      <c r="F641" s="16"/>
      <c r="G641" s="24"/>
    </row>
    <row r="642" spans="1:7">
      <c r="A642" s="16"/>
      <c r="B642" s="16"/>
      <c r="C642" s="16"/>
      <c r="D642" s="16"/>
      <c r="E642" s="16"/>
      <c r="F642" s="16"/>
      <c r="G642" s="24"/>
    </row>
    <row r="643" spans="1:7">
      <c r="A643" s="16"/>
      <c r="B643" s="16"/>
      <c r="C643" s="16"/>
      <c r="D643" s="16"/>
      <c r="E643" s="16"/>
      <c r="F643" s="16"/>
      <c r="G643" s="24"/>
    </row>
    <row r="644" spans="1:7">
      <c r="A644" s="16"/>
      <c r="B644" s="16"/>
      <c r="C644" s="16"/>
      <c r="D644" s="16"/>
      <c r="E644" s="16"/>
      <c r="F644" s="16"/>
      <c r="G644" s="24"/>
    </row>
    <row r="645" spans="1:7">
      <c r="A645" s="16"/>
      <c r="B645" s="16"/>
      <c r="C645" s="16"/>
      <c r="D645" s="16"/>
      <c r="E645" s="16"/>
      <c r="F645" s="16"/>
      <c r="G645" s="24"/>
    </row>
    <row r="646" spans="1:7">
      <c r="A646" s="16"/>
      <c r="B646" s="16"/>
      <c r="C646" s="16"/>
      <c r="D646" s="16"/>
      <c r="E646" s="16"/>
      <c r="F646" s="16"/>
      <c r="G646" s="24"/>
    </row>
    <row r="647" spans="1:7">
      <c r="A647" s="16"/>
      <c r="B647" s="16"/>
      <c r="C647" s="16"/>
      <c r="D647" s="16"/>
      <c r="E647" s="16"/>
      <c r="F647" s="16"/>
      <c r="G647" s="24"/>
    </row>
    <row r="648" spans="1:7">
      <c r="A648" s="16"/>
      <c r="B648" s="16"/>
      <c r="C648" s="16"/>
      <c r="D648" s="16"/>
      <c r="E648" s="16"/>
      <c r="F648" s="16"/>
      <c r="G648" s="24"/>
    </row>
    <row r="649" spans="1:7">
      <c r="A649" s="16"/>
      <c r="B649" s="16"/>
      <c r="C649" s="16"/>
      <c r="D649" s="16"/>
      <c r="E649" s="16"/>
      <c r="F649" s="16"/>
      <c r="G649" s="24"/>
    </row>
    <row r="650" spans="1:7">
      <c r="A650" s="16"/>
      <c r="B650" s="16"/>
      <c r="C650" s="16"/>
      <c r="D650" s="16"/>
      <c r="E650" s="16"/>
      <c r="F650" s="16"/>
      <c r="G650" s="24"/>
    </row>
    <row r="651" spans="1:7">
      <c r="A651" s="16"/>
      <c r="B651" s="16"/>
      <c r="C651" s="16"/>
      <c r="D651" s="16"/>
      <c r="E651" s="16"/>
      <c r="F651" s="16"/>
      <c r="G651" s="24"/>
    </row>
    <row r="652" spans="1:7">
      <c r="A652" s="16"/>
      <c r="B652" s="16"/>
      <c r="C652" s="16"/>
      <c r="D652" s="16"/>
      <c r="E652" s="16"/>
      <c r="F652" s="16"/>
      <c r="G652" s="24"/>
    </row>
    <row r="653" spans="1:7">
      <c r="A653" s="16"/>
      <c r="B653" s="16"/>
      <c r="C653" s="16"/>
      <c r="D653" s="16"/>
      <c r="E653" s="16"/>
      <c r="F653" s="16"/>
      <c r="G653" s="24"/>
    </row>
    <row r="654" spans="1:7">
      <c r="A654" s="16"/>
      <c r="B654" s="16"/>
      <c r="C654" s="16"/>
      <c r="D654" s="16"/>
      <c r="E654" s="16"/>
      <c r="F654" s="16"/>
      <c r="G654" s="24"/>
    </row>
    <row r="655" spans="1:7">
      <c r="A655" s="16"/>
      <c r="B655" s="16"/>
      <c r="C655" s="16"/>
      <c r="D655" s="16"/>
      <c r="E655" s="16"/>
      <c r="F655" s="16"/>
      <c r="G655" s="24"/>
    </row>
    <row r="656" spans="1:7">
      <c r="A656" s="16"/>
      <c r="B656" s="16"/>
      <c r="C656" s="16"/>
      <c r="D656" s="16"/>
      <c r="E656" s="16"/>
      <c r="F656" s="16"/>
      <c r="G656" s="24"/>
    </row>
    <row r="657" spans="1:7">
      <c r="A657" s="16"/>
      <c r="B657" s="16"/>
      <c r="C657" s="16"/>
      <c r="D657" s="16"/>
      <c r="E657" s="16"/>
      <c r="F657" s="16"/>
      <c r="G657" s="24"/>
    </row>
    <row r="658" spans="1:7">
      <c r="A658" s="16"/>
      <c r="B658" s="16"/>
      <c r="C658" s="16"/>
      <c r="D658" s="16"/>
      <c r="E658" s="16"/>
      <c r="F658" s="16"/>
      <c r="G658" s="24"/>
    </row>
    <row r="659" spans="1:7">
      <c r="A659" s="16"/>
      <c r="B659" s="16"/>
      <c r="C659" s="16"/>
      <c r="D659" s="16"/>
      <c r="E659" s="16"/>
      <c r="F659" s="16"/>
      <c r="G659" s="24"/>
    </row>
    <row r="660" spans="1:7">
      <c r="A660" s="16"/>
      <c r="B660" s="16"/>
      <c r="C660" s="16"/>
      <c r="D660" s="16"/>
      <c r="E660" s="16"/>
      <c r="F660" s="16"/>
      <c r="G660" s="24"/>
    </row>
    <row r="661" spans="1:7">
      <c r="A661" s="16"/>
      <c r="B661" s="16"/>
      <c r="C661" s="16"/>
      <c r="D661" s="16"/>
      <c r="E661" s="16"/>
      <c r="F661" s="16"/>
      <c r="G661" s="24"/>
    </row>
    <row r="662" spans="1:7">
      <c r="A662" s="16"/>
      <c r="B662" s="16"/>
      <c r="C662" s="16"/>
      <c r="D662" s="16"/>
      <c r="E662" s="16"/>
      <c r="F662" s="16"/>
      <c r="G662" s="24"/>
    </row>
    <row r="663" spans="1:7">
      <c r="A663" s="16"/>
      <c r="B663" s="16"/>
      <c r="C663" s="16"/>
      <c r="D663" s="16"/>
      <c r="E663" s="16"/>
      <c r="F663" s="16"/>
      <c r="G663" s="24"/>
    </row>
    <row r="664" spans="1:7">
      <c r="A664" s="16"/>
      <c r="B664" s="16"/>
      <c r="C664" s="16"/>
      <c r="D664" s="16"/>
      <c r="E664" s="16"/>
      <c r="F664" s="16"/>
      <c r="G664" s="24"/>
    </row>
    <row r="665" spans="1:7">
      <c r="A665" s="16"/>
      <c r="B665" s="16"/>
      <c r="C665" s="16"/>
      <c r="D665" s="16"/>
      <c r="E665" s="16"/>
      <c r="F665" s="16"/>
      <c r="G665" s="24"/>
    </row>
    <row r="666" spans="1:7">
      <c r="A666" s="16"/>
      <c r="B666" s="16"/>
      <c r="C666" s="16"/>
      <c r="D666" s="16"/>
      <c r="E666" s="16"/>
      <c r="F666" s="16"/>
      <c r="G666" s="24"/>
    </row>
    <row r="667" spans="1:7">
      <c r="A667" s="16"/>
      <c r="B667" s="16"/>
      <c r="C667" s="16"/>
      <c r="D667" s="16"/>
      <c r="E667" s="16"/>
      <c r="F667" s="16"/>
      <c r="G667" s="24"/>
    </row>
    <row r="668" spans="1:7">
      <c r="A668" s="16"/>
      <c r="B668" s="16"/>
      <c r="C668" s="16"/>
      <c r="D668" s="16"/>
      <c r="E668" s="16"/>
      <c r="F668" s="16"/>
      <c r="G668" s="24"/>
    </row>
    <row r="669" spans="1:7">
      <c r="A669" s="16"/>
      <c r="B669" s="16"/>
      <c r="C669" s="16"/>
      <c r="D669" s="16"/>
      <c r="E669" s="16"/>
      <c r="F669" s="16"/>
      <c r="G669" s="24"/>
    </row>
    <row r="670" spans="1:7">
      <c r="A670" s="16"/>
      <c r="B670" s="16"/>
      <c r="C670" s="16"/>
      <c r="D670" s="16"/>
      <c r="E670" s="16"/>
      <c r="F670" s="16"/>
      <c r="G670" s="24"/>
    </row>
    <row r="671" spans="1:7">
      <c r="A671" s="16"/>
      <c r="B671" s="16"/>
      <c r="C671" s="16"/>
      <c r="D671" s="16"/>
      <c r="E671" s="16"/>
      <c r="F671" s="16"/>
      <c r="G671" s="24"/>
    </row>
    <row r="672" spans="1:7">
      <c r="A672" s="16"/>
      <c r="B672" s="16"/>
      <c r="C672" s="16"/>
      <c r="D672" s="16"/>
      <c r="E672" s="16"/>
      <c r="F672" s="16"/>
      <c r="G672" s="24"/>
    </row>
    <row r="673" spans="1:7">
      <c r="A673" s="16"/>
      <c r="B673" s="16"/>
      <c r="C673" s="16"/>
      <c r="D673" s="16"/>
      <c r="E673" s="16"/>
      <c r="F673" s="16"/>
      <c r="G673" s="24"/>
    </row>
    <row r="674" spans="1:7">
      <c r="A674" s="16"/>
      <c r="B674" s="16"/>
      <c r="C674" s="16"/>
      <c r="D674" s="16"/>
      <c r="E674" s="16"/>
      <c r="F674" s="16"/>
      <c r="G674" s="24"/>
    </row>
    <row r="675" spans="1:7">
      <c r="A675" s="16"/>
      <c r="B675" s="16"/>
      <c r="C675" s="16"/>
      <c r="D675" s="16"/>
      <c r="E675" s="16"/>
      <c r="F675" s="16"/>
      <c r="G675" s="24"/>
    </row>
    <row r="676" spans="1:7">
      <c r="A676" s="16"/>
      <c r="B676" s="16"/>
      <c r="C676" s="16"/>
      <c r="D676" s="16"/>
      <c r="E676" s="16"/>
      <c r="F676" s="16"/>
      <c r="G676" s="24"/>
    </row>
    <row r="677" spans="1:7">
      <c r="A677" s="16"/>
      <c r="B677" s="16"/>
      <c r="C677" s="16"/>
      <c r="D677" s="16"/>
      <c r="E677" s="16"/>
      <c r="F677" s="16"/>
      <c r="G677" s="24"/>
    </row>
    <row r="678" spans="1:7">
      <c r="A678" s="16"/>
      <c r="B678" s="16"/>
      <c r="C678" s="16"/>
      <c r="D678" s="16"/>
      <c r="E678" s="16"/>
      <c r="F678" s="16"/>
      <c r="G678" s="24"/>
    </row>
    <row r="679" spans="1:7">
      <c r="A679" s="16"/>
      <c r="B679" s="16"/>
      <c r="C679" s="16"/>
      <c r="D679" s="16"/>
      <c r="E679" s="16"/>
      <c r="F679" s="16"/>
      <c r="G679" s="24"/>
    </row>
    <row r="680" spans="1:7">
      <c r="A680" s="16"/>
      <c r="B680" s="16"/>
      <c r="C680" s="16"/>
      <c r="D680" s="16"/>
      <c r="E680" s="16"/>
      <c r="F680" s="16"/>
      <c r="G680" s="24"/>
    </row>
    <row r="681" spans="1:7">
      <c r="A681" s="16"/>
      <c r="B681" s="16"/>
      <c r="C681" s="16"/>
      <c r="D681" s="16"/>
      <c r="E681" s="16"/>
      <c r="F681" s="16"/>
      <c r="G681" s="24"/>
    </row>
    <row r="682" spans="1:7">
      <c r="A682" s="16"/>
      <c r="B682" s="16"/>
      <c r="C682" s="16"/>
      <c r="D682" s="16"/>
      <c r="E682" s="16"/>
      <c r="F682" s="16"/>
      <c r="G682" s="24"/>
    </row>
    <row r="683" spans="1:7">
      <c r="A683" s="16"/>
      <c r="B683" s="16"/>
      <c r="C683" s="16"/>
      <c r="D683" s="16"/>
      <c r="E683" s="16"/>
      <c r="F683" s="16"/>
      <c r="G683" s="24"/>
    </row>
    <row r="684" spans="1:7">
      <c r="A684" s="16"/>
      <c r="B684" s="16"/>
      <c r="C684" s="16"/>
      <c r="D684" s="16"/>
      <c r="E684" s="16"/>
      <c r="F684" s="16"/>
      <c r="G684" s="24"/>
    </row>
    <row r="685" spans="1:7">
      <c r="A685" s="16"/>
      <c r="B685" s="16"/>
      <c r="C685" s="16"/>
      <c r="D685" s="16"/>
      <c r="E685" s="16"/>
      <c r="F685" s="16"/>
      <c r="G685" s="24"/>
    </row>
    <row r="686" spans="1:7">
      <c r="A686" s="16"/>
      <c r="B686" s="16"/>
      <c r="C686" s="16"/>
      <c r="D686" s="16"/>
      <c r="E686" s="16"/>
      <c r="F686" s="16"/>
      <c r="G686" s="24"/>
    </row>
    <row r="687" spans="1:7">
      <c r="A687" s="16"/>
      <c r="B687" s="16"/>
      <c r="C687" s="16"/>
      <c r="D687" s="16"/>
      <c r="E687" s="16"/>
      <c r="F687" s="16"/>
      <c r="G687" s="24"/>
    </row>
    <row r="688" spans="1:7">
      <c r="A688" s="16"/>
      <c r="B688" s="16"/>
      <c r="C688" s="16"/>
      <c r="D688" s="16"/>
      <c r="E688" s="16"/>
      <c r="F688" s="16"/>
      <c r="G688" s="24"/>
    </row>
    <row r="689" spans="1:7">
      <c r="A689" s="16"/>
      <c r="B689" s="16"/>
      <c r="C689" s="16"/>
      <c r="D689" s="16"/>
      <c r="E689" s="16"/>
      <c r="F689" s="16"/>
      <c r="G689" s="24"/>
    </row>
    <row r="690" spans="1:7">
      <c r="A690" s="16"/>
      <c r="B690" s="16"/>
      <c r="C690" s="16"/>
      <c r="D690" s="16"/>
      <c r="E690" s="16"/>
      <c r="F690" s="16"/>
      <c r="G690" s="24"/>
    </row>
    <row r="691" spans="1:7">
      <c r="A691" s="16"/>
      <c r="B691" s="16"/>
      <c r="C691" s="16"/>
      <c r="D691" s="16"/>
      <c r="E691" s="16"/>
      <c r="F691" s="16"/>
      <c r="G691" s="24"/>
    </row>
    <row r="692" spans="1:7">
      <c r="A692" s="16"/>
      <c r="B692" s="16"/>
      <c r="C692" s="16"/>
      <c r="D692" s="16"/>
      <c r="E692" s="16"/>
      <c r="F692" s="16"/>
      <c r="G692" s="24"/>
    </row>
    <row r="693" spans="1:7">
      <c r="A693" s="16"/>
      <c r="B693" s="16"/>
      <c r="C693" s="16"/>
      <c r="D693" s="16"/>
      <c r="E693" s="16"/>
      <c r="F693" s="16"/>
      <c r="G693" s="24"/>
    </row>
    <row r="694" spans="1:7">
      <c r="A694" s="16"/>
      <c r="B694" s="16"/>
      <c r="C694" s="16"/>
      <c r="D694" s="16"/>
      <c r="E694" s="16"/>
      <c r="F694" s="16"/>
      <c r="G694" s="24"/>
    </row>
    <row r="695" spans="1:7">
      <c r="A695" s="16"/>
      <c r="B695" s="16"/>
      <c r="C695" s="16"/>
      <c r="D695" s="16"/>
      <c r="E695" s="16"/>
      <c r="F695" s="16"/>
      <c r="G695" s="24"/>
    </row>
    <row r="696" spans="1:7">
      <c r="A696" s="16"/>
      <c r="B696" s="16"/>
      <c r="C696" s="16"/>
      <c r="D696" s="16"/>
      <c r="E696" s="16"/>
      <c r="F696" s="16"/>
      <c r="G696" s="24"/>
    </row>
    <row r="697" spans="1:7">
      <c r="A697" s="16"/>
      <c r="B697" s="16"/>
      <c r="C697" s="16"/>
      <c r="D697" s="16"/>
      <c r="E697" s="16"/>
      <c r="F697" s="16"/>
      <c r="G697" s="24"/>
    </row>
    <row r="698" spans="1:7">
      <c r="A698" s="16"/>
      <c r="B698" s="16"/>
      <c r="C698" s="16"/>
      <c r="D698" s="16"/>
      <c r="E698" s="16"/>
      <c r="F698" s="16"/>
      <c r="G698" s="24"/>
    </row>
    <row r="699" spans="1:7">
      <c r="A699" s="16"/>
      <c r="B699" s="16"/>
      <c r="C699" s="16"/>
      <c r="D699" s="16"/>
      <c r="E699" s="16"/>
      <c r="F699" s="16"/>
      <c r="G699" s="24"/>
    </row>
    <row r="700" spans="1:7">
      <c r="A700" s="16"/>
      <c r="B700" s="16"/>
      <c r="C700" s="16"/>
      <c r="D700" s="16"/>
      <c r="E700" s="16"/>
      <c r="F700" s="16"/>
      <c r="G700" s="24"/>
    </row>
    <row r="701" spans="1:7">
      <c r="A701" s="16"/>
      <c r="B701" s="16"/>
      <c r="C701" s="16"/>
      <c r="D701" s="16"/>
      <c r="E701" s="16"/>
      <c r="F701" s="16"/>
      <c r="G701" s="24"/>
    </row>
    <row r="702" spans="1:7">
      <c r="A702" s="16"/>
      <c r="B702" s="16"/>
      <c r="C702" s="16"/>
      <c r="D702" s="16"/>
      <c r="E702" s="16"/>
      <c r="F702" s="16"/>
      <c r="G702" s="24"/>
    </row>
    <row r="703" spans="1:7">
      <c r="A703" s="16"/>
      <c r="B703" s="16"/>
      <c r="C703" s="16"/>
      <c r="D703" s="16"/>
      <c r="E703" s="16"/>
      <c r="F703" s="16"/>
      <c r="G703" s="24"/>
    </row>
    <row r="704" spans="1:7">
      <c r="A704" s="16"/>
      <c r="B704" s="16"/>
      <c r="C704" s="16"/>
      <c r="D704" s="16"/>
      <c r="E704" s="16"/>
      <c r="F704" s="16"/>
      <c r="G704" s="24"/>
    </row>
    <row r="705" spans="1:7">
      <c r="A705" s="16"/>
      <c r="B705" s="16"/>
      <c r="C705" s="16"/>
      <c r="D705" s="16"/>
      <c r="E705" s="16"/>
      <c r="F705" s="16"/>
      <c r="G705" s="24"/>
    </row>
    <row r="706" spans="1:7">
      <c r="A706" s="16"/>
      <c r="B706" s="16"/>
      <c r="C706" s="16"/>
      <c r="D706" s="16"/>
      <c r="E706" s="16"/>
      <c r="F706" s="16"/>
      <c r="G706" s="24"/>
    </row>
    <row r="707" spans="1:7">
      <c r="A707" s="16"/>
      <c r="B707" s="16"/>
      <c r="C707" s="16"/>
      <c r="D707" s="16"/>
      <c r="E707" s="16"/>
      <c r="F707" s="16"/>
      <c r="G707" s="24"/>
    </row>
    <row r="708" spans="1:7">
      <c r="A708" s="16"/>
      <c r="B708" s="16"/>
      <c r="C708" s="16"/>
      <c r="D708" s="16"/>
      <c r="E708" s="16"/>
      <c r="F708" s="16"/>
      <c r="G708" s="24"/>
    </row>
    <row r="709" spans="1:7">
      <c r="A709" s="16"/>
      <c r="B709" s="16"/>
      <c r="C709" s="16"/>
      <c r="D709" s="16"/>
      <c r="E709" s="16"/>
      <c r="F709" s="16"/>
      <c r="G709" s="24"/>
    </row>
    <row r="710" spans="1:7">
      <c r="A710" s="16"/>
      <c r="B710" s="16"/>
      <c r="C710" s="16"/>
      <c r="D710" s="16"/>
      <c r="E710" s="16"/>
      <c r="F710" s="16"/>
      <c r="G710" s="24"/>
    </row>
    <row r="711" spans="1:7">
      <c r="A711" s="16"/>
      <c r="B711" s="16"/>
      <c r="C711" s="16"/>
      <c r="D711" s="16"/>
      <c r="E711" s="16"/>
      <c r="F711" s="16"/>
      <c r="G711" s="24"/>
    </row>
    <row r="712" spans="1:7">
      <c r="A712" s="16"/>
      <c r="B712" s="16"/>
      <c r="C712" s="16"/>
      <c r="D712" s="16"/>
      <c r="E712" s="16"/>
      <c r="F712" s="16"/>
      <c r="G712" s="24"/>
    </row>
    <row r="713" spans="1:7">
      <c r="A713" s="16"/>
      <c r="B713" s="16"/>
      <c r="C713" s="16"/>
      <c r="D713" s="16"/>
      <c r="E713" s="16"/>
      <c r="F713" s="16"/>
      <c r="G713" s="24"/>
    </row>
    <row r="714" spans="1:7">
      <c r="A714" s="16"/>
      <c r="B714" s="16"/>
      <c r="C714" s="16"/>
      <c r="D714" s="16"/>
      <c r="E714" s="16"/>
      <c r="F714" s="16"/>
      <c r="G714" s="24"/>
    </row>
    <row r="715" spans="1:7">
      <c r="A715" s="16"/>
      <c r="B715" s="16"/>
      <c r="C715" s="16"/>
      <c r="D715" s="16"/>
      <c r="E715" s="16"/>
      <c r="F715" s="16"/>
      <c r="G715" s="24"/>
    </row>
    <row r="716" spans="1:7">
      <c r="A716" s="16"/>
      <c r="B716" s="16"/>
      <c r="C716" s="16"/>
      <c r="D716" s="16"/>
      <c r="E716" s="16"/>
      <c r="F716" s="16"/>
      <c r="G716" s="24"/>
    </row>
    <row r="717" spans="1:7">
      <c r="A717" s="16"/>
      <c r="B717" s="16"/>
      <c r="C717" s="16"/>
      <c r="D717" s="16"/>
      <c r="E717" s="16"/>
      <c r="F717" s="16"/>
      <c r="G717" s="24"/>
    </row>
    <row r="718" spans="1:7">
      <c r="A718" s="16"/>
      <c r="B718" s="16"/>
      <c r="C718" s="16"/>
      <c r="D718" s="16"/>
      <c r="E718" s="16"/>
      <c r="F718" s="16"/>
      <c r="G718" s="24"/>
    </row>
    <row r="719" spans="1:7">
      <c r="A719" s="16"/>
      <c r="B719" s="16"/>
      <c r="C719" s="16"/>
      <c r="D719" s="16"/>
      <c r="E719" s="16"/>
      <c r="F719" s="16"/>
      <c r="G719" s="24"/>
    </row>
    <row r="720" spans="1:7">
      <c r="A720" s="16"/>
      <c r="B720" s="16"/>
      <c r="C720" s="16"/>
      <c r="D720" s="16"/>
      <c r="E720" s="16"/>
      <c r="F720" s="16"/>
      <c r="G720" s="24"/>
    </row>
    <row r="721" spans="1:7">
      <c r="A721" s="16"/>
      <c r="B721" s="16"/>
      <c r="C721" s="16"/>
      <c r="D721" s="16"/>
      <c r="E721" s="16"/>
      <c r="F721" s="16"/>
      <c r="G721" s="24"/>
    </row>
    <row r="722" spans="1:7">
      <c r="A722" s="16"/>
      <c r="B722" s="16"/>
      <c r="C722" s="16"/>
      <c r="D722" s="16"/>
      <c r="E722" s="16"/>
      <c r="F722" s="16"/>
      <c r="G722" s="24"/>
    </row>
    <row r="723" spans="1:7">
      <c r="A723" s="16"/>
      <c r="B723" s="16"/>
      <c r="C723" s="16"/>
      <c r="D723" s="16"/>
      <c r="E723" s="16"/>
      <c r="F723" s="16"/>
      <c r="G723" s="24"/>
    </row>
    <row r="724" spans="1:7">
      <c r="A724" s="16"/>
      <c r="B724" s="16"/>
      <c r="C724" s="16"/>
      <c r="D724" s="16"/>
      <c r="E724" s="16"/>
      <c r="F724" s="16"/>
      <c r="G724" s="24"/>
    </row>
    <row r="725" spans="1:7">
      <c r="A725" s="16"/>
      <c r="B725" s="16"/>
      <c r="C725" s="16"/>
      <c r="D725" s="16"/>
      <c r="E725" s="16"/>
      <c r="F725" s="16"/>
      <c r="G725" s="24"/>
    </row>
    <row r="726" spans="1:7">
      <c r="A726" s="16"/>
      <c r="B726" s="16"/>
      <c r="C726" s="16"/>
      <c r="D726" s="16"/>
      <c r="E726" s="16"/>
      <c r="F726" s="16"/>
      <c r="G726" s="24"/>
    </row>
    <row r="727" spans="1:7">
      <c r="A727" s="16"/>
      <c r="B727" s="16"/>
      <c r="C727" s="16"/>
      <c r="D727" s="16"/>
      <c r="E727" s="16"/>
      <c r="F727" s="16"/>
      <c r="G727" s="24"/>
    </row>
    <row r="728" spans="1:7">
      <c r="A728" s="16"/>
      <c r="B728" s="16"/>
      <c r="C728" s="16"/>
      <c r="D728" s="16"/>
      <c r="E728" s="16"/>
      <c r="F728" s="16"/>
      <c r="G728" s="24"/>
    </row>
    <row r="729" spans="1:7">
      <c r="A729" s="16"/>
      <c r="B729" s="16"/>
      <c r="C729" s="16"/>
      <c r="D729" s="16"/>
      <c r="E729" s="16"/>
      <c r="F729" s="16"/>
      <c r="G729" s="24"/>
    </row>
    <row r="730" spans="1:7">
      <c r="A730" s="16"/>
      <c r="B730" s="16"/>
      <c r="C730" s="16"/>
      <c r="D730" s="16"/>
      <c r="E730" s="16"/>
      <c r="F730" s="16"/>
      <c r="G730" s="24"/>
    </row>
    <row r="731" spans="1:7">
      <c r="A731" s="16"/>
      <c r="B731" s="16"/>
      <c r="C731" s="16"/>
      <c r="D731" s="16"/>
      <c r="E731" s="16"/>
      <c r="F731" s="16"/>
      <c r="G731" s="24"/>
    </row>
    <row r="732" spans="1:7">
      <c r="A732" s="16"/>
      <c r="B732" s="16"/>
      <c r="C732" s="16"/>
      <c r="D732" s="16"/>
      <c r="E732" s="16"/>
      <c r="F732" s="16"/>
      <c r="G732" s="24"/>
    </row>
    <row r="733" spans="1:7">
      <c r="A733" s="16"/>
      <c r="B733" s="16"/>
      <c r="C733" s="16"/>
      <c r="D733" s="16"/>
      <c r="E733" s="16"/>
      <c r="F733" s="16"/>
      <c r="G733" s="24"/>
    </row>
    <row r="734" spans="1:7">
      <c r="A734" s="16"/>
      <c r="B734" s="16"/>
      <c r="C734" s="16"/>
      <c r="D734" s="16"/>
      <c r="E734" s="16"/>
      <c r="F734" s="16"/>
      <c r="G734" s="24"/>
    </row>
    <row r="735" spans="1:7">
      <c r="A735" s="16"/>
      <c r="B735" s="16"/>
      <c r="C735" s="16"/>
      <c r="D735" s="16"/>
      <c r="E735" s="16"/>
      <c r="F735" s="16"/>
      <c r="G735" s="24"/>
    </row>
    <row r="736" spans="1:7">
      <c r="A736" s="16"/>
      <c r="B736" s="16"/>
      <c r="C736" s="16"/>
      <c r="D736" s="16"/>
      <c r="E736" s="16"/>
      <c r="F736" s="16"/>
      <c r="G736" s="24"/>
    </row>
    <row r="737" spans="1:7">
      <c r="A737" s="16"/>
      <c r="B737" s="16"/>
      <c r="C737" s="16"/>
      <c r="D737" s="16"/>
      <c r="E737" s="16"/>
      <c r="F737" s="16"/>
      <c r="G737" s="24"/>
    </row>
    <row r="738" spans="1:7">
      <c r="A738" s="16"/>
      <c r="B738" s="16"/>
      <c r="C738" s="16"/>
      <c r="D738" s="16"/>
      <c r="E738" s="16"/>
      <c r="F738" s="16"/>
      <c r="G738" s="24"/>
    </row>
    <row r="739" spans="1:7">
      <c r="A739" s="16"/>
      <c r="B739" s="16"/>
      <c r="C739" s="16"/>
      <c r="D739" s="16"/>
      <c r="E739" s="16"/>
      <c r="F739" s="16"/>
      <c r="G739" s="24"/>
    </row>
    <row r="740" spans="1:7">
      <c r="A740" s="16"/>
      <c r="B740" s="16"/>
      <c r="C740" s="16"/>
      <c r="D740" s="16"/>
      <c r="E740" s="16"/>
      <c r="F740" s="16"/>
      <c r="G740" s="24"/>
    </row>
    <row r="741" spans="1:7">
      <c r="A741" s="16"/>
      <c r="B741" s="16"/>
      <c r="C741" s="16"/>
      <c r="D741" s="16"/>
      <c r="E741" s="16"/>
      <c r="F741" s="16"/>
      <c r="G741" s="24"/>
    </row>
    <row r="742" spans="1:7">
      <c r="A742" s="16"/>
      <c r="B742" s="16"/>
      <c r="C742" s="16"/>
      <c r="D742" s="16"/>
      <c r="E742" s="16"/>
      <c r="F742" s="16"/>
      <c r="G742" s="24"/>
    </row>
    <row r="743" spans="1:7">
      <c r="A743" s="16"/>
      <c r="B743" s="16"/>
      <c r="C743" s="16"/>
      <c r="D743" s="16"/>
      <c r="E743" s="16"/>
      <c r="F743" s="16"/>
      <c r="G743" s="24"/>
    </row>
    <row r="744" spans="1:7">
      <c r="A744" s="16"/>
      <c r="B744" s="16"/>
      <c r="C744" s="16"/>
      <c r="D744" s="16"/>
      <c r="E744" s="16"/>
      <c r="F744" s="16"/>
      <c r="G744" s="24"/>
    </row>
    <row r="745" spans="1:7">
      <c r="A745" s="16"/>
      <c r="B745" s="16"/>
      <c r="C745" s="16"/>
      <c r="D745" s="16"/>
      <c r="E745" s="16"/>
      <c r="F745" s="16"/>
      <c r="G745" s="24"/>
    </row>
    <row r="746" spans="1:7">
      <c r="A746" s="16"/>
      <c r="B746" s="16"/>
      <c r="C746" s="16"/>
      <c r="D746" s="16"/>
      <c r="E746" s="16"/>
      <c r="F746" s="16"/>
      <c r="G746" s="24"/>
    </row>
    <row r="747" spans="1:7">
      <c r="A747" s="16"/>
      <c r="B747" s="16"/>
      <c r="C747" s="16"/>
      <c r="D747" s="16"/>
      <c r="E747" s="16"/>
      <c r="F747" s="16"/>
      <c r="G747" s="24"/>
    </row>
    <row r="748" spans="1:7">
      <c r="A748" s="16"/>
      <c r="B748" s="16"/>
      <c r="C748" s="16"/>
      <c r="D748" s="16"/>
      <c r="E748" s="16"/>
      <c r="F748" s="16"/>
      <c r="G748" s="24"/>
    </row>
    <row r="749" spans="1:7">
      <c r="A749" s="16"/>
      <c r="B749" s="16"/>
      <c r="C749" s="16"/>
      <c r="D749" s="16"/>
      <c r="E749" s="16"/>
      <c r="F749" s="16"/>
      <c r="G749" s="24"/>
    </row>
    <row r="750" spans="1:7">
      <c r="A750" s="16"/>
      <c r="B750" s="16"/>
      <c r="C750" s="16"/>
      <c r="D750" s="16"/>
      <c r="E750" s="16"/>
      <c r="F750" s="16"/>
      <c r="G750" s="24"/>
    </row>
    <row r="751" spans="1:7">
      <c r="A751" s="16"/>
      <c r="B751" s="16"/>
      <c r="C751" s="16"/>
      <c r="D751" s="16"/>
      <c r="E751" s="16"/>
      <c r="F751" s="16"/>
      <c r="G751" s="24"/>
    </row>
    <row r="752" spans="1:7">
      <c r="A752" s="16"/>
      <c r="B752" s="16"/>
      <c r="C752" s="16"/>
      <c r="D752" s="16"/>
      <c r="E752" s="16"/>
      <c r="F752" s="16"/>
      <c r="G752" s="24"/>
    </row>
    <row r="753" spans="1:7">
      <c r="A753" s="16"/>
      <c r="B753" s="16"/>
      <c r="C753" s="16"/>
      <c r="D753" s="16"/>
      <c r="E753" s="16"/>
      <c r="F753" s="16"/>
      <c r="G753" s="24"/>
    </row>
    <row r="754" spans="1:7">
      <c r="A754" s="16"/>
      <c r="B754" s="16"/>
      <c r="C754" s="16"/>
      <c r="D754" s="16"/>
      <c r="E754" s="16"/>
      <c r="F754" s="16"/>
      <c r="G754" s="24"/>
    </row>
    <row r="755" spans="1:7">
      <c r="A755" s="16"/>
      <c r="B755" s="16"/>
      <c r="C755" s="16"/>
      <c r="D755" s="16"/>
      <c r="E755" s="16"/>
      <c r="F755" s="16"/>
      <c r="G755" s="24"/>
    </row>
    <row r="756" spans="1:7">
      <c r="A756" s="16"/>
      <c r="B756" s="16"/>
      <c r="C756" s="16"/>
      <c r="D756" s="16"/>
      <c r="E756" s="16"/>
      <c r="F756" s="16"/>
      <c r="G756" s="24"/>
    </row>
    <row r="757" spans="1:7">
      <c r="A757" s="16"/>
      <c r="B757" s="16"/>
      <c r="C757" s="16"/>
      <c r="D757" s="16"/>
      <c r="E757" s="16"/>
      <c r="F757" s="16"/>
      <c r="G757" s="24"/>
    </row>
    <row r="758" spans="1:7">
      <c r="A758" s="16"/>
      <c r="B758" s="16"/>
      <c r="C758" s="16"/>
      <c r="D758" s="16"/>
      <c r="E758" s="16"/>
      <c r="F758" s="16"/>
      <c r="G758" s="24"/>
    </row>
    <row r="759" spans="1:7">
      <c r="A759" s="16"/>
      <c r="B759" s="16"/>
      <c r="C759" s="16"/>
      <c r="D759" s="16"/>
      <c r="E759" s="16"/>
      <c r="F759" s="16"/>
      <c r="G759" s="24"/>
    </row>
    <row r="760" spans="1:7">
      <c r="A760" s="16"/>
      <c r="B760" s="16"/>
      <c r="C760" s="16"/>
      <c r="D760" s="16"/>
      <c r="E760" s="16"/>
      <c r="F760" s="16"/>
      <c r="G760" s="24"/>
    </row>
    <row r="761" spans="1:7">
      <c r="A761" s="16"/>
      <c r="B761" s="16"/>
      <c r="C761" s="16"/>
      <c r="D761" s="16"/>
      <c r="E761" s="16"/>
      <c r="F761" s="16"/>
      <c r="G761" s="24"/>
    </row>
    <row r="762" spans="1:7">
      <c r="A762" s="16"/>
      <c r="B762" s="16"/>
      <c r="C762" s="16"/>
      <c r="D762" s="16"/>
      <c r="E762" s="16"/>
      <c r="F762" s="16"/>
      <c r="G762" s="24"/>
    </row>
    <row r="763" spans="1:7">
      <c r="A763" s="16"/>
      <c r="B763" s="16"/>
      <c r="C763" s="16"/>
      <c r="D763" s="16"/>
      <c r="E763" s="16"/>
      <c r="F763" s="16"/>
      <c r="G763" s="24"/>
    </row>
    <row r="764" spans="1:7">
      <c r="A764" s="16"/>
      <c r="B764" s="16"/>
      <c r="C764" s="16"/>
      <c r="D764" s="16"/>
      <c r="E764" s="16"/>
      <c r="F764" s="16"/>
      <c r="G764" s="24"/>
    </row>
    <row r="765" spans="1:7">
      <c r="A765" s="16"/>
      <c r="B765" s="16"/>
      <c r="C765" s="16"/>
      <c r="D765" s="16"/>
      <c r="E765" s="16"/>
      <c r="F765" s="16"/>
      <c r="G765" s="24"/>
    </row>
    <row r="766" spans="1:7">
      <c r="A766" s="16"/>
      <c r="B766" s="16"/>
      <c r="C766" s="16"/>
      <c r="D766" s="16"/>
      <c r="E766" s="16"/>
      <c r="F766" s="16"/>
      <c r="G766" s="24"/>
    </row>
    <row r="767" spans="1:7">
      <c r="A767" s="16"/>
      <c r="B767" s="16"/>
      <c r="C767" s="16"/>
      <c r="D767" s="16"/>
      <c r="E767" s="16"/>
      <c r="F767" s="16"/>
      <c r="G767" s="24"/>
    </row>
    <row r="768" spans="1:7">
      <c r="A768" s="16"/>
      <c r="B768" s="16"/>
      <c r="C768" s="16"/>
      <c r="D768" s="16"/>
      <c r="E768" s="16"/>
      <c r="F768" s="16"/>
      <c r="G768" s="24"/>
    </row>
    <row r="769" spans="1:7">
      <c r="A769" s="16"/>
      <c r="B769" s="16"/>
      <c r="C769" s="16"/>
      <c r="D769" s="16"/>
      <c r="E769" s="16"/>
      <c r="F769" s="16"/>
      <c r="G769" s="24"/>
    </row>
    <row r="770" spans="1:7">
      <c r="A770" s="16"/>
      <c r="B770" s="16"/>
      <c r="C770" s="16"/>
      <c r="D770" s="16"/>
      <c r="E770" s="16"/>
      <c r="F770" s="16"/>
      <c r="G770" s="24"/>
    </row>
    <row r="771" spans="1:7">
      <c r="A771" s="16"/>
      <c r="B771" s="16"/>
      <c r="C771" s="16"/>
      <c r="D771" s="16"/>
      <c r="E771" s="16"/>
      <c r="F771" s="16"/>
      <c r="G771" s="24"/>
    </row>
    <row r="772" spans="1:7">
      <c r="A772" s="16"/>
      <c r="B772" s="16"/>
      <c r="C772" s="16"/>
      <c r="D772" s="16"/>
      <c r="E772" s="16"/>
      <c r="F772" s="16"/>
      <c r="G772" s="24"/>
    </row>
    <row r="773" spans="1:7">
      <c r="A773" s="16"/>
      <c r="B773" s="16"/>
      <c r="C773" s="16"/>
      <c r="D773" s="16"/>
      <c r="E773" s="16"/>
      <c r="F773" s="16"/>
      <c r="G773" s="24"/>
    </row>
    <row r="774" spans="1:7">
      <c r="A774" s="16"/>
      <c r="B774" s="16"/>
      <c r="C774" s="16"/>
      <c r="D774" s="16"/>
      <c r="E774" s="16"/>
      <c r="F774" s="16"/>
      <c r="G774" s="24"/>
    </row>
    <row r="775" spans="1:7">
      <c r="A775" s="16"/>
      <c r="B775" s="16"/>
      <c r="C775" s="16"/>
      <c r="D775" s="16"/>
      <c r="E775" s="16"/>
      <c r="F775" s="16"/>
      <c r="G775" s="24"/>
    </row>
    <row r="776" spans="1:7">
      <c r="A776" s="16"/>
      <c r="B776" s="16"/>
      <c r="C776" s="16"/>
      <c r="D776" s="16"/>
      <c r="E776" s="16"/>
      <c r="F776" s="16"/>
      <c r="G776" s="24"/>
    </row>
    <row r="777" spans="1:7">
      <c r="A777" s="16"/>
      <c r="B777" s="16"/>
      <c r="C777" s="16"/>
      <c r="D777" s="16"/>
      <c r="E777" s="16"/>
      <c r="F777" s="16"/>
      <c r="G777" s="24"/>
    </row>
    <row r="778" spans="1:7">
      <c r="A778" s="16"/>
      <c r="B778" s="16"/>
      <c r="C778" s="16"/>
      <c r="D778" s="16"/>
      <c r="E778" s="16"/>
      <c r="F778" s="16"/>
      <c r="G778" s="24"/>
    </row>
    <row r="779" spans="1:7">
      <c r="A779" s="16"/>
      <c r="B779" s="16"/>
      <c r="C779" s="16"/>
      <c r="D779" s="16"/>
      <c r="E779" s="16"/>
      <c r="F779" s="16"/>
      <c r="G779" s="24"/>
    </row>
    <row r="780" spans="1:7">
      <c r="A780" s="16"/>
      <c r="B780" s="16"/>
      <c r="C780" s="16"/>
      <c r="D780" s="16"/>
      <c r="E780" s="16"/>
      <c r="F780" s="16"/>
      <c r="G780" s="24"/>
    </row>
    <row r="781" spans="1:7">
      <c r="A781" s="16"/>
      <c r="B781" s="16"/>
      <c r="C781" s="16"/>
      <c r="D781" s="16"/>
      <c r="E781" s="16"/>
      <c r="F781" s="16"/>
      <c r="G781" s="24"/>
    </row>
    <row r="782" spans="1:7">
      <c r="A782" s="16"/>
      <c r="B782" s="16"/>
      <c r="C782" s="16"/>
      <c r="D782" s="16"/>
      <c r="E782" s="16"/>
      <c r="F782" s="16"/>
      <c r="G782" s="24"/>
    </row>
    <row r="783" spans="1:7">
      <c r="A783" s="16"/>
      <c r="B783" s="16"/>
      <c r="C783" s="16"/>
      <c r="D783" s="16"/>
      <c r="E783" s="16"/>
      <c r="F783" s="16"/>
      <c r="G783" s="24"/>
    </row>
    <row r="784" spans="1:7">
      <c r="A784" s="16"/>
      <c r="B784" s="16"/>
      <c r="C784" s="16"/>
      <c r="D784" s="16"/>
      <c r="E784" s="16"/>
      <c r="F784" s="16"/>
      <c r="G784" s="24"/>
    </row>
    <row r="785" spans="1:7">
      <c r="A785" s="16"/>
      <c r="B785" s="16"/>
      <c r="C785" s="16"/>
      <c r="D785" s="16"/>
      <c r="E785" s="16"/>
      <c r="F785" s="16"/>
      <c r="G785" s="24"/>
    </row>
    <row r="786" spans="1:7">
      <c r="A786" s="16"/>
      <c r="B786" s="16"/>
      <c r="C786" s="16"/>
      <c r="D786" s="16"/>
      <c r="E786" s="16"/>
      <c r="F786" s="16"/>
      <c r="G786" s="24"/>
    </row>
    <row r="787" spans="1:7">
      <c r="A787" s="16"/>
      <c r="B787" s="16"/>
      <c r="C787" s="16"/>
      <c r="D787" s="16"/>
      <c r="E787" s="16"/>
      <c r="F787" s="16"/>
      <c r="G787" s="24"/>
    </row>
    <row r="788" spans="1:7">
      <c r="A788" s="16"/>
      <c r="B788" s="16"/>
      <c r="C788" s="16"/>
      <c r="D788" s="16"/>
      <c r="E788" s="16"/>
      <c r="F788" s="16"/>
      <c r="G788" s="24"/>
    </row>
    <row r="789" spans="1:7">
      <c r="A789" s="16"/>
      <c r="B789" s="16"/>
      <c r="C789" s="16"/>
      <c r="D789" s="16"/>
      <c r="E789" s="16"/>
      <c r="F789" s="16"/>
      <c r="G789" s="24"/>
    </row>
    <row r="790" spans="1:7">
      <c r="A790" s="16"/>
      <c r="B790" s="16"/>
      <c r="C790" s="16"/>
      <c r="D790" s="16"/>
      <c r="E790" s="16"/>
      <c r="F790" s="16"/>
      <c r="G790" s="24"/>
    </row>
    <row r="791" spans="1:7">
      <c r="A791" s="16"/>
      <c r="B791" s="16"/>
      <c r="C791" s="16"/>
      <c r="D791" s="16"/>
      <c r="E791" s="16"/>
      <c r="F791" s="16"/>
      <c r="G791" s="24"/>
    </row>
    <row r="792" spans="1:7">
      <c r="A792" s="16"/>
      <c r="B792" s="16"/>
      <c r="C792" s="16"/>
      <c r="D792" s="16"/>
      <c r="E792" s="16"/>
      <c r="F792" s="16"/>
      <c r="G792" s="24"/>
    </row>
    <row r="793" spans="1:7">
      <c r="A793" s="16"/>
      <c r="B793" s="16"/>
      <c r="C793" s="16"/>
      <c r="D793" s="16"/>
      <c r="E793" s="16"/>
      <c r="F793" s="16"/>
      <c r="G793" s="24"/>
    </row>
    <row r="794" spans="1:7">
      <c r="A794" s="16"/>
      <c r="B794" s="16"/>
      <c r="C794" s="16"/>
      <c r="D794" s="16"/>
      <c r="E794" s="16"/>
      <c r="F794" s="16"/>
      <c r="G794" s="24"/>
    </row>
    <row r="795" spans="1:7">
      <c r="A795" s="16"/>
      <c r="B795" s="16"/>
      <c r="C795" s="16"/>
      <c r="D795" s="16"/>
      <c r="E795" s="16"/>
      <c r="F795" s="16"/>
      <c r="G795" s="24"/>
    </row>
    <row r="796" spans="1:7">
      <c r="A796" s="16"/>
      <c r="B796" s="16"/>
      <c r="C796" s="16"/>
      <c r="D796" s="16"/>
      <c r="E796" s="16"/>
      <c r="F796" s="16"/>
      <c r="G796" s="24"/>
    </row>
    <row r="797" spans="1:7">
      <c r="A797" s="16"/>
      <c r="B797" s="16"/>
      <c r="C797" s="16"/>
      <c r="D797" s="16"/>
      <c r="E797" s="16"/>
      <c r="F797" s="16"/>
      <c r="G797" s="24"/>
    </row>
    <row r="798" spans="1:7">
      <c r="A798" s="16"/>
      <c r="B798" s="16"/>
      <c r="C798" s="16"/>
      <c r="D798" s="16"/>
      <c r="E798" s="16"/>
      <c r="F798" s="16"/>
      <c r="G798" s="24"/>
    </row>
    <row r="799" spans="1:7">
      <c r="A799" s="16"/>
      <c r="B799" s="16"/>
      <c r="C799" s="16"/>
      <c r="D799" s="16"/>
      <c r="E799" s="16"/>
      <c r="F799" s="16"/>
      <c r="G799" s="24"/>
    </row>
    <row r="800" spans="1:7">
      <c r="A800" s="16"/>
      <c r="B800" s="16"/>
      <c r="C800" s="16"/>
      <c r="D800" s="16"/>
      <c r="E800" s="16"/>
      <c r="F800" s="16"/>
      <c r="G800" s="24"/>
    </row>
    <row r="801" spans="1:7">
      <c r="A801" s="16"/>
      <c r="B801" s="16"/>
      <c r="C801" s="16"/>
      <c r="D801" s="16"/>
      <c r="E801" s="16"/>
      <c r="F801" s="16"/>
      <c r="G801" s="24"/>
    </row>
    <row r="802" spans="1:7">
      <c r="A802" s="16"/>
      <c r="B802" s="16"/>
      <c r="C802" s="16"/>
      <c r="D802" s="16"/>
      <c r="E802" s="16"/>
      <c r="F802" s="16"/>
      <c r="G802" s="24"/>
    </row>
    <row r="803" spans="1:7">
      <c r="A803" s="16"/>
      <c r="B803" s="16"/>
      <c r="C803" s="16"/>
      <c r="D803" s="16"/>
      <c r="E803" s="16"/>
      <c r="F803" s="16"/>
      <c r="G803" s="24"/>
    </row>
    <row r="804" spans="1:7">
      <c r="A804" s="16"/>
      <c r="B804" s="16"/>
      <c r="C804" s="16"/>
      <c r="D804" s="16"/>
      <c r="E804" s="16"/>
      <c r="F804" s="16"/>
      <c r="G804" s="24"/>
    </row>
    <row r="805" spans="1:7">
      <c r="A805" s="16"/>
      <c r="B805" s="16"/>
      <c r="C805" s="16"/>
      <c r="D805" s="16"/>
      <c r="E805" s="16"/>
      <c r="F805" s="16"/>
      <c r="G805" s="24"/>
    </row>
    <row r="806" spans="1:7">
      <c r="A806" s="16"/>
      <c r="B806" s="16"/>
      <c r="C806" s="16"/>
      <c r="D806" s="16"/>
      <c r="E806" s="16"/>
      <c r="F806" s="16"/>
      <c r="G806" s="24"/>
    </row>
    <row r="807" spans="1:7">
      <c r="A807" s="16"/>
      <c r="B807" s="16"/>
      <c r="C807" s="16"/>
      <c r="D807" s="16"/>
      <c r="E807" s="16"/>
      <c r="F807" s="16"/>
      <c r="G807" s="24"/>
    </row>
    <row r="808" spans="1:7">
      <c r="A808" s="16"/>
      <c r="B808" s="16"/>
      <c r="C808" s="16"/>
      <c r="D808" s="16"/>
      <c r="E808" s="16"/>
      <c r="F808" s="16"/>
      <c r="G808" s="24"/>
    </row>
    <row r="809" spans="1:7">
      <c r="A809" s="16"/>
      <c r="B809" s="16"/>
      <c r="C809" s="16"/>
      <c r="D809" s="16"/>
      <c r="E809" s="16"/>
      <c r="F809" s="16"/>
      <c r="G809" s="24"/>
    </row>
    <row r="810" spans="1:7">
      <c r="A810" s="16"/>
      <c r="B810" s="16"/>
      <c r="C810" s="16"/>
      <c r="D810" s="16"/>
      <c r="E810" s="16"/>
      <c r="F810" s="16"/>
      <c r="G810" s="24"/>
    </row>
    <row r="811" spans="1:7">
      <c r="A811" s="16"/>
      <c r="B811" s="16"/>
      <c r="C811" s="16"/>
      <c r="D811" s="16"/>
      <c r="E811" s="16"/>
      <c r="F811" s="16"/>
      <c r="G811" s="24"/>
    </row>
    <row r="812" spans="1:7">
      <c r="A812" s="16"/>
      <c r="B812" s="16"/>
      <c r="C812" s="16"/>
      <c r="D812" s="16"/>
      <c r="E812" s="16"/>
      <c r="F812" s="16"/>
      <c r="G812" s="24"/>
    </row>
    <row r="813" spans="1:7">
      <c r="A813" s="16"/>
      <c r="B813" s="16"/>
      <c r="C813" s="16"/>
      <c r="D813" s="16"/>
      <c r="E813" s="16"/>
      <c r="F813" s="16"/>
      <c r="G813" s="24"/>
    </row>
    <row r="814" spans="1:7">
      <c r="A814" s="16"/>
      <c r="B814" s="16"/>
      <c r="C814" s="16"/>
      <c r="D814" s="16"/>
      <c r="E814" s="16"/>
      <c r="F814" s="16"/>
      <c r="G814" s="24"/>
    </row>
    <row r="815" spans="1:7">
      <c r="A815" s="16"/>
      <c r="B815" s="16"/>
      <c r="C815" s="16"/>
      <c r="D815" s="16"/>
      <c r="E815" s="16"/>
      <c r="F815" s="16"/>
      <c r="G815" s="24"/>
    </row>
    <row r="816" spans="1:7">
      <c r="A816" s="16"/>
      <c r="B816" s="16"/>
      <c r="C816" s="16"/>
      <c r="D816" s="16"/>
      <c r="E816" s="16"/>
      <c r="F816" s="16"/>
      <c r="G816" s="24"/>
    </row>
    <row r="817" spans="1:7">
      <c r="A817" s="16"/>
      <c r="B817" s="16"/>
      <c r="C817" s="16"/>
      <c r="D817" s="16"/>
      <c r="E817" s="16"/>
      <c r="F817" s="16"/>
      <c r="G817" s="24"/>
    </row>
    <row r="818" spans="1:7">
      <c r="A818" s="16"/>
      <c r="B818" s="16"/>
      <c r="C818" s="16"/>
      <c r="D818" s="16"/>
      <c r="E818" s="16"/>
      <c r="F818" s="16"/>
      <c r="G818" s="24"/>
    </row>
    <row r="819" spans="1:7">
      <c r="A819" s="16"/>
      <c r="B819" s="16"/>
      <c r="C819" s="16"/>
      <c r="D819" s="16"/>
      <c r="E819" s="16"/>
      <c r="F819" s="16"/>
      <c r="G819" s="24"/>
    </row>
    <row r="820" spans="1:7">
      <c r="A820" s="16"/>
      <c r="B820" s="16"/>
      <c r="C820" s="16"/>
      <c r="D820" s="16"/>
      <c r="E820" s="16"/>
      <c r="F820" s="16"/>
      <c r="G820" s="24"/>
    </row>
    <row r="821" spans="1:7">
      <c r="A821" s="16"/>
      <c r="B821" s="16"/>
      <c r="C821" s="16"/>
      <c r="D821" s="16"/>
      <c r="E821" s="16"/>
      <c r="F821" s="16"/>
      <c r="G821" s="24"/>
    </row>
    <row r="822" spans="1:7">
      <c r="A822" s="16"/>
      <c r="B822" s="16"/>
      <c r="C822" s="16"/>
      <c r="D822" s="16"/>
      <c r="E822" s="16"/>
      <c r="F822" s="16"/>
      <c r="G822" s="24"/>
    </row>
    <row r="823" spans="1:7">
      <c r="A823" s="16"/>
      <c r="B823" s="16"/>
      <c r="C823" s="16"/>
      <c r="D823" s="16"/>
      <c r="E823" s="16"/>
      <c r="F823" s="16"/>
      <c r="G823" s="24"/>
    </row>
    <row r="824" spans="1:7">
      <c r="A824" s="16"/>
      <c r="B824" s="16"/>
      <c r="C824" s="16"/>
      <c r="D824" s="16"/>
      <c r="E824" s="16"/>
      <c r="F824" s="16"/>
      <c r="G824" s="24"/>
    </row>
    <row r="825" spans="1:7">
      <c r="A825" s="16"/>
      <c r="B825" s="16"/>
      <c r="C825" s="16"/>
      <c r="D825" s="16"/>
      <c r="E825" s="16"/>
      <c r="F825" s="16"/>
      <c r="G825" s="24"/>
    </row>
    <row r="826" spans="1:7">
      <c r="A826" s="16"/>
      <c r="B826" s="16"/>
      <c r="C826" s="16"/>
      <c r="D826" s="16"/>
      <c r="E826" s="16"/>
      <c r="F826" s="16"/>
      <c r="G826" s="24"/>
    </row>
    <row r="827" spans="1:7">
      <c r="A827" s="16"/>
      <c r="B827" s="16"/>
      <c r="C827" s="16"/>
      <c r="D827" s="16"/>
      <c r="E827" s="16"/>
      <c r="F827" s="16"/>
      <c r="G827" s="24"/>
    </row>
    <row r="828" spans="1:7">
      <c r="A828" s="16"/>
      <c r="B828" s="16"/>
      <c r="C828" s="16"/>
      <c r="D828" s="16"/>
      <c r="E828" s="16"/>
      <c r="F828" s="16"/>
      <c r="G828" s="24"/>
    </row>
    <row r="829" spans="1:7">
      <c r="A829" s="16"/>
      <c r="B829" s="16"/>
      <c r="C829" s="16"/>
      <c r="D829" s="16"/>
      <c r="E829" s="16"/>
      <c r="F829" s="16"/>
      <c r="G829" s="24"/>
    </row>
    <row r="830" spans="1:7">
      <c r="A830" s="16"/>
      <c r="B830" s="16"/>
      <c r="C830" s="16"/>
      <c r="D830" s="16"/>
      <c r="E830" s="16"/>
      <c r="F830" s="16"/>
      <c r="G830" s="24"/>
    </row>
    <row r="831" spans="1:7">
      <c r="A831" s="16"/>
      <c r="B831" s="16"/>
      <c r="C831" s="16"/>
      <c r="D831" s="16"/>
      <c r="E831" s="16"/>
      <c r="F831" s="16"/>
      <c r="G831" s="24"/>
    </row>
    <row r="832" spans="1:7">
      <c r="A832" s="16"/>
      <c r="B832" s="16"/>
      <c r="C832" s="16"/>
      <c r="D832" s="16"/>
      <c r="E832" s="16"/>
      <c r="F832" s="16"/>
      <c r="G832" s="24"/>
    </row>
    <row r="833" spans="1:7">
      <c r="A833" s="16"/>
      <c r="B833" s="16"/>
      <c r="C833" s="16"/>
      <c r="D833" s="16"/>
      <c r="E833" s="16"/>
      <c r="F833" s="16"/>
      <c r="G833" s="24"/>
    </row>
    <row r="834" spans="1:7">
      <c r="A834" s="16"/>
      <c r="B834" s="16"/>
      <c r="C834" s="16"/>
      <c r="D834" s="16"/>
      <c r="E834" s="16"/>
      <c r="F834" s="16"/>
      <c r="G834" s="24"/>
    </row>
    <row r="835" spans="1:7">
      <c r="A835" s="16"/>
      <c r="B835" s="16"/>
      <c r="C835" s="16"/>
      <c r="D835" s="16"/>
      <c r="E835" s="16"/>
      <c r="F835" s="16"/>
      <c r="G835" s="24"/>
    </row>
    <row r="836" spans="1:7">
      <c r="A836" s="16"/>
      <c r="B836" s="16"/>
      <c r="C836" s="16"/>
      <c r="D836" s="16"/>
      <c r="E836" s="16"/>
      <c r="F836" s="16"/>
      <c r="G836" s="24"/>
    </row>
    <row r="837" spans="1:7">
      <c r="A837" s="16"/>
      <c r="B837" s="16"/>
      <c r="C837" s="16"/>
      <c r="D837" s="16"/>
      <c r="E837" s="16"/>
      <c r="F837" s="16"/>
      <c r="G837" s="24"/>
    </row>
    <row r="838" spans="1:7">
      <c r="A838" s="16"/>
      <c r="B838" s="16"/>
      <c r="C838" s="16"/>
      <c r="D838" s="16"/>
      <c r="E838" s="16"/>
      <c r="F838" s="16"/>
      <c r="G838" s="24"/>
    </row>
    <row r="839" spans="1:7">
      <c r="A839" s="16"/>
      <c r="B839" s="16"/>
      <c r="C839" s="16"/>
      <c r="D839" s="16"/>
      <c r="E839" s="16"/>
      <c r="F839" s="16"/>
      <c r="G839" s="24"/>
    </row>
    <row r="840" spans="1:7">
      <c r="A840" s="16"/>
      <c r="B840" s="16"/>
      <c r="C840" s="16"/>
      <c r="D840" s="16"/>
      <c r="E840" s="16"/>
      <c r="F840" s="16"/>
      <c r="G840" s="24"/>
    </row>
    <row r="841" spans="1:7">
      <c r="A841" s="16"/>
      <c r="B841" s="16"/>
      <c r="C841" s="16"/>
      <c r="D841" s="16"/>
      <c r="E841" s="16"/>
      <c r="F841" s="16"/>
      <c r="G841" s="24"/>
    </row>
    <row r="842" spans="1:7">
      <c r="A842" s="16"/>
      <c r="B842" s="16"/>
      <c r="C842" s="16"/>
      <c r="D842" s="16"/>
      <c r="E842" s="16"/>
      <c r="F842" s="16"/>
      <c r="G842" s="24"/>
    </row>
    <row r="843" spans="1:7">
      <c r="A843" s="16"/>
      <c r="B843" s="16"/>
      <c r="C843" s="16"/>
      <c r="D843" s="16"/>
      <c r="E843" s="16"/>
      <c r="F843" s="16"/>
      <c r="G843" s="24"/>
    </row>
    <row r="844" spans="1:7">
      <c r="A844" s="16"/>
      <c r="B844" s="16"/>
      <c r="C844" s="16"/>
      <c r="D844" s="16"/>
      <c r="E844" s="16"/>
      <c r="F844" s="16"/>
      <c r="G844" s="24"/>
    </row>
    <row r="845" spans="1:7">
      <c r="A845" s="16"/>
      <c r="B845" s="16"/>
      <c r="C845" s="16"/>
      <c r="D845" s="16"/>
      <c r="E845" s="16"/>
      <c r="F845" s="16"/>
      <c r="G845" s="24"/>
    </row>
    <row r="846" spans="1:7">
      <c r="A846" s="16"/>
      <c r="B846" s="16"/>
      <c r="C846" s="16"/>
      <c r="D846" s="16"/>
      <c r="E846" s="16"/>
      <c r="F846" s="16"/>
      <c r="G846" s="24"/>
    </row>
    <row r="847" spans="1:7">
      <c r="A847" s="16"/>
      <c r="B847" s="16"/>
      <c r="C847" s="16"/>
      <c r="D847" s="16"/>
      <c r="E847" s="16"/>
      <c r="F847" s="16"/>
      <c r="G847" s="24"/>
    </row>
    <row r="848" spans="1:7">
      <c r="A848" s="16"/>
      <c r="B848" s="16"/>
      <c r="C848" s="16"/>
      <c r="D848" s="16"/>
      <c r="E848" s="16"/>
      <c r="F848" s="16"/>
      <c r="G848" s="24"/>
    </row>
    <row r="849" spans="1:7">
      <c r="A849" s="16"/>
      <c r="B849" s="16"/>
      <c r="C849" s="16"/>
      <c r="D849" s="16"/>
      <c r="E849" s="16"/>
      <c r="F849" s="16"/>
      <c r="G849" s="24"/>
    </row>
    <row r="850" spans="1:7">
      <c r="A850" s="16"/>
      <c r="B850" s="16"/>
      <c r="C850" s="16"/>
      <c r="D850" s="16"/>
      <c r="E850" s="16"/>
      <c r="F850" s="16"/>
      <c r="G850" s="24"/>
    </row>
    <row r="851" spans="1:7">
      <c r="A851" s="16"/>
      <c r="B851" s="16"/>
      <c r="C851" s="16"/>
      <c r="D851" s="16"/>
      <c r="E851" s="16"/>
      <c r="F851" s="16"/>
      <c r="G851" s="24"/>
    </row>
    <row r="852" spans="1:7">
      <c r="A852" s="16"/>
      <c r="B852" s="16"/>
      <c r="C852" s="16"/>
      <c r="D852" s="16"/>
      <c r="E852" s="16"/>
      <c r="F852" s="16"/>
      <c r="G852" s="24"/>
    </row>
    <row r="853" spans="1:7">
      <c r="A853" s="16"/>
      <c r="B853" s="16"/>
      <c r="C853" s="16"/>
      <c r="D853" s="16"/>
      <c r="E853" s="16"/>
      <c r="F853" s="16"/>
      <c r="G853" s="24"/>
    </row>
    <row r="854" spans="1:7">
      <c r="A854" s="16"/>
      <c r="B854" s="16"/>
      <c r="C854" s="16"/>
      <c r="D854" s="16"/>
      <c r="E854" s="16"/>
      <c r="F854" s="16"/>
      <c r="G854" s="24"/>
    </row>
    <row r="855" spans="1:7">
      <c r="A855" s="16"/>
      <c r="B855" s="16"/>
      <c r="C855" s="16"/>
      <c r="D855" s="16"/>
      <c r="E855" s="16"/>
      <c r="F855" s="16"/>
      <c r="G855" s="24"/>
    </row>
    <row r="856" spans="1:7">
      <c r="A856" s="16"/>
      <c r="B856" s="16"/>
      <c r="C856" s="16"/>
      <c r="D856" s="16"/>
      <c r="E856" s="16"/>
      <c r="F856" s="16"/>
      <c r="G856" s="24"/>
    </row>
    <row r="857" spans="1:7">
      <c r="A857" s="16"/>
      <c r="B857" s="16"/>
      <c r="C857" s="16"/>
      <c r="D857" s="16"/>
      <c r="E857" s="16"/>
      <c r="F857" s="16"/>
      <c r="G857" s="24"/>
    </row>
    <row r="858" spans="1:7">
      <c r="A858" s="16"/>
      <c r="B858" s="16"/>
      <c r="C858" s="16"/>
      <c r="D858" s="16"/>
      <c r="E858" s="16"/>
      <c r="F858" s="16"/>
      <c r="G858" s="24"/>
    </row>
    <row r="859" spans="1:7">
      <c r="A859" s="16"/>
      <c r="B859" s="16"/>
      <c r="C859" s="16"/>
      <c r="D859" s="16"/>
      <c r="E859" s="16"/>
      <c r="F859" s="16"/>
      <c r="G859" s="24"/>
    </row>
    <row r="860" spans="1:7">
      <c r="A860" s="16"/>
      <c r="B860" s="16"/>
      <c r="C860" s="16"/>
      <c r="D860" s="16"/>
      <c r="E860" s="16"/>
      <c r="F860" s="16"/>
      <c r="G860" s="24"/>
    </row>
    <row r="861" spans="1:7">
      <c r="A861" s="16"/>
      <c r="B861" s="16"/>
      <c r="C861" s="16"/>
      <c r="D861" s="16"/>
      <c r="E861" s="16"/>
      <c r="F861" s="16"/>
      <c r="G861" s="24"/>
    </row>
    <row r="862" spans="1:7">
      <c r="A862" s="16"/>
      <c r="B862" s="16"/>
      <c r="C862" s="16"/>
      <c r="D862" s="16"/>
      <c r="E862" s="16"/>
      <c r="F862" s="16"/>
      <c r="G862" s="24"/>
    </row>
    <row r="863" spans="1:7">
      <c r="A863" s="16"/>
      <c r="B863" s="16"/>
      <c r="C863" s="16"/>
      <c r="D863" s="16"/>
      <c r="E863" s="16"/>
      <c r="F863" s="16"/>
      <c r="G863" s="24"/>
    </row>
    <row r="864" spans="1:7">
      <c r="A864" s="16"/>
      <c r="B864" s="16"/>
      <c r="C864" s="16"/>
      <c r="D864" s="16"/>
      <c r="E864" s="16"/>
      <c r="F864" s="16"/>
      <c r="G864" s="24"/>
    </row>
    <row r="865" spans="1:7">
      <c r="A865" s="16"/>
      <c r="B865" s="16"/>
      <c r="C865" s="16"/>
      <c r="D865" s="16"/>
      <c r="E865" s="16"/>
      <c r="F865" s="16"/>
      <c r="G865" s="24"/>
    </row>
    <row r="866" spans="1:7">
      <c r="A866" s="16"/>
      <c r="B866" s="16"/>
      <c r="C866" s="16"/>
      <c r="D866" s="16"/>
      <c r="E866" s="16"/>
      <c r="F866" s="16"/>
      <c r="G866" s="24"/>
    </row>
    <row r="867" spans="1:7">
      <c r="A867" s="16"/>
      <c r="B867" s="16"/>
      <c r="C867" s="16"/>
      <c r="D867" s="16"/>
      <c r="E867" s="16"/>
      <c r="F867" s="16"/>
      <c r="G867" s="24"/>
    </row>
    <row r="868" spans="1:7">
      <c r="A868" s="16"/>
      <c r="B868" s="16"/>
      <c r="C868" s="16"/>
      <c r="D868" s="16"/>
      <c r="E868" s="16"/>
      <c r="F868" s="16"/>
      <c r="G868" s="24"/>
    </row>
    <row r="869" spans="1:7">
      <c r="A869" s="16"/>
      <c r="B869" s="16"/>
      <c r="C869" s="16"/>
      <c r="D869" s="16"/>
      <c r="E869" s="16"/>
      <c r="F869" s="16"/>
      <c r="G869" s="24"/>
    </row>
    <row r="870" spans="1:7">
      <c r="A870" s="16"/>
      <c r="B870" s="16"/>
      <c r="C870" s="16"/>
      <c r="D870" s="16"/>
      <c r="E870" s="16"/>
      <c r="F870" s="16"/>
      <c r="G870" s="24"/>
    </row>
    <row r="871" spans="1:7">
      <c r="A871" s="16"/>
      <c r="B871" s="16"/>
      <c r="C871" s="16"/>
      <c r="D871" s="16"/>
      <c r="E871" s="16"/>
      <c r="F871" s="16"/>
      <c r="G871" s="24"/>
    </row>
    <row r="872" spans="1:7">
      <c r="A872" s="16"/>
      <c r="B872" s="16"/>
      <c r="C872" s="16"/>
      <c r="D872" s="16"/>
      <c r="E872" s="16"/>
      <c r="F872" s="16"/>
      <c r="G872" s="24"/>
    </row>
    <row r="873" spans="1:7">
      <c r="A873" s="16"/>
      <c r="B873" s="16"/>
      <c r="C873" s="16"/>
      <c r="D873" s="16"/>
      <c r="E873" s="16"/>
      <c r="F873" s="16"/>
      <c r="G873" s="24"/>
    </row>
    <row r="874" spans="1:7">
      <c r="A874" s="16"/>
      <c r="B874" s="16"/>
      <c r="C874" s="16"/>
      <c r="D874" s="16"/>
      <c r="E874" s="16"/>
      <c r="F874" s="16"/>
      <c r="G874" s="24"/>
    </row>
    <row r="875" spans="1:7">
      <c r="A875" s="16"/>
      <c r="B875" s="16"/>
      <c r="C875" s="16"/>
      <c r="D875" s="16"/>
      <c r="E875" s="16"/>
      <c r="F875" s="16"/>
      <c r="G875" s="24"/>
    </row>
    <row r="876" spans="1:7">
      <c r="A876" s="16"/>
      <c r="B876" s="16"/>
      <c r="C876" s="16"/>
      <c r="D876" s="16"/>
      <c r="E876" s="16"/>
      <c r="F876" s="16"/>
      <c r="G876" s="24"/>
    </row>
    <row r="877" spans="1:7">
      <c r="A877" s="16"/>
      <c r="B877" s="16"/>
      <c r="C877" s="16"/>
      <c r="D877" s="16"/>
      <c r="E877" s="16"/>
      <c r="F877" s="16"/>
      <c r="G877" s="24"/>
    </row>
    <row r="878" spans="1:7">
      <c r="A878" s="16"/>
      <c r="B878" s="16"/>
      <c r="C878" s="16"/>
      <c r="D878" s="16"/>
      <c r="E878" s="16"/>
      <c r="F878" s="16"/>
      <c r="G878" s="24"/>
    </row>
    <row r="879" spans="1:7">
      <c r="A879" s="16"/>
      <c r="B879" s="16"/>
      <c r="C879" s="16"/>
      <c r="D879" s="16"/>
      <c r="E879" s="16"/>
      <c r="F879" s="16"/>
      <c r="G879" s="24"/>
    </row>
    <row r="880" spans="1:7">
      <c r="A880" s="16"/>
      <c r="B880" s="16"/>
      <c r="C880" s="16"/>
      <c r="D880" s="16"/>
      <c r="E880" s="16"/>
      <c r="F880" s="16"/>
      <c r="G880" s="24"/>
    </row>
    <row r="881" spans="1:7">
      <c r="A881" s="16"/>
      <c r="B881" s="16"/>
      <c r="C881" s="16"/>
      <c r="D881" s="16"/>
      <c r="E881" s="16"/>
      <c r="F881" s="16"/>
      <c r="G881" s="24"/>
    </row>
    <row r="882" spans="1:7">
      <c r="A882" s="16"/>
      <c r="B882" s="16"/>
      <c r="C882" s="16"/>
      <c r="D882" s="16"/>
      <c r="E882" s="16"/>
      <c r="F882" s="16"/>
      <c r="G882" s="24"/>
    </row>
    <row r="883" spans="1:7">
      <c r="A883" s="16"/>
      <c r="B883" s="16"/>
      <c r="C883" s="16"/>
      <c r="D883" s="16"/>
      <c r="E883" s="16"/>
      <c r="F883" s="16"/>
      <c r="G883" s="24"/>
    </row>
    <row r="884" spans="1:7">
      <c r="A884" s="16"/>
      <c r="B884" s="16"/>
      <c r="C884" s="16"/>
      <c r="D884" s="16"/>
      <c r="E884" s="16"/>
      <c r="F884" s="16"/>
      <c r="G884" s="24"/>
    </row>
    <row r="885" spans="1:7">
      <c r="A885" s="16"/>
      <c r="B885" s="16"/>
      <c r="C885" s="16"/>
      <c r="D885" s="16"/>
      <c r="E885" s="16"/>
      <c r="F885" s="16"/>
      <c r="G885" s="24"/>
    </row>
    <row r="886" spans="1:7">
      <c r="A886" s="16"/>
      <c r="B886" s="16"/>
      <c r="C886" s="16"/>
      <c r="D886" s="16"/>
      <c r="E886" s="16"/>
      <c r="F886" s="16"/>
      <c r="G886" s="24"/>
    </row>
    <row r="887" spans="1:7">
      <c r="A887" s="16"/>
      <c r="B887" s="16"/>
      <c r="C887" s="16"/>
      <c r="D887" s="16"/>
      <c r="E887" s="16"/>
      <c r="F887" s="16"/>
      <c r="G887" s="24"/>
    </row>
    <row r="888" spans="1:7">
      <c r="A888" s="16"/>
      <c r="B888" s="16"/>
      <c r="C888" s="16"/>
      <c r="D888" s="16"/>
      <c r="E888" s="16"/>
      <c r="F888" s="16"/>
      <c r="G888" s="24"/>
    </row>
    <row r="889" spans="1:7">
      <c r="A889" s="16"/>
      <c r="B889" s="16"/>
      <c r="C889" s="16"/>
      <c r="D889" s="16"/>
      <c r="E889" s="16"/>
      <c r="F889" s="16"/>
      <c r="G889" s="24"/>
    </row>
    <row r="890" spans="1:7">
      <c r="A890" s="16"/>
      <c r="B890" s="16"/>
      <c r="C890" s="16"/>
      <c r="D890" s="16"/>
      <c r="E890" s="16"/>
      <c r="F890" s="16"/>
      <c r="G890" s="24"/>
    </row>
    <row r="891" spans="1:7">
      <c r="A891" s="16"/>
      <c r="B891" s="16"/>
      <c r="C891" s="16"/>
      <c r="D891" s="16"/>
      <c r="E891" s="16"/>
      <c r="F891" s="16"/>
      <c r="G891" s="24"/>
    </row>
    <row r="892" spans="1:7">
      <c r="A892" s="16"/>
      <c r="B892" s="16"/>
      <c r="C892" s="16"/>
      <c r="D892" s="16"/>
      <c r="E892" s="16"/>
      <c r="F892" s="16"/>
      <c r="G892" s="24"/>
    </row>
    <row r="893" spans="1:7">
      <c r="A893" s="16"/>
      <c r="B893" s="16"/>
      <c r="C893" s="16"/>
      <c r="D893" s="16"/>
      <c r="E893" s="16"/>
      <c r="F893" s="16"/>
      <c r="G893" s="24"/>
    </row>
    <row r="894" spans="1:7">
      <c r="A894" s="16"/>
      <c r="B894" s="16"/>
      <c r="C894" s="16"/>
      <c r="D894" s="16"/>
      <c r="E894" s="16"/>
      <c r="F894" s="16"/>
      <c r="G894" s="24"/>
    </row>
    <row r="895" spans="1:7">
      <c r="A895" s="16"/>
      <c r="B895" s="16"/>
      <c r="C895" s="16"/>
      <c r="D895" s="16"/>
      <c r="E895" s="16"/>
      <c r="F895" s="16"/>
      <c r="G895" s="24"/>
    </row>
    <row r="896" spans="1:7">
      <c r="A896" s="16"/>
      <c r="B896" s="16"/>
      <c r="C896" s="16"/>
      <c r="D896" s="16"/>
      <c r="E896" s="16"/>
      <c r="F896" s="16"/>
      <c r="G896" s="24"/>
    </row>
    <row r="897" spans="1:7">
      <c r="A897" s="16"/>
      <c r="B897" s="16"/>
      <c r="C897" s="16"/>
      <c r="D897" s="16"/>
      <c r="E897" s="16"/>
      <c r="F897" s="16"/>
      <c r="G897" s="24"/>
    </row>
    <row r="898" spans="1:7">
      <c r="A898" s="16"/>
      <c r="B898" s="16"/>
      <c r="C898" s="16"/>
      <c r="D898" s="16"/>
      <c r="E898" s="16"/>
      <c r="F898" s="16"/>
      <c r="G898" s="24"/>
    </row>
    <row r="899" spans="1:7">
      <c r="A899" s="16"/>
      <c r="B899" s="16"/>
      <c r="C899" s="16"/>
      <c r="D899" s="16"/>
      <c r="E899" s="16"/>
      <c r="F899" s="16"/>
      <c r="G899" s="24"/>
    </row>
    <row r="900" spans="1:7">
      <c r="A900" s="16"/>
      <c r="B900" s="16"/>
      <c r="C900" s="16"/>
      <c r="D900" s="16"/>
      <c r="E900" s="16"/>
      <c r="F900" s="16"/>
      <c r="G900" s="24"/>
    </row>
    <row r="901" spans="1:7">
      <c r="A901" s="16"/>
      <c r="B901" s="16"/>
      <c r="C901" s="16"/>
      <c r="D901" s="16"/>
      <c r="E901" s="16"/>
      <c r="F901" s="16"/>
      <c r="G901" s="24"/>
    </row>
    <row r="902" spans="1:7">
      <c r="A902" s="16"/>
      <c r="B902" s="16"/>
      <c r="C902" s="16"/>
      <c r="D902" s="16"/>
      <c r="E902" s="16"/>
      <c r="F902" s="16"/>
      <c r="G902" s="24"/>
    </row>
    <row r="903" spans="1:7">
      <c r="A903" s="16"/>
      <c r="B903" s="16"/>
      <c r="C903" s="16"/>
      <c r="D903" s="16"/>
      <c r="E903" s="16"/>
      <c r="F903" s="16"/>
      <c r="G903" s="24"/>
    </row>
    <row r="904" spans="1:7">
      <c r="A904" s="16"/>
      <c r="B904" s="16"/>
      <c r="C904" s="16"/>
      <c r="D904" s="16"/>
      <c r="E904" s="16"/>
      <c r="F904" s="16"/>
      <c r="G904" s="24"/>
    </row>
    <row r="905" spans="1:7">
      <c r="A905" s="16"/>
      <c r="B905" s="16"/>
      <c r="C905" s="16"/>
      <c r="D905" s="16"/>
      <c r="E905" s="16"/>
      <c r="F905" s="16"/>
      <c r="G905" s="24"/>
    </row>
    <row r="906" spans="1:7">
      <c r="A906" s="16"/>
      <c r="B906" s="16"/>
      <c r="C906" s="16"/>
      <c r="D906" s="16"/>
      <c r="E906" s="16"/>
      <c r="F906" s="16"/>
      <c r="G906" s="24"/>
    </row>
    <row r="907" spans="1:7">
      <c r="A907" s="16"/>
      <c r="B907" s="16"/>
      <c r="C907" s="16"/>
      <c r="D907" s="16"/>
      <c r="E907" s="16"/>
      <c r="F907" s="16"/>
      <c r="G907" s="24"/>
    </row>
    <row r="908" spans="1:7">
      <c r="A908" s="16"/>
      <c r="B908" s="16"/>
      <c r="C908" s="16"/>
      <c r="D908" s="16"/>
      <c r="E908" s="16"/>
      <c r="F908" s="16"/>
      <c r="G908" s="24"/>
    </row>
    <row r="909" spans="1:7">
      <c r="A909" s="16"/>
      <c r="B909" s="16"/>
      <c r="C909" s="16"/>
      <c r="D909" s="16"/>
      <c r="E909" s="16"/>
      <c r="F909" s="16"/>
      <c r="G909" s="24"/>
    </row>
    <row r="910" spans="1:7">
      <c r="A910" s="16"/>
      <c r="B910" s="16"/>
      <c r="C910" s="16"/>
      <c r="D910" s="16"/>
      <c r="E910" s="16"/>
      <c r="F910" s="16"/>
      <c r="G910" s="24"/>
    </row>
    <row r="911" spans="1:7">
      <c r="A911" s="16"/>
      <c r="B911" s="16"/>
      <c r="C911" s="16"/>
      <c r="D911" s="16"/>
      <c r="E911" s="16"/>
      <c r="F911" s="16"/>
      <c r="G911" s="24"/>
    </row>
    <row r="912" spans="1:7">
      <c r="A912" s="16"/>
      <c r="B912" s="16"/>
      <c r="C912" s="16"/>
      <c r="D912" s="16"/>
      <c r="E912" s="16"/>
      <c r="F912" s="16"/>
      <c r="G912" s="24"/>
    </row>
    <row r="913" spans="1:7">
      <c r="A913" s="16"/>
      <c r="B913" s="16"/>
      <c r="C913" s="16"/>
      <c r="D913" s="16"/>
      <c r="E913" s="16"/>
      <c r="F913" s="16"/>
      <c r="G913" s="24"/>
    </row>
    <row r="914" spans="1:7">
      <c r="A914" s="16"/>
      <c r="B914" s="16"/>
      <c r="C914" s="16"/>
      <c r="D914" s="16"/>
      <c r="E914" s="16"/>
      <c r="F914" s="16"/>
      <c r="G914" s="24"/>
    </row>
    <row r="915" spans="1:7">
      <c r="A915" s="16"/>
      <c r="B915" s="16"/>
      <c r="C915" s="16"/>
      <c r="D915" s="16"/>
      <c r="E915" s="16"/>
      <c r="F915" s="16"/>
      <c r="G915" s="24"/>
    </row>
    <row r="916" spans="1:7">
      <c r="A916" s="16"/>
      <c r="B916" s="16"/>
      <c r="C916" s="16"/>
      <c r="D916" s="16"/>
      <c r="E916" s="16"/>
      <c r="F916" s="16"/>
      <c r="G916" s="24"/>
    </row>
    <row r="917" spans="1:7">
      <c r="A917" s="16"/>
      <c r="B917" s="16"/>
      <c r="C917" s="16"/>
      <c r="D917" s="16"/>
      <c r="E917" s="16"/>
      <c r="F917" s="16"/>
      <c r="G917" s="24"/>
    </row>
    <row r="918" spans="1:7">
      <c r="A918" s="16"/>
      <c r="B918" s="16"/>
      <c r="C918" s="16"/>
      <c r="D918" s="16"/>
      <c r="E918" s="16"/>
      <c r="F918" s="16"/>
      <c r="G918" s="24"/>
    </row>
    <row r="919" spans="1:7">
      <c r="A919" s="16"/>
      <c r="B919" s="16"/>
      <c r="C919" s="16"/>
      <c r="D919" s="16"/>
      <c r="E919" s="16"/>
      <c r="F919" s="16"/>
      <c r="G919" s="24"/>
    </row>
    <row r="920" spans="1:7">
      <c r="A920" s="16"/>
      <c r="B920" s="16"/>
      <c r="C920" s="16"/>
      <c r="D920" s="16"/>
      <c r="E920" s="16"/>
      <c r="F920" s="16"/>
      <c r="G920" s="24"/>
    </row>
    <row r="921" spans="1:7">
      <c r="A921" s="16"/>
      <c r="B921" s="16"/>
      <c r="C921" s="16"/>
      <c r="D921" s="16"/>
      <c r="E921" s="16"/>
      <c r="F921" s="16"/>
      <c r="G921" s="24"/>
    </row>
    <row r="922" spans="1:7">
      <c r="A922" s="16"/>
      <c r="B922" s="16"/>
      <c r="C922" s="16"/>
      <c r="D922" s="16"/>
      <c r="E922" s="16"/>
      <c r="F922" s="16"/>
      <c r="G922" s="24"/>
    </row>
    <row r="923" spans="1:7">
      <c r="A923" s="16"/>
      <c r="B923" s="16"/>
      <c r="C923" s="16"/>
      <c r="D923" s="16"/>
      <c r="E923" s="16"/>
      <c r="F923" s="16"/>
      <c r="G923" s="24"/>
    </row>
    <row r="924" spans="1:7">
      <c r="A924" s="16"/>
      <c r="B924" s="16"/>
      <c r="C924" s="16"/>
      <c r="D924" s="16"/>
      <c r="E924" s="16"/>
      <c r="F924" s="16"/>
      <c r="G924" s="24"/>
    </row>
    <row r="925" spans="1:7">
      <c r="A925" s="16"/>
      <c r="B925" s="16"/>
      <c r="C925" s="16"/>
      <c r="D925" s="16"/>
      <c r="E925" s="16"/>
      <c r="F925" s="16"/>
      <c r="G925" s="24"/>
    </row>
    <row r="926" spans="1:7">
      <c r="A926" s="16"/>
      <c r="B926" s="16"/>
      <c r="C926" s="16"/>
      <c r="D926" s="16"/>
      <c r="E926" s="16"/>
      <c r="F926" s="16"/>
      <c r="G926" s="24"/>
    </row>
    <row r="927" spans="1:7">
      <c r="A927" s="16"/>
      <c r="B927" s="16"/>
      <c r="C927" s="16"/>
      <c r="D927" s="16"/>
      <c r="E927" s="16"/>
      <c r="F927" s="16"/>
      <c r="G927" s="24"/>
    </row>
    <row r="928" spans="1:7">
      <c r="A928" s="16"/>
      <c r="B928" s="16"/>
      <c r="C928" s="16"/>
      <c r="D928" s="16"/>
      <c r="E928" s="16"/>
      <c r="F928" s="16"/>
      <c r="G928" s="24"/>
    </row>
    <row r="929" spans="1:7">
      <c r="A929" s="16"/>
      <c r="B929" s="16"/>
      <c r="C929" s="16"/>
      <c r="D929" s="16"/>
      <c r="E929" s="16"/>
      <c r="F929" s="16"/>
      <c r="G929" s="24"/>
    </row>
    <row r="930" spans="1:7">
      <c r="A930" s="16"/>
      <c r="B930" s="16"/>
      <c r="C930" s="16"/>
      <c r="D930" s="16"/>
      <c r="E930" s="16"/>
      <c r="F930" s="16"/>
      <c r="G930" s="24"/>
    </row>
    <row r="931" spans="1:7">
      <c r="A931" s="16"/>
      <c r="B931" s="16"/>
      <c r="C931" s="16"/>
      <c r="D931" s="16"/>
      <c r="E931" s="16"/>
      <c r="F931" s="16"/>
      <c r="G931" s="24"/>
    </row>
    <row r="932" spans="1:7">
      <c r="A932" s="16"/>
      <c r="B932" s="16"/>
      <c r="C932" s="16"/>
      <c r="D932" s="16"/>
      <c r="E932" s="16"/>
      <c r="F932" s="16"/>
      <c r="G932" s="24"/>
    </row>
    <row r="933" spans="1:7">
      <c r="A933" s="16"/>
      <c r="B933" s="16"/>
      <c r="C933" s="16"/>
      <c r="D933" s="16"/>
      <c r="E933" s="16"/>
      <c r="F933" s="16"/>
      <c r="G933" s="24"/>
    </row>
    <row r="934" spans="1:7">
      <c r="A934" s="16"/>
      <c r="B934" s="16"/>
      <c r="C934" s="16"/>
      <c r="D934" s="16"/>
      <c r="E934" s="16"/>
      <c r="F934" s="16"/>
      <c r="G934" s="24"/>
    </row>
    <row r="935" spans="1:7">
      <c r="A935" s="16"/>
      <c r="B935" s="16"/>
      <c r="C935" s="16"/>
      <c r="D935" s="16"/>
      <c r="E935" s="16"/>
      <c r="F935" s="16"/>
      <c r="G935" s="24"/>
    </row>
    <row r="936" spans="1:7">
      <c r="A936" s="16"/>
      <c r="B936" s="16"/>
      <c r="C936" s="16"/>
      <c r="D936" s="16"/>
      <c r="E936" s="16"/>
      <c r="F936" s="16"/>
      <c r="G936" s="24"/>
    </row>
    <row r="937" spans="1:7">
      <c r="A937" s="16"/>
      <c r="B937" s="16"/>
      <c r="C937" s="16"/>
      <c r="D937" s="16"/>
      <c r="E937" s="16"/>
      <c r="F937" s="16"/>
      <c r="G937" s="24"/>
    </row>
    <row r="938" spans="1:7">
      <c r="A938" s="16"/>
      <c r="B938" s="16"/>
      <c r="C938" s="16"/>
      <c r="D938" s="16"/>
      <c r="E938" s="16"/>
      <c r="F938" s="16"/>
      <c r="G938" s="24"/>
    </row>
    <row r="939" spans="1:7">
      <c r="A939" s="16"/>
      <c r="B939" s="16"/>
      <c r="C939" s="16"/>
      <c r="D939" s="16"/>
      <c r="E939" s="16"/>
      <c r="F939" s="16"/>
      <c r="G939" s="24"/>
    </row>
    <row r="940" spans="1:7">
      <c r="A940" s="16"/>
      <c r="B940" s="16"/>
      <c r="C940" s="16"/>
      <c r="D940" s="16"/>
      <c r="E940" s="16"/>
      <c r="F940" s="16"/>
      <c r="G940" s="24"/>
    </row>
    <row r="941" spans="1:7">
      <c r="A941" s="16"/>
      <c r="B941" s="16"/>
      <c r="C941" s="16"/>
      <c r="D941" s="16"/>
      <c r="E941" s="16"/>
      <c r="F941" s="16"/>
      <c r="G941" s="24"/>
    </row>
    <row r="942" spans="1:7">
      <c r="A942" s="16"/>
      <c r="B942" s="16"/>
      <c r="C942" s="16"/>
      <c r="D942" s="16"/>
      <c r="E942" s="16"/>
      <c r="F942" s="16"/>
      <c r="G942" s="24"/>
    </row>
    <row r="943" spans="1:7">
      <c r="A943" s="16"/>
      <c r="B943" s="16"/>
      <c r="C943" s="16"/>
      <c r="D943" s="16"/>
      <c r="E943" s="16"/>
      <c r="F943" s="16"/>
      <c r="G943" s="24"/>
    </row>
    <row r="944" spans="1:7">
      <c r="A944" s="16"/>
      <c r="B944" s="16"/>
      <c r="C944" s="16"/>
      <c r="D944" s="16"/>
      <c r="E944" s="16"/>
      <c r="F944" s="16"/>
      <c r="G944" s="24"/>
    </row>
    <row r="945" spans="1:7">
      <c r="A945" s="16"/>
      <c r="B945" s="16"/>
      <c r="C945" s="16"/>
      <c r="D945" s="16"/>
      <c r="E945" s="16"/>
      <c r="F945" s="16"/>
      <c r="G945" s="24"/>
    </row>
    <row r="946" spans="1:7">
      <c r="A946" s="16"/>
      <c r="B946" s="16"/>
      <c r="C946" s="16"/>
      <c r="D946" s="16"/>
      <c r="E946" s="16"/>
      <c r="F946" s="16"/>
      <c r="G946" s="24"/>
    </row>
    <row r="947" spans="1:7">
      <c r="A947" s="16"/>
      <c r="B947" s="16"/>
      <c r="C947" s="16"/>
      <c r="D947" s="16"/>
      <c r="E947" s="16"/>
      <c r="F947" s="16"/>
      <c r="G947" s="24"/>
    </row>
    <row r="948" spans="1:7">
      <c r="A948" s="16"/>
      <c r="B948" s="16"/>
      <c r="C948" s="16"/>
      <c r="D948" s="16"/>
      <c r="E948" s="16"/>
      <c r="F948" s="16"/>
      <c r="G948" s="24"/>
    </row>
    <row r="949" spans="1:7">
      <c r="A949" s="16"/>
      <c r="B949" s="16"/>
      <c r="C949" s="16"/>
      <c r="D949" s="16"/>
      <c r="E949" s="16"/>
      <c r="F949" s="16"/>
      <c r="G949" s="24"/>
    </row>
    <row r="950" spans="1:7">
      <c r="A950" s="16"/>
      <c r="B950" s="16"/>
      <c r="C950" s="16"/>
      <c r="D950" s="16"/>
      <c r="E950" s="16"/>
      <c r="F950" s="16"/>
      <c r="G950" s="24"/>
    </row>
    <row r="951" spans="1:7">
      <c r="A951" s="16"/>
      <c r="B951" s="16"/>
      <c r="C951" s="16"/>
      <c r="D951" s="16"/>
      <c r="E951" s="16"/>
      <c r="F951" s="16"/>
      <c r="G951" s="24"/>
    </row>
    <row r="952" spans="1:7">
      <c r="A952" s="16"/>
      <c r="B952" s="16"/>
      <c r="C952" s="16"/>
      <c r="D952" s="16"/>
      <c r="E952" s="16"/>
      <c r="F952" s="16"/>
      <c r="G952" s="24"/>
    </row>
    <row r="953" spans="1:7">
      <c r="A953" s="16"/>
      <c r="B953" s="16"/>
      <c r="C953" s="16"/>
      <c r="D953" s="16"/>
      <c r="E953" s="16"/>
      <c r="F953" s="16"/>
      <c r="G953" s="24"/>
    </row>
    <row r="954" spans="1:7">
      <c r="A954" s="16"/>
      <c r="B954" s="16"/>
      <c r="C954" s="16"/>
      <c r="D954" s="16"/>
      <c r="E954" s="16"/>
      <c r="F954" s="16"/>
      <c r="G954" s="24"/>
    </row>
    <row r="955" spans="1:7">
      <c r="A955" s="16"/>
      <c r="B955" s="16"/>
      <c r="C955" s="16"/>
      <c r="D955" s="16"/>
      <c r="E955" s="16"/>
      <c r="F955" s="16"/>
      <c r="G955" s="24"/>
    </row>
    <row r="956" spans="1:7">
      <c r="A956" s="16"/>
      <c r="B956" s="16"/>
      <c r="C956" s="16"/>
      <c r="D956" s="16"/>
      <c r="E956" s="16"/>
      <c r="F956" s="16"/>
      <c r="G956" s="24"/>
    </row>
    <row r="957" spans="1:7">
      <c r="A957" s="16"/>
      <c r="B957" s="16"/>
      <c r="C957" s="16"/>
      <c r="D957" s="16"/>
      <c r="E957" s="16"/>
      <c r="F957" s="16"/>
      <c r="G957" s="24"/>
    </row>
    <row r="958" spans="1:7">
      <c r="A958" s="16"/>
      <c r="B958" s="16"/>
      <c r="C958" s="16"/>
      <c r="D958" s="16"/>
      <c r="E958" s="16"/>
      <c r="F958" s="16"/>
      <c r="G958" s="24"/>
    </row>
    <row r="959" spans="1:7">
      <c r="A959" s="16"/>
      <c r="B959" s="16"/>
      <c r="C959" s="16"/>
      <c r="D959" s="16"/>
      <c r="E959" s="16"/>
      <c r="F959" s="16"/>
      <c r="G959" s="24"/>
    </row>
    <row r="960" spans="1:7">
      <c r="A960" s="16"/>
      <c r="B960" s="16"/>
      <c r="C960" s="16"/>
      <c r="D960" s="16"/>
      <c r="E960" s="16"/>
      <c r="F960" s="16"/>
      <c r="G960" s="24"/>
    </row>
    <row r="961" spans="1:7">
      <c r="A961" s="16"/>
      <c r="B961" s="16"/>
      <c r="C961" s="16"/>
      <c r="D961" s="16"/>
      <c r="E961" s="16"/>
      <c r="F961" s="16"/>
      <c r="G961" s="24"/>
    </row>
    <row r="962" spans="1:7">
      <c r="A962" s="16"/>
      <c r="B962" s="16"/>
      <c r="C962" s="16"/>
      <c r="D962" s="16"/>
      <c r="E962" s="16"/>
      <c r="F962" s="16"/>
      <c r="G962" s="24"/>
    </row>
    <row r="963" spans="1:7">
      <c r="A963" s="16"/>
      <c r="B963" s="16"/>
      <c r="C963" s="16"/>
      <c r="D963" s="16"/>
      <c r="E963" s="16"/>
      <c r="F963" s="16"/>
      <c r="G963" s="24"/>
    </row>
    <row r="964" spans="1:7">
      <c r="A964" s="16"/>
      <c r="B964" s="16"/>
      <c r="C964" s="16"/>
      <c r="D964" s="16"/>
      <c r="E964" s="16"/>
      <c r="F964" s="16"/>
      <c r="G964" s="24"/>
    </row>
    <row r="965" spans="1:7">
      <c r="A965" s="16"/>
      <c r="B965" s="16"/>
      <c r="C965" s="16"/>
      <c r="D965" s="16"/>
      <c r="E965" s="16"/>
      <c r="F965" s="16"/>
      <c r="G965" s="24"/>
    </row>
    <row r="966" spans="1:7">
      <c r="A966" s="16"/>
      <c r="B966" s="16"/>
      <c r="C966" s="16"/>
      <c r="D966" s="16"/>
      <c r="E966" s="16"/>
      <c r="F966" s="16"/>
      <c r="G966" s="24"/>
    </row>
    <row r="967" spans="1:7">
      <c r="A967" s="16"/>
      <c r="B967" s="16"/>
      <c r="C967" s="16"/>
      <c r="D967" s="16"/>
      <c r="E967" s="16"/>
      <c r="F967" s="16"/>
      <c r="G967" s="24"/>
    </row>
    <row r="968" spans="1:7">
      <c r="A968" s="16"/>
      <c r="B968" s="16"/>
      <c r="C968" s="16"/>
      <c r="D968" s="16"/>
      <c r="E968" s="16"/>
      <c r="F968" s="16"/>
      <c r="G968" s="24"/>
    </row>
    <row r="969" spans="1:7">
      <c r="A969" s="16"/>
      <c r="B969" s="16"/>
      <c r="C969" s="16"/>
      <c r="D969" s="16"/>
      <c r="E969" s="16"/>
      <c r="F969" s="16"/>
      <c r="G969" s="24"/>
    </row>
    <row r="970" spans="1:7">
      <c r="A970" s="16"/>
      <c r="B970" s="16"/>
      <c r="C970" s="16"/>
      <c r="D970" s="16"/>
      <c r="E970" s="16"/>
      <c r="F970" s="16"/>
      <c r="G970" s="24"/>
    </row>
    <row r="971" spans="1:7">
      <c r="A971" s="16"/>
      <c r="B971" s="16"/>
      <c r="C971" s="16"/>
      <c r="D971" s="16"/>
      <c r="E971" s="16"/>
      <c r="F971" s="16"/>
      <c r="G971" s="24"/>
    </row>
    <row r="972" spans="1:7">
      <c r="A972" s="16"/>
      <c r="B972" s="16"/>
      <c r="C972" s="16"/>
      <c r="D972" s="16"/>
      <c r="E972" s="16"/>
      <c r="F972" s="16"/>
      <c r="G972" s="24"/>
    </row>
    <row r="973" spans="1:7">
      <c r="A973" s="16"/>
      <c r="B973" s="16"/>
      <c r="C973" s="16"/>
      <c r="D973" s="16"/>
      <c r="E973" s="16"/>
      <c r="F973" s="16"/>
      <c r="G973" s="24"/>
    </row>
    <row r="974" spans="1:7">
      <c r="A974" s="16"/>
      <c r="B974" s="16"/>
      <c r="C974" s="16"/>
      <c r="D974" s="16"/>
      <c r="E974" s="16"/>
      <c r="F974" s="16"/>
      <c r="G974" s="24"/>
    </row>
    <row r="975" spans="1:7">
      <c r="A975" s="16"/>
      <c r="B975" s="16"/>
      <c r="C975" s="16"/>
      <c r="D975" s="16"/>
      <c r="E975" s="16"/>
      <c r="F975" s="16"/>
      <c r="G975" s="24"/>
    </row>
    <row r="976" spans="1:7">
      <c r="A976" s="16"/>
      <c r="B976" s="16"/>
      <c r="C976" s="16"/>
      <c r="D976" s="16"/>
      <c r="E976" s="16"/>
      <c r="F976" s="16"/>
      <c r="G976" s="24"/>
    </row>
    <row r="977" spans="1:7">
      <c r="A977" s="16"/>
      <c r="B977" s="16"/>
      <c r="C977" s="16"/>
      <c r="D977" s="16"/>
      <c r="E977" s="16"/>
      <c r="F977" s="16"/>
      <c r="G977" s="24"/>
    </row>
    <row r="978" spans="1:7">
      <c r="A978" s="16"/>
      <c r="B978" s="16"/>
      <c r="C978" s="16"/>
      <c r="D978" s="16"/>
      <c r="E978" s="16"/>
      <c r="F978" s="16"/>
      <c r="G978" s="24"/>
    </row>
    <row r="979" spans="1:7">
      <c r="A979" s="16"/>
      <c r="B979" s="16"/>
      <c r="C979" s="16"/>
      <c r="D979" s="16"/>
      <c r="E979" s="16"/>
      <c r="F979" s="16"/>
      <c r="G979" s="24"/>
    </row>
    <row r="980" spans="1:7">
      <c r="A980" s="16"/>
      <c r="B980" s="16"/>
      <c r="C980" s="16"/>
      <c r="D980" s="16"/>
      <c r="E980" s="16"/>
      <c r="F980" s="16"/>
      <c r="G980" s="24"/>
    </row>
    <row r="981" spans="1:7">
      <c r="A981" s="16"/>
      <c r="B981" s="16"/>
      <c r="C981" s="16"/>
      <c r="D981" s="16"/>
      <c r="E981" s="16"/>
      <c r="F981" s="16"/>
      <c r="G981" s="24"/>
    </row>
    <row r="982" spans="1:7">
      <c r="A982" s="16"/>
      <c r="B982" s="16"/>
      <c r="C982" s="16"/>
      <c r="D982" s="16"/>
      <c r="E982" s="16"/>
      <c r="F982" s="16"/>
      <c r="G982" s="24"/>
    </row>
    <row r="983" spans="1:7">
      <c r="A983" s="16"/>
      <c r="B983" s="16"/>
      <c r="C983" s="16"/>
      <c r="D983" s="16"/>
      <c r="E983" s="16"/>
      <c r="F983" s="16"/>
      <c r="G983" s="24"/>
    </row>
    <row r="984" spans="1:7">
      <c r="A984" s="16"/>
      <c r="B984" s="16"/>
      <c r="C984" s="16"/>
      <c r="D984" s="16"/>
      <c r="E984" s="16"/>
      <c r="F984" s="16"/>
      <c r="G984" s="24"/>
    </row>
    <row r="985" spans="1:7">
      <c r="A985" s="16"/>
      <c r="B985" s="16"/>
      <c r="C985" s="16"/>
      <c r="D985" s="16"/>
      <c r="E985" s="16"/>
      <c r="F985" s="16"/>
      <c r="G985" s="24"/>
    </row>
    <row r="986" spans="1:7">
      <c r="A986" s="16"/>
      <c r="B986" s="16"/>
      <c r="C986" s="16"/>
      <c r="D986" s="16"/>
      <c r="E986" s="16"/>
      <c r="F986" s="16"/>
      <c r="G986" s="24"/>
    </row>
    <row r="987" spans="1:7">
      <c r="A987" s="16"/>
      <c r="B987" s="16"/>
      <c r="C987" s="16"/>
      <c r="D987" s="16"/>
      <c r="E987" s="16"/>
      <c r="F987" s="16"/>
      <c r="G987" s="24"/>
    </row>
    <row r="988" spans="1:7">
      <c r="A988" s="16"/>
      <c r="B988" s="16"/>
      <c r="C988" s="16"/>
      <c r="D988" s="16"/>
      <c r="E988" s="16"/>
      <c r="F988" s="16"/>
      <c r="G988" s="24"/>
    </row>
    <row r="989" spans="1:7">
      <c r="A989" s="16"/>
      <c r="B989" s="16"/>
      <c r="C989" s="16"/>
      <c r="D989" s="16"/>
      <c r="E989" s="16"/>
      <c r="F989" s="16"/>
      <c r="G989" s="24"/>
    </row>
    <row r="990" spans="1:7">
      <c r="A990" s="16"/>
      <c r="B990" s="16"/>
      <c r="C990" s="16"/>
      <c r="D990" s="16"/>
      <c r="E990" s="16"/>
      <c r="F990" s="16"/>
      <c r="G990" s="24"/>
    </row>
    <row r="991" spans="1:7">
      <c r="A991" s="16"/>
      <c r="B991" s="16"/>
      <c r="C991" s="16"/>
      <c r="D991" s="16"/>
      <c r="E991" s="16"/>
      <c r="F991" s="16"/>
      <c r="G991" s="24"/>
    </row>
    <row r="992" spans="1:7">
      <c r="A992" s="16"/>
      <c r="B992" s="16"/>
      <c r="C992" s="16"/>
      <c r="D992" s="16"/>
      <c r="E992" s="16"/>
      <c r="F992" s="16"/>
      <c r="G992" s="24"/>
    </row>
    <row r="993" spans="1:7">
      <c r="A993" s="16"/>
      <c r="B993" s="16"/>
      <c r="C993" s="16"/>
      <c r="D993" s="16"/>
      <c r="E993" s="16"/>
      <c r="F993" s="16"/>
      <c r="G993" s="24"/>
    </row>
    <row r="994" spans="1:7">
      <c r="A994" s="16"/>
      <c r="B994" s="16"/>
      <c r="C994" s="16"/>
      <c r="D994" s="16"/>
      <c r="E994" s="16"/>
      <c r="F994" s="16"/>
      <c r="G994" s="24"/>
    </row>
    <row r="995" spans="1:7">
      <c r="A995" s="16"/>
      <c r="B995" s="16"/>
      <c r="C995" s="16"/>
      <c r="D995" s="16"/>
      <c r="E995" s="16"/>
      <c r="F995" s="16"/>
      <c r="G995" s="24"/>
    </row>
    <row r="996" spans="1:7">
      <c r="A996" s="16"/>
      <c r="B996" s="16"/>
      <c r="C996" s="16"/>
      <c r="D996" s="16"/>
      <c r="E996" s="16"/>
      <c r="F996" s="16"/>
      <c r="G996" s="24"/>
    </row>
    <row r="997" spans="1:7">
      <c r="A997" s="16"/>
      <c r="B997" s="16"/>
      <c r="C997" s="16"/>
      <c r="D997" s="16"/>
      <c r="E997" s="16"/>
      <c r="F997" s="16"/>
      <c r="G997" s="24"/>
    </row>
    <row r="998" spans="1:7">
      <c r="A998" s="16"/>
      <c r="B998" s="16"/>
      <c r="C998" s="16"/>
      <c r="D998" s="16"/>
      <c r="E998" s="16"/>
      <c r="F998" s="16"/>
      <c r="G998" s="24"/>
    </row>
    <row r="999" spans="1:7">
      <c r="A999" s="16"/>
      <c r="B999" s="16"/>
      <c r="C999" s="16"/>
      <c r="D999" s="16"/>
      <c r="E999" s="16"/>
      <c r="F999" s="16"/>
      <c r="G999" s="24"/>
    </row>
    <row r="1000" spans="1:7">
      <c r="A1000" s="16"/>
      <c r="B1000" s="16"/>
      <c r="C1000" s="16"/>
      <c r="D1000" s="16"/>
      <c r="E1000" s="16"/>
      <c r="F1000" s="16"/>
      <c r="G1000" s="24"/>
    </row>
    <row r="1001" spans="1:7">
      <c r="A1001" s="16"/>
      <c r="B1001" s="16"/>
      <c r="C1001" s="16"/>
      <c r="D1001" s="16"/>
      <c r="E1001" s="16"/>
      <c r="F1001" s="16"/>
      <c r="G1001" s="24"/>
    </row>
    <row r="1002" spans="1:7">
      <c r="A1002" s="16"/>
      <c r="B1002" s="16"/>
      <c r="C1002" s="16"/>
      <c r="D1002" s="16"/>
      <c r="E1002" s="16"/>
      <c r="F1002" s="16"/>
      <c r="G1002" s="24"/>
    </row>
    <row r="1003" spans="1:7">
      <c r="A1003" s="16"/>
      <c r="B1003" s="16"/>
      <c r="C1003" s="16"/>
      <c r="D1003" s="16"/>
      <c r="E1003" s="16"/>
      <c r="F1003" s="16"/>
      <c r="G1003" s="24"/>
    </row>
    <row r="1004" spans="1:7">
      <c r="A1004" s="16"/>
      <c r="B1004" s="16"/>
      <c r="C1004" s="16"/>
      <c r="D1004" s="16"/>
      <c r="E1004" s="16"/>
      <c r="F1004" s="16"/>
      <c r="G1004" s="24"/>
    </row>
    <row r="1005" spans="1:7">
      <c r="A1005" s="16"/>
      <c r="B1005" s="16"/>
      <c r="C1005" s="16"/>
      <c r="D1005" s="16"/>
      <c r="E1005" s="16"/>
      <c r="F1005" s="16"/>
      <c r="G1005" s="24"/>
    </row>
    <row r="1006" spans="1:7">
      <c r="A1006" s="16"/>
      <c r="B1006" s="16"/>
      <c r="C1006" s="16"/>
      <c r="D1006" s="16"/>
      <c r="E1006" s="16"/>
      <c r="F1006" s="16"/>
      <c r="G1006" s="24"/>
    </row>
    <row r="1007" spans="1:7">
      <c r="A1007" s="16"/>
      <c r="B1007" s="16"/>
      <c r="C1007" s="16"/>
      <c r="D1007" s="16"/>
      <c r="E1007" s="16"/>
      <c r="F1007" s="16"/>
      <c r="G1007" s="24"/>
    </row>
    <row r="1008" spans="1:7">
      <c r="A1008" s="16"/>
      <c r="B1008" s="16"/>
      <c r="C1008" s="16"/>
      <c r="D1008" s="16"/>
      <c r="E1008" s="16"/>
      <c r="F1008" s="16"/>
      <c r="G1008" s="24"/>
    </row>
    <row r="1009" spans="1:7">
      <c r="A1009" s="16"/>
      <c r="B1009" s="16"/>
      <c r="C1009" s="16"/>
      <c r="D1009" s="16"/>
      <c r="E1009" s="16"/>
      <c r="F1009" s="16"/>
      <c r="G1009" s="24"/>
    </row>
    <row r="1010" spans="1:7">
      <c r="A1010" s="16"/>
      <c r="B1010" s="16"/>
      <c r="C1010" s="16"/>
      <c r="D1010" s="16"/>
      <c r="E1010" s="16"/>
      <c r="F1010" s="16"/>
      <c r="G1010" s="24"/>
    </row>
    <row r="1011" spans="1:7">
      <c r="A1011" s="16"/>
      <c r="B1011" s="16"/>
      <c r="C1011" s="16"/>
      <c r="D1011" s="16"/>
      <c r="E1011" s="16"/>
      <c r="F1011" s="16"/>
      <c r="G1011" s="24"/>
    </row>
    <row r="1012" spans="1:7">
      <c r="A1012" s="16"/>
      <c r="B1012" s="16"/>
      <c r="C1012" s="16"/>
      <c r="D1012" s="16"/>
      <c r="E1012" s="16"/>
      <c r="F1012" s="16"/>
      <c r="G1012" s="24"/>
    </row>
    <row r="1013" spans="1:7">
      <c r="A1013" s="16"/>
      <c r="B1013" s="16"/>
      <c r="C1013" s="16"/>
      <c r="D1013" s="16"/>
      <c r="E1013" s="16"/>
      <c r="F1013" s="16"/>
      <c r="G1013" s="24"/>
    </row>
    <row r="1014" spans="1:7">
      <c r="A1014" s="16"/>
      <c r="B1014" s="16"/>
      <c r="C1014" s="16"/>
      <c r="D1014" s="16"/>
      <c r="E1014" s="16"/>
      <c r="F1014" s="16"/>
      <c r="G1014" s="24"/>
    </row>
    <row r="1015" spans="1:7">
      <c r="A1015" s="16"/>
      <c r="B1015" s="16"/>
      <c r="C1015" s="16"/>
      <c r="D1015" s="16"/>
      <c r="E1015" s="16"/>
      <c r="F1015" s="16"/>
      <c r="G1015" s="24"/>
    </row>
    <row r="1016" spans="1:7">
      <c r="A1016" s="16"/>
      <c r="B1016" s="16"/>
      <c r="C1016" s="16"/>
      <c r="D1016" s="16"/>
      <c r="E1016" s="16"/>
      <c r="F1016" s="16"/>
      <c r="G1016" s="24"/>
    </row>
    <row r="1017" spans="1:7">
      <c r="A1017" s="16"/>
      <c r="B1017" s="16"/>
      <c r="C1017" s="16"/>
      <c r="D1017" s="16"/>
      <c r="E1017" s="16"/>
      <c r="F1017" s="16"/>
      <c r="G1017" s="24"/>
    </row>
    <row r="1018" spans="1:7">
      <c r="A1018" s="16"/>
      <c r="B1018" s="16"/>
      <c r="C1018" s="16"/>
      <c r="D1018" s="16"/>
      <c r="E1018" s="16"/>
      <c r="F1018" s="16"/>
      <c r="G1018" s="24"/>
    </row>
    <row r="1019" spans="1:7">
      <c r="A1019" s="16"/>
      <c r="B1019" s="16"/>
      <c r="C1019" s="16"/>
      <c r="D1019" s="16"/>
      <c r="E1019" s="16"/>
      <c r="F1019" s="16"/>
      <c r="G1019" s="24"/>
    </row>
    <row r="1020" spans="1:7">
      <c r="A1020" s="16"/>
      <c r="B1020" s="16"/>
      <c r="C1020" s="16"/>
      <c r="D1020" s="16"/>
      <c r="E1020" s="16"/>
      <c r="F1020" s="16"/>
      <c r="G1020" s="24"/>
    </row>
    <row r="1021" spans="1:7">
      <c r="A1021" s="16"/>
      <c r="B1021" s="16"/>
      <c r="C1021" s="16"/>
      <c r="D1021" s="16"/>
      <c r="E1021" s="16"/>
      <c r="F1021" s="16"/>
      <c r="G1021" s="24"/>
    </row>
    <row r="1022" spans="1:7">
      <c r="A1022" s="16"/>
      <c r="B1022" s="16"/>
      <c r="C1022" s="16"/>
      <c r="D1022" s="16"/>
      <c r="E1022" s="16"/>
      <c r="F1022" s="16"/>
      <c r="G1022" s="24"/>
    </row>
    <row r="1023" spans="1:7">
      <c r="A1023" s="16"/>
      <c r="B1023" s="16"/>
      <c r="C1023" s="16"/>
      <c r="D1023" s="16"/>
      <c r="E1023" s="16"/>
      <c r="F1023" s="16"/>
      <c r="G1023" s="24"/>
    </row>
    <row r="1024" spans="1:7">
      <c r="A1024" s="16"/>
      <c r="B1024" s="16"/>
      <c r="C1024" s="16"/>
      <c r="D1024" s="16"/>
      <c r="E1024" s="16"/>
      <c r="F1024" s="16"/>
      <c r="G1024" s="24"/>
    </row>
    <row r="1025" spans="1:7">
      <c r="A1025" s="16"/>
      <c r="B1025" s="16"/>
      <c r="C1025" s="16"/>
      <c r="D1025" s="16"/>
      <c r="E1025" s="16"/>
      <c r="F1025" s="16"/>
      <c r="G1025" s="24"/>
    </row>
    <row r="1026" spans="1:7">
      <c r="A1026" s="16"/>
      <c r="B1026" s="16"/>
      <c r="C1026" s="16"/>
      <c r="D1026" s="16"/>
      <c r="E1026" s="16"/>
      <c r="F1026" s="16"/>
      <c r="G1026" s="24"/>
    </row>
    <row r="1027" spans="1:7">
      <c r="A1027" s="16"/>
      <c r="B1027" s="16"/>
      <c r="C1027" s="16"/>
      <c r="D1027" s="16"/>
      <c r="E1027" s="16"/>
      <c r="F1027" s="16"/>
      <c r="G1027" s="24"/>
    </row>
    <row r="1028" spans="1:7">
      <c r="A1028" s="16"/>
      <c r="B1028" s="16"/>
      <c r="C1028" s="16"/>
      <c r="D1028" s="16"/>
      <c r="E1028" s="16"/>
      <c r="F1028" s="16"/>
      <c r="G1028" s="24"/>
    </row>
    <row r="1029" spans="1:7">
      <c r="A1029" s="16"/>
      <c r="B1029" s="16"/>
      <c r="C1029" s="16"/>
      <c r="D1029" s="16"/>
      <c r="E1029" s="16"/>
      <c r="F1029" s="16"/>
      <c r="G1029" s="24"/>
    </row>
    <row r="1030" spans="1:7">
      <c r="A1030" s="16"/>
      <c r="B1030" s="16"/>
      <c r="C1030" s="16"/>
      <c r="D1030" s="16"/>
      <c r="E1030" s="16"/>
      <c r="F1030" s="16"/>
      <c r="G1030" s="24"/>
    </row>
    <row r="1031" spans="1:7">
      <c r="A1031" s="16"/>
      <c r="B1031" s="16"/>
      <c r="C1031" s="16"/>
      <c r="D1031" s="16"/>
      <c r="E1031" s="16"/>
      <c r="F1031" s="16"/>
      <c r="G1031" s="24"/>
    </row>
    <row r="1032" spans="1:7">
      <c r="A1032" s="16"/>
      <c r="B1032" s="16"/>
      <c r="C1032" s="16"/>
      <c r="D1032" s="16"/>
      <c r="E1032" s="16"/>
      <c r="F1032" s="16"/>
      <c r="G1032" s="24"/>
    </row>
    <row r="1033" spans="1:7">
      <c r="A1033" s="16"/>
      <c r="B1033" s="16"/>
      <c r="C1033" s="16"/>
      <c r="D1033" s="16"/>
      <c r="E1033" s="16"/>
      <c r="F1033" s="16"/>
      <c r="G1033" s="24"/>
    </row>
    <row r="1034" spans="1:7">
      <c r="A1034" s="16"/>
      <c r="B1034" s="16"/>
      <c r="C1034" s="16"/>
      <c r="D1034" s="16"/>
      <c r="E1034" s="16"/>
      <c r="F1034" s="16"/>
      <c r="G1034" s="24"/>
    </row>
    <row r="1035" spans="1:7">
      <c r="A1035" s="16"/>
      <c r="B1035" s="16"/>
      <c r="C1035" s="16"/>
      <c r="D1035" s="16"/>
      <c r="E1035" s="16"/>
      <c r="F1035" s="16"/>
      <c r="G1035" s="24"/>
    </row>
    <row r="1036" spans="1:7">
      <c r="A1036" s="16"/>
      <c r="B1036" s="16"/>
      <c r="C1036" s="16"/>
      <c r="D1036" s="16"/>
      <c r="E1036" s="16"/>
      <c r="F1036" s="16"/>
      <c r="G1036" s="24"/>
    </row>
    <row r="1037" spans="1:7">
      <c r="A1037" s="16"/>
      <c r="B1037" s="16"/>
      <c r="C1037" s="16"/>
      <c r="D1037" s="16"/>
      <c r="E1037" s="16"/>
      <c r="F1037" s="16"/>
      <c r="G1037" s="24"/>
    </row>
    <row r="1038" spans="1:7">
      <c r="A1038" s="16"/>
      <c r="B1038" s="16"/>
      <c r="C1038" s="16"/>
      <c r="D1038" s="16"/>
      <c r="E1038" s="16"/>
      <c r="F1038" s="16"/>
      <c r="G1038" s="24"/>
    </row>
    <row r="1039" spans="1:7">
      <c r="A1039" s="16"/>
      <c r="B1039" s="16"/>
      <c r="C1039" s="16"/>
      <c r="D1039" s="16"/>
      <c r="E1039" s="16"/>
      <c r="F1039" s="16"/>
      <c r="G1039" s="24"/>
    </row>
    <row r="1040" spans="1:7">
      <c r="A1040" s="16"/>
      <c r="B1040" s="16"/>
      <c r="C1040" s="16"/>
      <c r="D1040" s="16"/>
      <c r="E1040" s="16"/>
      <c r="F1040" s="16"/>
      <c r="G1040" s="24"/>
    </row>
    <row r="1041" spans="1:7">
      <c r="A1041" s="16"/>
      <c r="B1041" s="16"/>
      <c r="C1041" s="16"/>
      <c r="D1041" s="16"/>
      <c r="E1041" s="16"/>
      <c r="F1041" s="16"/>
      <c r="G1041" s="24"/>
    </row>
    <row r="1042" spans="1:7">
      <c r="A1042" s="16"/>
      <c r="B1042" s="16"/>
      <c r="C1042" s="16"/>
      <c r="D1042" s="16"/>
      <c r="E1042" s="16"/>
      <c r="F1042" s="16"/>
      <c r="G1042" s="24"/>
    </row>
    <row r="1043" spans="1:7">
      <c r="A1043" s="16"/>
      <c r="B1043" s="16"/>
      <c r="C1043" s="16"/>
      <c r="D1043" s="16"/>
      <c r="E1043" s="16"/>
      <c r="F1043" s="16"/>
      <c r="G1043" s="24"/>
    </row>
    <row r="1044" spans="1:7">
      <c r="A1044" s="16"/>
      <c r="B1044" s="16"/>
      <c r="C1044" s="16"/>
      <c r="D1044" s="16"/>
      <c r="E1044" s="16"/>
      <c r="F1044" s="16"/>
      <c r="G1044" s="24"/>
    </row>
    <row r="1045" spans="1:7">
      <c r="A1045" s="16"/>
      <c r="B1045" s="16"/>
      <c r="C1045" s="16"/>
      <c r="D1045" s="16"/>
      <c r="E1045" s="16"/>
      <c r="F1045" s="16"/>
      <c r="G1045" s="24"/>
    </row>
    <row r="1046" spans="1:7">
      <c r="A1046" s="16"/>
      <c r="B1046" s="16"/>
      <c r="C1046" s="16"/>
      <c r="D1046" s="16"/>
      <c r="E1046" s="16"/>
      <c r="F1046" s="16"/>
      <c r="G1046" s="24"/>
    </row>
    <row r="1047" spans="1:7">
      <c r="A1047" s="16"/>
      <c r="B1047" s="16"/>
      <c r="C1047" s="16"/>
      <c r="D1047" s="16"/>
      <c r="E1047" s="16"/>
      <c r="F1047" s="16"/>
      <c r="G1047" s="24"/>
    </row>
    <row r="1048" spans="1:7">
      <c r="A1048" s="16"/>
      <c r="B1048" s="16"/>
      <c r="C1048" s="16"/>
      <c r="D1048" s="16"/>
      <c r="E1048" s="16"/>
      <c r="F1048" s="16"/>
      <c r="G1048" s="24"/>
    </row>
    <row r="1049" spans="1:7">
      <c r="A1049" s="16"/>
      <c r="B1049" s="16"/>
      <c r="C1049" s="16"/>
      <c r="D1049" s="16"/>
      <c r="E1049" s="16"/>
      <c r="F1049" s="16"/>
      <c r="G1049" s="24"/>
    </row>
    <row r="1050" spans="1:7">
      <c r="A1050" s="16"/>
      <c r="B1050" s="16"/>
      <c r="C1050" s="16"/>
      <c r="D1050" s="16"/>
      <c r="E1050" s="16"/>
      <c r="F1050" s="16"/>
      <c r="G1050" s="24"/>
    </row>
    <row r="1051" spans="1:7">
      <c r="A1051" s="16"/>
      <c r="B1051" s="16"/>
      <c r="C1051" s="16"/>
      <c r="D1051" s="16"/>
      <c r="E1051" s="16"/>
      <c r="F1051" s="16"/>
      <c r="G1051" s="24"/>
    </row>
    <row r="1052" spans="1:7">
      <c r="A1052" s="16"/>
      <c r="B1052" s="16"/>
      <c r="C1052" s="16"/>
      <c r="D1052" s="16"/>
      <c r="E1052" s="16"/>
      <c r="F1052" s="16"/>
      <c r="G1052" s="24"/>
    </row>
    <row r="1053" spans="1:7">
      <c r="A1053" s="16"/>
      <c r="B1053" s="16"/>
      <c r="C1053" s="16"/>
      <c r="D1053" s="16"/>
      <c r="E1053" s="16"/>
      <c r="F1053" s="16"/>
      <c r="G1053" s="24"/>
    </row>
    <row r="1054" spans="1:7">
      <c r="A1054" s="16"/>
      <c r="B1054" s="16"/>
      <c r="C1054" s="16"/>
      <c r="D1054" s="16"/>
      <c r="E1054" s="16"/>
      <c r="F1054" s="16"/>
      <c r="G1054" s="24"/>
    </row>
    <row r="1055" spans="1:7">
      <c r="A1055" s="16"/>
      <c r="B1055" s="16"/>
      <c r="C1055" s="16"/>
      <c r="D1055" s="16"/>
      <c r="E1055" s="16"/>
      <c r="F1055" s="16"/>
      <c r="G1055" s="24"/>
    </row>
    <row r="1056" spans="1:7">
      <c r="A1056" s="16"/>
      <c r="B1056" s="16"/>
      <c r="C1056" s="16"/>
      <c r="D1056" s="16"/>
      <c r="E1056" s="16"/>
      <c r="F1056" s="16"/>
      <c r="G1056" s="24"/>
    </row>
    <row r="1057" spans="1:7">
      <c r="A1057" s="16"/>
      <c r="B1057" s="16"/>
      <c r="C1057" s="16"/>
      <c r="D1057" s="16"/>
      <c r="E1057" s="16"/>
      <c r="F1057" s="16"/>
      <c r="G1057" s="24"/>
    </row>
    <row r="1058" spans="1:7">
      <c r="A1058" s="16"/>
      <c r="B1058" s="16"/>
      <c r="C1058" s="16"/>
      <c r="D1058" s="16"/>
      <c r="E1058" s="16"/>
      <c r="F1058" s="16"/>
      <c r="G1058" s="24"/>
    </row>
    <row r="1059" spans="1:7">
      <c r="A1059" s="16"/>
      <c r="B1059" s="16"/>
      <c r="C1059" s="16"/>
      <c r="D1059" s="16"/>
      <c r="E1059" s="16"/>
      <c r="F1059" s="16"/>
      <c r="G1059" s="24"/>
    </row>
    <row r="1060" spans="1:7">
      <c r="A1060" s="16"/>
      <c r="B1060" s="16"/>
      <c r="C1060" s="16"/>
      <c r="D1060" s="16"/>
      <c r="E1060" s="16"/>
      <c r="F1060" s="16"/>
      <c r="G1060" s="24"/>
    </row>
    <row r="1061" spans="1:7">
      <c r="A1061" s="16"/>
      <c r="B1061" s="16"/>
      <c r="C1061" s="16"/>
      <c r="D1061" s="16"/>
      <c r="E1061" s="16"/>
      <c r="F1061" s="16"/>
      <c r="G1061" s="24"/>
    </row>
    <row r="1062" spans="1:7">
      <c r="A1062" s="16"/>
      <c r="B1062" s="16"/>
      <c r="C1062" s="16"/>
      <c r="D1062" s="16"/>
      <c r="E1062" s="16"/>
      <c r="F1062" s="16"/>
      <c r="G1062" s="24"/>
    </row>
    <row r="1063" spans="1:7">
      <c r="A1063" s="16"/>
      <c r="B1063" s="16"/>
      <c r="C1063" s="16"/>
      <c r="D1063" s="16"/>
      <c r="E1063" s="16"/>
      <c r="F1063" s="16"/>
      <c r="G1063" s="24"/>
    </row>
    <row r="1064" spans="1:7">
      <c r="A1064" s="16"/>
      <c r="B1064" s="16"/>
      <c r="C1064" s="16"/>
      <c r="D1064" s="16"/>
      <c r="E1064" s="16"/>
      <c r="F1064" s="16"/>
      <c r="G1064" s="24"/>
    </row>
    <row r="1065" spans="1:7">
      <c r="A1065" s="16"/>
      <c r="B1065" s="16"/>
      <c r="C1065" s="16"/>
      <c r="D1065" s="16"/>
      <c r="E1065" s="16"/>
      <c r="F1065" s="16"/>
      <c r="G1065" s="24"/>
    </row>
    <row r="1066" spans="1:7">
      <c r="A1066" s="16"/>
      <c r="B1066" s="16"/>
      <c r="C1066" s="16"/>
      <c r="D1066" s="16"/>
      <c r="E1066" s="16"/>
      <c r="F1066" s="16"/>
      <c r="G1066" s="24"/>
    </row>
    <row r="1067" spans="1:7">
      <c r="A1067" s="16"/>
      <c r="B1067" s="16"/>
      <c r="C1067" s="16"/>
      <c r="D1067" s="16"/>
      <c r="E1067" s="16"/>
      <c r="F1067" s="16"/>
      <c r="G1067" s="24"/>
    </row>
    <row r="1068" spans="1:7">
      <c r="A1068" s="16"/>
      <c r="B1068" s="16"/>
      <c r="C1068" s="16"/>
      <c r="D1068" s="16"/>
      <c r="E1068" s="16"/>
      <c r="F1068" s="16"/>
      <c r="G1068" s="24"/>
    </row>
    <row r="1069" spans="1:7">
      <c r="A1069" s="16"/>
      <c r="B1069" s="16"/>
      <c r="C1069" s="16"/>
      <c r="D1069" s="16"/>
      <c r="E1069" s="16"/>
      <c r="F1069" s="16"/>
      <c r="G1069" s="24"/>
    </row>
    <row r="1070" spans="1:7">
      <c r="A1070" s="16"/>
      <c r="B1070" s="16"/>
      <c r="C1070" s="16"/>
      <c r="D1070" s="16"/>
      <c r="E1070" s="16"/>
      <c r="F1070" s="16"/>
      <c r="G1070" s="24"/>
    </row>
    <row r="1071" spans="1:7">
      <c r="A1071" s="16"/>
      <c r="B1071" s="16"/>
      <c r="C1071" s="16"/>
      <c r="D1071" s="16"/>
      <c r="E1071" s="16"/>
      <c r="F1071" s="16"/>
      <c r="G1071" s="24"/>
    </row>
    <row r="1072" spans="1:7">
      <c r="A1072" s="16"/>
      <c r="B1072" s="16"/>
      <c r="C1072" s="16"/>
      <c r="D1072" s="16"/>
      <c r="E1072" s="16"/>
      <c r="F1072" s="16"/>
      <c r="G1072" s="24"/>
    </row>
    <row r="1073" spans="1:7">
      <c r="A1073" s="16"/>
      <c r="B1073" s="16"/>
      <c r="C1073" s="16"/>
      <c r="D1073" s="16"/>
      <c r="E1073" s="16"/>
      <c r="F1073" s="16"/>
      <c r="G1073" s="24"/>
    </row>
    <row r="1074" spans="1:7">
      <c r="A1074" s="16"/>
      <c r="B1074" s="16"/>
      <c r="C1074" s="16"/>
      <c r="D1074" s="16"/>
      <c r="E1074" s="16"/>
      <c r="F1074" s="16"/>
      <c r="G1074" s="24"/>
    </row>
    <row r="1075" spans="1:7">
      <c r="A1075" s="16"/>
      <c r="B1075" s="16"/>
      <c r="C1075" s="16"/>
      <c r="D1075" s="16"/>
      <c r="E1075" s="16"/>
      <c r="F1075" s="16"/>
      <c r="G1075" s="24"/>
    </row>
    <row r="1076" spans="1:7">
      <c r="A1076" s="16"/>
      <c r="B1076" s="16"/>
      <c r="C1076" s="16"/>
      <c r="D1076" s="16"/>
      <c r="E1076" s="16"/>
      <c r="F1076" s="16"/>
      <c r="G1076" s="24"/>
    </row>
    <row r="1077" spans="1:7">
      <c r="A1077" s="16"/>
      <c r="B1077" s="16"/>
      <c r="C1077" s="16"/>
      <c r="D1077" s="16"/>
      <c r="E1077" s="16"/>
      <c r="F1077" s="16"/>
      <c r="G1077" s="24"/>
    </row>
    <row r="1078" spans="1:7">
      <c r="A1078" s="16"/>
      <c r="B1078" s="16"/>
      <c r="C1078" s="16"/>
      <c r="D1078" s="16"/>
      <c r="E1078" s="16"/>
      <c r="F1078" s="16"/>
      <c r="G1078" s="24"/>
    </row>
    <row r="1079" spans="1:7">
      <c r="A1079" s="16"/>
      <c r="B1079" s="16"/>
      <c r="C1079" s="16"/>
      <c r="D1079" s="16"/>
      <c r="E1079" s="16"/>
      <c r="F1079" s="16"/>
      <c r="G1079" s="24"/>
    </row>
    <row r="1080" spans="1:7">
      <c r="A1080" s="16"/>
      <c r="B1080" s="16"/>
      <c r="C1080" s="16"/>
      <c r="D1080" s="16"/>
      <c r="E1080" s="16"/>
      <c r="F1080" s="16"/>
      <c r="G1080" s="24"/>
    </row>
    <row r="1081" spans="1:7">
      <c r="A1081" s="16"/>
      <c r="B1081" s="16"/>
      <c r="C1081" s="16"/>
      <c r="D1081" s="16"/>
      <c r="E1081" s="16"/>
      <c r="F1081" s="16"/>
      <c r="G1081" s="24"/>
    </row>
    <row r="1082" spans="1:7">
      <c r="A1082" s="16"/>
      <c r="B1082" s="16"/>
      <c r="C1082" s="16"/>
      <c r="D1082" s="16"/>
      <c r="E1082" s="16"/>
      <c r="F1082" s="16"/>
      <c r="G1082" s="24"/>
    </row>
    <row r="1083" spans="1:7">
      <c r="A1083" s="16"/>
      <c r="B1083" s="16"/>
      <c r="C1083" s="16"/>
      <c r="D1083" s="16"/>
      <c r="E1083" s="16"/>
      <c r="F1083" s="16"/>
      <c r="G1083" s="24"/>
    </row>
    <row r="1084" spans="1:7">
      <c r="A1084" s="16"/>
      <c r="B1084" s="16"/>
      <c r="C1084" s="16"/>
      <c r="D1084" s="16"/>
      <c r="E1084" s="16"/>
      <c r="F1084" s="16"/>
      <c r="G1084" s="24"/>
    </row>
    <row r="1085" spans="1:7">
      <c r="A1085" s="16"/>
      <c r="B1085" s="16"/>
      <c r="C1085" s="16"/>
      <c r="D1085" s="16"/>
      <c r="E1085" s="16"/>
      <c r="F1085" s="16"/>
      <c r="G1085" s="24"/>
    </row>
    <row r="1086" spans="1:7">
      <c r="A1086" s="16"/>
      <c r="B1086" s="16"/>
      <c r="C1086" s="16"/>
      <c r="D1086" s="16"/>
      <c r="E1086" s="16"/>
      <c r="F1086" s="16"/>
      <c r="G1086" s="24"/>
    </row>
    <row r="1087" spans="1:7">
      <c r="A1087" s="16"/>
      <c r="B1087" s="16"/>
      <c r="C1087" s="16"/>
      <c r="D1087" s="16"/>
      <c r="E1087" s="16"/>
      <c r="F1087" s="16"/>
      <c r="G1087" s="24"/>
    </row>
    <row r="1088" spans="1:7">
      <c r="A1088" s="16"/>
      <c r="B1088" s="16"/>
      <c r="C1088" s="16"/>
      <c r="D1088" s="16"/>
      <c r="E1088" s="16"/>
      <c r="F1088" s="16"/>
      <c r="G1088" s="24"/>
    </row>
    <row r="1089" spans="1:7">
      <c r="A1089" s="16"/>
      <c r="B1089" s="16"/>
      <c r="C1089" s="16"/>
      <c r="D1089" s="16"/>
      <c r="E1089" s="16"/>
      <c r="F1089" s="16"/>
      <c r="G1089" s="24"/>
    </row>
    <row r="1090" spans="1:7">
      <c r="A1090" s="16"/>
      <c r="B1090" s="16"/>
      <c r="C1090" s="16"/>
      <c r="D1090" s="16"/>
      <c r="E1090" s="16"/>
      <c r="F1090" s="16"/>
      <c r="G1090" s="24"/>
    </row>
    <row r="1091" spans="1:7">
      <c r="A1091" s="16"/>
      <c r="B1091" s="16"/>
      <c r="C1091" s="16"/>
      <c r="D1091" s="16"/>
      <c r="E1091" s="16"/>
      <c r="F1091" s="16"/>
      <c r="G1091" s="24"/>
    </row>
    <row r="1092" spans="1:7">
      <c r="A1092" s="16"/>
      <c r="B1092" s="16"/>
      <c r="C1092" s="16"/>
      <c r="D1092" s="16"/>
      <c r="E1092" s="16"/>
      <c r="F1092" s="16"/>
      <c r="G1092" s="24"/>
    </row>
    <row r="1093" spans="1:7">
      <c r="A1093" s="16"/>
      <c r="B1093" s="16"/>
      <c r="C1093" s="16"/>
      <c r="D1093" s="16"/>
      <c r="E1093" s="16"/>
      <c r="F1093" s="16"/>
      <c r="G1093" s="24"/>
    </row>
    <row r="1094" spans="1:7">
      <c r="A1094" s="16"/>
      <c r="B1094" s="16"/>
      <c r="C1094" s="16"/>
      <c r="D1094" s="16"/>
      <c r="E1094" s="16"/>
      <c r="F1094" s="16"/>
      <c r="G1094" s="24"/>
    </row>
    <row r="1095" spans="1:7">
      <c r="A1095" s="16"/>
      <c r="B1095" s="16"/>
      <c r="C1095" s="16"/>
      <c r="D1095" s="16"/>
      <c r="E1095" s="16"/>
      <c r="F1095" s="16"/>
      <c r="G1095" s="24"/>
    </row>
    <row r="1096" spans="1:7">
      <c r="A1096" s="16"/>
      <c r="B1096" s="16"/>
      <c r="C1096" s="16"/>
      <c r="D1096" s="16"/>
      <c r="E1096" s="16"/>
      <c r="F1096" s="16"/>
      <c r="G1096" s="24"/>
    </row>
    <row r="1097" spans="1:7">
      <c r="A1097" s="16"/>
      <c r="B1097" s="16"/>
      <c r="C1097" s="16"/>
      <c r="D1097" s="16"/>
      <c r="E1097" s="16"/>
      <c r="F1097" s="16"/>
      <c r="G1097" s="24"/>
    </row>
    <row r="1098" spans="1:7">
      <c r="A1098" s="16"/>
      <c r="B1098" s="16"/>
      <c r="C1098" s="16"/>
      <c r="D1098" s="16"/>
      <c r="E1098" s="16"/>
      <c r="F1098" s="16"/>
      <c r="G1098" s="24"/>
    </row>
    <row r="1099" spans="1:7">
      <c r="A1099" s="16"/>
      <c r="B1099" s="16"/>
      <c r="C1099" s="16"/>
      <c r="D1099" s="16"/>
      <c r="E1099" s="16"/>
      <c r="F1099" s="16"/>
      <c r="G1099" s="24"/>
    </row>
    <row r="1100" spans="1:7">
      <c r="A1100" s="16"/>
      <c r="B1100" s="16"/>
      <c r="C1100" s="16"/>
      <c r="D1100" s="16"/>
      <c r="E1100" s="16"/>
      <c r="F1100" s="16"/>
      <c r="G1100" s="24"/>
    </row>
    <row r="1101" spans="1:7">
      <c r="A1101" s="16"/>
      <c r="B1101" s="16"/>
      <c r="C1101" s="16"/>
      <c r="D1101" s="16"/>
      <c r="E1101" s="16"/>
      <c r="F1101" s="16"/>
      <c r="G1101" s="24"/>
    </row>
    <row r="1102" spans="1:7">
      <c r="A1102" s="16"/>
      <c r="B1102" s="16"/>
      <c r="C1102" s="16"/>
      <c r="D1102" s="16"/>
      <c r="E1102" s="16"/>
      <c r="F1102" s="16"/>
      <c r="G1102" s="24"/>
    </row>
    <row r="1103" spans="1:7">
      <c r="A1103" s="16"/>
      <c r="B1103" s="16"/>
      <c r="C1103" s="16"/>
      <c r="D1103" s="16"/>
      <c r="E1103" s="16"/>
      <c r="F1103" s="16"/>
      <c r="G1103" s="24"/>
    </row>
    <row r="1104" spans="1:7">
      <c r="A1104" s="16"/>
      <c r="B1104" s="16"/>
      <c r="C1104" s="16"/>
      <c r="D1104" s="16"/>
      <c r="E1104" s="16"/>
      <c r="F1104" s="16"/>
      <c r="G1104" s="24"/>
    </row>
    <row r="1105" spans="1:7">
      <c r="A1105" s="16"/>
      <c r="B1105" s="16"/>
      <c r="C1105" s="16"/>
      <c r="D1105" s="16"/>
      <c r="E1105" s="16"/>
      <c r="F1105" s="16"/>
      <c r="G1105" s="24"/>
    </row>
    <row r="1106" spans="1:7">
      <c r="A1106" s="16"/>
      <c r="B1106" s="16"/>
      <c r="C1106" s="16"/>
      <c r="D1106" s="16"/>
      <c r="E1106" s="16"/>
      <c r="F1106" s="16"/>
      <c r="G1106" s="24"/>
    </row>
    <row r="1107" spans="1:7">
      <c r="A1107" s="16"/>
      <c r="B1107" s="16"/>
      <c r="C1107" s="16"/>
      <c r="D1107" s="16"/>
      <c r="E1107" s="16"/>
      <c r="F1107" s="16"/>
      <c r="G1107" s="24"/>
    </row>
    <row r="1108" spans="1:7">
      <c r="A1108" s="16"/>
      <c r="B1108" s="16"/>
      <c r="C1108" s="16"/>
      <c r="D1108" s="16"/>
      <c r="E1108" s="16"/>
      <c r="F1108" s="16"/>
      <c r="G1108" s="24"/>
    </row>
    <row r="1109" spans="1:7">
      <c r="A1109" s="16"/>
      <c r="B1109" s="16"/>
      <c r="C1109" s="16"/>
      <c r="D1109" s="16"/>
      <c r="E1109" s="16"/>
      <c r="F1109" s="16"/>
      <c r="G1109" s="24"/>
    </row>
    <row r="1110" spans="1:7">
      <c r="A1110" s="16"/>
      <c r="B1110" s="16"/>
      <c r="C1110" s="16"/>
      <c r="D1110" s="16"/>
      <c r="E1110" s="16"/>
      <c r="F1110" s="16"/>
      <c r="G1110" s="24"/>
    </row>
    <row r="1111" spans="1:7">
      <c r="A1111" s="16"/>
      <c r="B1111" s="16"/>
      <c r="C1111" s="16"/>
      <c r="D1111" s="16"/>
      <c r="E1111" s="16"/>
      <c r="F1111" s="16"/>
      <c r="G1111" s="24"/>
    </row>
    <row r="1112" spans="1:7">
      <c r="A1112" s="16"/>
      <c r="B1112" s="16"/>
      <c r="C1112" s="16"/>
      <c r="D1112" s="16"/>
      <c r="E1112" s="16"/>
      <c r="F1112" s="16"/>
      <c r="G1112" s="24"/>
    </row>
    <row r="1113" spans="1:7">
      <c r="A1113" s="16"/>
      <c r="B1113" s="16"/>
      <c r="C1113" s="16"/>
      <c r="D1113" s="16"/>
      <c r="E1113" s="16"/>
      <c r="F1113" s="16"/>
      <c r="G1113" s="24"/>
    </row>
    <row r="1114" spans="1:7">
      <c r="A1114" s="16"/>
      <c r="B1114" s="16"/>
      <c r="C1114" s="16"/>
      <c r="D1114" s="16"/>
      <c r="E1114" s="16"/>
      <c r="F1114" s="16"/>
      <c r="G1114" s="24"/>
    </row>
    <row r="1115" spans="1:7">
      <c r="A1115" s="16"/>
      <c r="B1115" s="16"/>
      <c r="C1115" s="16"/>
      <c r="D1115" s="16"/>
      <c r="E1115" s="16"/>
      <c r="F1115" s="16"/>
      <c r="G1115" s="24"/>
    </row>
    <row r="1116" spans="1:7">
      <c r="A1116" s="16"/>
      <c r="B1116" s="16"/>
      <c r="C1116" s="16"/>
      <c r="D1116" s="16"/>
      <c r="E1116" s="16"/>
      <c r="F1116" s="16"/>
      <c r="G1116" s="24"/>
    </row>
    <row r="1117" spans="1:7">
      <c r="A1117" s="16"/>
      <c r="B1117" s="16"/>
      <c r="C1117" s="16"/>
      <c r="D1117" s="16"/>
      <c r="E1117" s="16"/>
      <c r="F1117" s="16"/>
      <c r="G1117" s="24"/>
    </row>
    <row r="1118" spans="1:7">
      <c r="A1118" s="16"/>
      <c r="B1118" s="16"/>
      <c r="C1118" s="16"/>
      <c r="D1118" s="16"/>
      <c r="E1118" s="16"/>
      <c r="F1118" s="16"/>
      <c r="G1118" s="24"/>
    </row>
    <row r="1119" spans="1:7">
      <c r="A1119" s="16"/>
      <c r="B1119" s="16"/>
      <c r="C1119" s="16"/>
      <c r="D1119" s="16"/>
      <c r="E1119" s="16"/>
      <c r="F1119" s="16"/>
      <c r="G1119" s="24"/>
    </row>
    <row r="1120" spans="1:7">
      <c r="A1120" s="16"/>
      <c r="B1120" s="16"/>
      <c r="C1120" s="16"/>
      <c r="D1120" s="16"/>
      <c r="E1120" s="16"/>
      <c r="F1120" s="16"/>
      <c r="G1120" s="24"/>
    </row>
    <row r="1121" spans="1:7">
      <c r="A1121" s="16"/>
      <c r="B1121" s="16"/>
      <c r="C1121" s="16"/>
      <c r="D1121" s="16"/>
      <c r="E1121" s="16"/>
      <c r="F1121" s="16"/>
      <c r="G1121" s="24"/>
    </row>
    <row r="1122" spans="1:7">
      <c r="A1122" s="16"/>
      <c r="B1122" s="16"/>
      <c r="C1122" s="16"/>
      <c r="D1122" s="16"/>
      <c r="E1122" s="16"/>
      <c r="F1122" s="16"/>
      <c r="G1122" s="24"/>
    </row>
    <row r="1123" spans="1:7">
      <c r="A1123" s="16"/>
      <c r="B1123" s="16"/>
      <c r="C1123" s="16"/>
      <c r="D1123" s="16"/>
      <c r="E1123" s="16"/>
      <c r="F1123" s="16"/>
      <c r="G1123" s="24"/>
    </row>
    <row r="1124" spans="1:7">
      <c r="A1124" s="16"/>
      <c r="B1124" s="16"/>
      <c r="C1124" s="16"/>
      <c r="D1124" s="16"/>
      <c r="E1124" s="16"/>
      <c r="F1124" s="16"/>
      <c r="G1124" s="24"/>
    </row>
    <row r="1125" spans="1:7">
      <c r="A1125" s="16"/>
      <c r="B1125" s="16"/>
      <c r="C1125" s="16"/>
      <c r="D1125" s="16"/>
      <c r="E1125" s="16"/>
      <c r="F1125" s="16"/>
      <c r="G1125" s="24"/>
    </row>
    <row r="1126" spans="1:7">
      <c r="A1126" s="16"/>
      <c r="B1126" s="16"/>
      <c r="C1126" s="16"/>
      <c r="D1126" s="16"/>
      <c r="E1126" s="16"/>
      <c r="F1126" s="16"/>
      <c r="G1126" s="24"/>
    </row>
    <row r="1127" spans="1:7">
      <c r="A1127" s="16"/>
      <c r="B1127" s="16"/>
      <c r="C1127" s="16"/>
      <c r="D1127" s="16"/>
      <c r="E1127" s="16"/>
      <c r="F1127" s="16"/>
      <c r="G1127" s="24"/>
    </row>
    <row r="1128" spans="1:7">
      <c r="A1128" s="16"/>
      <c r="B1128" s="16"/>
      <c r="C1128" s="16"/>
      <c r="D1128" s="16"/>
      <c r="E1128" s="16"/>
      <c r="F1128" s="16"/>
      <c r="G1128" s="24"/>
    </row>
    <row r="1129" spans="1:7">
      <c r="A1129" s="16"/>
      <c r="B1129" s="16"/>
      <c r="C1129" s="16"/>
      <c r="D1129" s="16"/>
      <c r="E1129" s="16"/>
      <c r="F1129" s="16"/>
      <c r="G1129" s="24"/>
    </row>
    <row r="1130" spans="1:7">
      <c r="A1130" s="16"/>
      <c r="B1130" s="16"/>
      <c r="C1130" s="16"/>
      <c r="D1130" s="16"/>
      <c r="E1130" s="16"/>
      <c r="F1130" s="16"/>
      <c r="G1130" s="24"/>
    </row>
    <row r="1131" spans="1:7">
      <c r="A1131" s="16"/>
      <c r="B1131" s="16"/>
      <c r="C1131" s="16"/>
      <c r="D1131" s="16"/>
      <c r="E1131" s="16"/>
      <c r="F1131" s="16"/>
      <c r="G1131" s="24"/>
    </row>
    <row r="1132" spans="1:7">
      <c r="A1132" s="16"/>
      <c r="B1132" s="16"/>
      <c r="C1132" s="16"/>
      <c r="D1132" s="16"/>
      <c r="E1132" s="16"/>
      <c r="F1132" s="16"/>
      <c r="G1132" s="24"/>
    </row>
    <row r="1133" spans="1:7">
      <c r="A1133" s="16"/>
      <c r="B1133" s="16"/>
      <c r="C1133" s="16"/>
      <c r="D1133" s="16"/>
      <c r="E1133" s="16"/>
      <c r="F1133" s="16"/>
      <c r="G1133" s="24"/>
    </row>
    <row r="1134" spans="1:7">
      <c r="A1134" s="16"/>
      <c r="B1134" s="16"/>
      <c r="C1134" s="16"/>
      <c r="D1134" s="16"/>
      <c r="E1134" s="16"/>
      <c r="F1134" s="16"/>
      <c r="G1134" s="24"/>
    </row>
    <row r="1135" spans="1:7">
      <c r="A1135" s="16"/>
      <c r="B1135" s="16"/>
      <c r="C1135" s="16"/>
      <c r="D1135" s="16"/>
      <c r="E1135" s="16"/>
      <c r="F1135" s="16"/>
      <c r="G1135" s="24"/>
    </row>
    <row r="1136" spans="1:7">
      <c r="A1136" s="16"/>
      <c r="B1136" s="16"/>
      <c r="C1136" s="16"/>
      <c r="D1136" s="16"/>
      <c r="E1136" s="16"/>
      <c r="F1136" s="16"/>
      <c r="G1136" s="24"/>
    </row>
    <row r="1137" spans="1:7">
      <c r="A1137" s="16"/>
      <c r="B1137" s="16"/>
      <c r="C1137" s="16"/>
      <c r="D1137" s="16"/>
      <c r="E1137" s="16"/>
      <c r="F1137" s="16"/>
      <c r="G1137" s="24"/>
    </row>
    <row r="1138" spans="1:7">
      <c r="A1138" s="16"/>
      <c r="B1138" s="16"/>
      <c r="C1138" s="16"/>
      <c r="D1138" s="16"/>
      <c r="E1138" s="16"/>
      <c r="F1138" s="16"/>
      <c r="G1138" s="24"/>
    </row>
    <row r="1139" spans="1:7">
      <c r="A1139" s="16"/>
      <c r="B1139" s="16"/>
      <c r="C1139" s="16"/>
      <c r="D1139" s="16"/>
      <c r="E1139" s="16"/>
      <c r="F1139" s="16"/>
      <c r="G1139" s="24"/>
    </row>
    <row r="1140" spans="1:7">
      <c r="A1140" s="16"/>
      <c r="B1140" s="16"/>
      <c r="C1140" s="16"/>
      <c r="D1140" s="16"/>
      <c r="E1140" s="16"/>
      <c r="F1140" s="16"/>
      <c r="G1140" s="24"/>
    </row>
    <row r="1141" spans="1:7">
      <c r="A1141" s="16"/>
      <c r="B1141" s="16"/>
      <c r="C1141" s="16"/>
      <c r="D1141" s="16"/>
      <c r="E1141" s="16"/>
      <c r="F1141" s="16"/>
      <c r="G1141" s="24"/>
    </row>
    <row r="1142" spans="1:7">
      <c r="A1142" s="16"/>
      <c r="B1142" s="16"/>
      <c r="C1142" s="16"/>
      <c r="D1142" s="16"/>
      <c r="E1142" s="16"/>
      <c r="F1142" s="16"/>
      <c r="G1142" s="24"/>
    </row>
    <row r="1143" spans="1:7">
      <c r="A1143" s="16"/>
      <c r="B1143" s="16"/>
      <c r="C1143" s="16"/>
      <c r="D1143" s="16"/>
      <c r="E1143" s="16"/>
      <c r="F1143" s="16"/>
      <c r="G1143" s="24"/>
    </row>
    <row r="1144" spans="1:7">
      <c r="A1144" s="16"/>
      <c r="B1144" s="16"/>
      <c r="C1144" s="16"/>
      <c r="D1144" s="16"/>
      <c r="E1144" s="16"/>
      <c r="F1144" s="16"/>
      <c r="G1144" s="24"/>
    </row>
    <row r="1145" spans="1:7">
      <c r="A1145" s="16"/>
      <c r="B1145" s="16"/>
      <c r="C1145" s="16"/>
      <c r="D1145" s="16"/>
      <c r="E1145" s="16"/>
      <c r="F1145" s="16"/>
      <c r="G1145" s="24"/>
    </row>
    <row r="1146" spans="1:7">
      <c r="A1146" s="16"/>
      <c r="B1146" s="16"/>
      <c r="C1146" s="16"/>
      <c r="D1146" s="16"/>
      <c r="E1146" s="16"/>
      <c r="F1146" s="16"/>
      <c r="G1146" s="24"/>
    </row>
    <row r="1147" spans="1:7">
      <c r="A1147" s="16"/>
      <c r="B1147" s="16"/>
      <c r="C1147" s="16"/>
      <c r="D1147" s="16"/>
      <c r="E1147" s="16"/>
      <c r="F1147" s="16"/>
      <c r="G1147" s="24"/>
    </row>
    <row r="1148" spans="1:7">
      <c r="A1148" s="16"/>
      <c r="B1148" s="16"/>
      <c r="C1148" s="16"/>
      <c r="D1148" s="16"/>
      <c r="E1148" s="16"/>
      <c r="F1148" s="16"/>
      <c r="G1148" s="24"/>
    </row>
    <row r="1149" spans="1:7">
      <c r="A1149" s="16"/>
      <c r="B1149" s="16"/>
      <c r="C1149" s="16"/>
      <c r="D1149" s="16"/>
      <c r="E1149" s="16"/>
      <c r="F1149" s="16"/>
      <c r="G1149" s="24"/>
    </row>
    <row r="1150" spans="1:7">
      <c r="A1150" s="16"/>
      <c r="B1150" s="16"/>
      <c r="C1150" s="16"/>
      <c r="D1150" s="16"/>
      <c r="E1150" s="16"/>
      <c r="F1150" s="16"/>
      <c r="G1150" s="24"/>
    </row>
    <row r="1151" spans="1:7">
      <c r="A1151" s="16"/>
      <c r="B1151" s="16"/>
      <c r="C1151" s="16"/>
      <c r="D1151" s="16"/>
      <c r="E1151" s="16"/>
      <c r="F1151" s="16"/>
      <c r="G1151" s="24"/>
    </row>
    <row r="1152" spans="1:7">
      <c r="A1152" s="16"/>
      <c r="B1152" s="16"/>
      <c r="C1152" s="16"/>
      <c r="D1152" s="16"/>
      <c r="E1152" s="16"/>
      <c r="F1152" s="16"/>
      <c r="G1152" s="24"/>
    </row>
    <row r="1153" spans="1:7">
      <c r="A1153" s="16"/>
      <c r="B1153" s="16"/>
      <c r="C1153" s="16"/>
      <c r="D1153" s="16"/>
      <c r="E1153" s="16"/>
      <c r="F1153" s="16"/>
      <c r="G1153" s="24"/>
    </row>
    <row r="1154" spans="1:7">
      <c r="A1154" s="16"/>
      <c r="B1154" s="16"/>
      <c r="C1154" s="16"/>
      <c r="D1154" s="16"/>
      <c r="E1154" s="16"/>
      <c r="F1154" s="16"/>
      <c r="G1154" s="24"/>
    </row>
    <row r="1155" spans="1:7">
      <c r="A1155" s="16"/>
      <c r="B1155" s="16"/>
      <c r="C1155" s="16"/>
      <c r="D1155" s="16"/>
      <c r="E1155" s="16"/>
      <c r="F1155" s="16"/>
      <c r="G1155" s="24"/>
    </row>
    <row r="1156" spans="1:7">
      <c r="A1156" s="16"/>
      <c r="B1156" s="16"/>
      <c r="C1156" s="16"/>
      <c r="D1156" s="16"/>
      <c r="E1156" s="16"/>
      <c r="F1156" s="16"/>
      <c r="G1156" s="24"/>
    </row>
    <row r="1157" spans="1:7">
      <c r="A1157" s="16"/>
      <c r="B1157" s="16"/>
      <c r="C1157" s="16"/>
      <c r="D1157" s="16"/>
      <c r="E1157" s="16"/>
      <c r="F1157" s="16"/>
      <c r="G1157" s="24"/>
    </row>
    <row r="1158" spans="1:7">
      <c r="A1158" s="16"/>
      <c r="B1158" s="16"/>
      <c r="C1158" s="16"/>
      <c r="D1158" s="16"/>
      <c r="E1158" s="16"/>
      <c r="F1158" s="16"/>
      <c r="G1158" s="24"/>
    </row>
    <row r="1159" spans="1:7">
      <c r="A1159" s="16"/>
      <c r="B1159" s="16"/>
      <c r="C1159" s="16"/>
      <c r="D1159" s="16"/>
      <c r="E1159" s="16"/>
      <c r="F1159" s="16"/>
      <c r="G1159" s="24"/>
    </row>
    <row r="1160" spans="1:7">
      <c r="A1160" s="16"/>
      <c r="B1160" s="16"/>
      <c r="C1160" s="16"/>
      <c r="D1160" s="16"/>
      <c r="E1160" s="16"/>
      <c r="F1160" s="16"/>
      <c r="G1160" s="24"/>
    </row>
    <row r="1161" spans="1:7">
      <c r="A1161" s="16"/>
      <c r="B1161" s="16"/>
      <c r="C1161" s="16"/>
      <c r="D1161" s="16"/>
      <c r="E1161" s="16"/>
      <c r="F1161" s="16"/>
      <c r="G1161" s="24"/>
    </row>
    <row r="1162" spans="1:7">
      <c r="A1162" s="16"/>
      <c r="B1162" s="16"/>
      <c r="C1162" s="16"/>
      <c r="D1162" s="16"/>
      <c r="E1162" s="16"/>
      <c r="F1162" s="16"/>
      <c r="G1162" s="24"/>
    </row>
    <row r="1163" spans="1:7">
      <c r="A1163" s="16"/>
      <c r="B1163" s="16"/>
      <c r="C1163" s="16"/>
      <c r="D1163" s="16"/>
      <c r="E1163" s="16"/>
      <c r="F1163" s="16"/>
      <c r="G1163" s="24"/>
    </row>
    <row r="1164" spans="1:7">
      <c r="A1164" s="16"/>
      <c r="B1164" s="16"/>
      <c r="C1164" s="16"/>
      <c r="D1164" s="16"/>
      <c r="E1164" s="16"/>
      <c r="F1164" s="16"/>
      <c r="G1164" s="24"/>
    </row>
    <row r="1165" spans="1:7">
      <c r="A1165" s="16"/>
      <c r="B1165" s="16"/>
      <c r="C1165" s="16"/>
      <c r="D1165" s="16"/>
      <c r="E1165" s="16"/>
      <c r="F1165" s="16"/>
      <c r="G1165" s="24"/>
    </row>
    <row r="1166" spans="1:7">
      <c r="A1166" s="16"/>
      <c r="B1166" s="16"/>
      <c r="C1166" s="16"/>
      <c r="D1166" s="16"/>
      <c r="E1166" s="16"/>
      <c r="F1166" s="16"/>
      <c r="G1166" s="24"/>
    </row>
    <row r="1167" spans="1:7">
      <c r="A1167" s="16"/>
      <c r="B1167" s="16"/>
      <c r="C1167" s="16"/>
      <c r="D1167" s="16"/>
      <c r="E1167" s="16"/>
      <c r="F1167" s="16"/>
      <c r="G1167" s="24"/>
    </row>
    <row r="1168" spans="1:7">
      <c r="A1168" s="16"/>
      <c r="B1168" s="16"/>
      <c r="C1168" s="16"/>
      <c r="D1168" s="16"/>
      <c r="E1168" s="16"/>
      <c r="F1168" s="16"/>
      <c r="G1168" s="24"/>
    </row>
    <row r="1169" spans="1:7">
      <c r="A1169" s="16"/>
      <c r="B1169" s="16"/>
      <c r="C1169" s="16"/>
      <c r="D1169" s="16"/>
      <c r="E1169" s="16"/>
      <c r="F1169" s="16"/>
      <c r="G1169" s="24"/>
    </row>
    <row r="1170" spans="1:7">
      <c r="A1170" s="16"/>
      <c r="B1170" s="16"/>
      <c r="C1170" s="16"/>
      <c r="D1170" s="16"/>
      <c r="E1170" s="16"/>
      <c r="F1170" s="16"/>
      <c r="G1170" s="24"/>
    </row>
    <row r="1171" spans="1:7">
      <c r="A1171" s="16"/>
      <c r="B1171" s="16"/>
      <c r="C1171" s="16"/>
      <c r="D1171" s="16"/>
      <c r="E1171" s="16"/>
      <c r="F1171" s="16"/>
      <c r="G1171" s="24"/>
    </row>
    <row r="1172" spans="1:7">
      <c r="A1172" s="16"/>
      <c r="B1172" s="16"/>
      <c r="C1172" s="16"/>
      <c r="D1172" s="16"/>
      <c r="E1172" s="16"/>
      <c r="F1172" s="16"/>
      <c r="G1172" s="24"/>
    </row>
    <row r="1173" spans="1:7">
      <c r="A1173" s="16"/>
      <c r="B1173" s="16"/>
      <c r="C1173" s="16"/>
      <c r="D1173" s="16"/>
      <c r="E1173" s="16"/>
      <c r="F1173" s="16"/>
      <c r="G1173" s="24"/>
    </row>
    <row r="1174" spans="1:7">
      <c r="A1174" s="16"/>
      <c r="B1174" s="16"/>
      <c r="C1174" s="16"/>
      <c r="D1174" s="16"/>
      <c r="E1174" s="16"/>
      <c r="F1174" s="16"/>
      <c r="G1174" s="24"/>
    </row>
    <row r="1175" spans="1:7">
      <c r="A1175" s="16"/>
      <c r="B1175" s="16"/>
      <c r="C1175" s="16"/>
      <c r="D1175" s="16"/>
      <c r="E1175" s="16"/>
      <c r="F1175" s="16"/>
      <c r="G1175" s="24"/>
    </row>
    <row r="1176" spans="1:7">
      <c r="A1176" s="16"/>
      <c r="B1176" s="16"/>
      <c r="C1176" s="16"/>
      <c r="D1176" s="16"/>
      <c r="E1176" s="16"/>
      <c r="F1176" s="16"/>
      <c r="G1176" s="24"/>
    </row>
    <row r="1177" spans="1:7">
      <c r="A1177" s="16"/>
      <c r="B1177" s="16"/>
      <c r="C1177" s="16"/>
      <c r="D1177" s="16"/>
      <c r="E1177" s="16"/>
      <c r="F1177" s="16"/>
      <c r="G1177" s="24"/>
    </row>
    <row r="1178" spans="1:7">
      <c r="A1178" s="16"/>
      <c r="B1178" s="16"/>
      <c r="C1178" s="16"/>
      <c r="D1178" s="16"/>
      <c r="E1178" s="16"/>
      <c r="F1178" s="16"/>
      <c r="G1178" s="24"/>
    </row>
    <row r="1179" spans="1:7">
      <c r="A1179" s="16"/>
      <c r="B1179" s="16"/>
      <c r="C1179" s="16"/>
      <c r="D1179" s="16"/>
      <c r="E1179" s="16"/>
      <c r="F1179" s="16"/>
      <c r="G1179" s="24"/>
    </row>
    <row r="1180" spans="1:7">
      <c r="A1180" s="16"/>
      <c r="B1180" s="16"/>
      <c r="C1180" s="16"/>
      <c r="D1180" s="16"/>
      <c r="E1180" s="16"/>
      <c r="F1180" s="16"/>
      <c r="G1180" s="24"/>
    </row>
    <row r="1181" spans="1:7">
      <c r="A1181" s="16"/>
      <c r="B1181" s="16"/>
      <c r="C1181" s="16"/>
      <c r="D1181" s="16"/>
      <c r="E1181" s="16"/>
      <c r="F1181" s="16"/>
      <c r="G1181" s="24"/>
    </row>
    <row r="1182" spans="1:7">
      <c r="A1182" s="16"/>
      <c r="B1182" s="16"/>
      <c r="C1182" s="16"/>
      <c r="D1182" s="16"/>
      <c r="E1182" s="16"/>
      <c r="F1182" s="16"/>
      <c r="G1182" s="24"/>
    </row>
    <row r="1183" spans="1:7">
      <c r="A1183" s="16"/>
      <c r="B1183" s="16"/>
      <c r="C1183" s="16"/>
      <c r="D1183" s="16"/>
      <c r="E1183" s="16"/>
      <c r="F1183" s="16"/>
      <c r="G1183" s="24"/>
    </row>
    <row r="1184" spans="1:7">
      <c r="A1184" s="16"/>
      <c r="B1184" s="16"/>
      <c r="C1184" s="16"/>
      <c r="D1184" s="16"/>
      <c r="E1184" s="16"/>
      <c r="F1184" s="16"/>
      <c r="G1184" s="24"/>
    </row>
    <row r="1185" spans="1:7">
      <c r="A1185" s="16"/>
      <c r="B1185" s="16"/>
      <c r="C1185" s="16"/>
      <c r="D1185" s="16"/>
      <c r="E1185" s="16"/>
      <c r="F1185" s="16"/>
      <c r="G1185" s="24"/>
    </row>
    <row r="1186" spans="1:7">
      <c r="A1186" s="16"/>
      <c r="B1186" s="16"/>
      <c r="C1186" s="16"/>
      <c r="D1186" s="16"/>
      <c r="E1186" s="16"/>
      <c r="F1186" s="16"/>
      <c r="G1186" s="24"/>
    </row>
    <row r="1187" spans="1:7">
      <c r="A1187" s="16"/>
      <c r="B1187" s="16"/>
      <c r="C1187" s="16"/>
      <c r="D1187" s="16"/>
      <c r="E1187" s="16"/>
      <c r="F1187" s="16"/>
      <c r="G1187" s="24"/>
    </row>
    <row r="1188" spans="1:7">
      <c r="A1188" s="16"/>
      <c r="B1188" s="16"/>
      <c r="C1188" s="16"/>
      <c r="D1188" s="16"/>
      <c r="E1188" s="16"/>
      <c r="F1188" s="16"/>
      <c r="G1188" s="24"/>
    </row>
    <row r="1189" spans="1:7">
      <c r="A1189" s="16"/>
      <c r="B1189" s="16"/>
      <c r="C1189" s="16"/>
      <c r="D1189" s="16"/>
      <c r="E1189" s="16"/>
      <c r="F1189" s="16"/>
      <c r="G1189" s="24"/>
    </row>
    <row r="1190" spans="1:7">
      <c r="A1190" s="16"/>
      <c r="B1190" s="16"/>
      <c r="C1190" s="16"/>
      <c r="D1190" s="16"/>
      <c r="E1190" s="16"/>
      <c r="F1190" s="16"/>
      <c r="G1190" s="24"/>
    </row>
    <row r="1191" spans="1:7">
      <c r="A1191" s="16"/>
      <c r="B1191" s="16"/>
      <c r="C1191" s="16"/>
      <c r="D1191" s="16"/>
      <c r="E1191" s="16"/>
      <c r="F1191" s="16"/>
      <c r="G1191" s="24"/>
    </row>
    <row r="1192" spans="1:7">
      <c r="A1192" s="16"/>
      <c r="B1192" s="16"/>
      <c r="C1192" s="16"/>
      <c r="D1192" s="16"/>
      <c r="E1192" s="16"/>
      <c r="F1192" s="16"/>
      <c r="G1192" s="24"/>
    </row>
    <row r="1193" spans="1:7">
      <c r="A1193" s="16"/>
      <c r="B1193" s="16"/>
      <c r="C1193" s="16"/>
      <c r="D1193" s="16"/>
      <c r="E1193" s="16"/>
      <c r="F1193" s="16"/>
      <c r="G1193" s="24"/>
    </row>
    <row r="1194" spans="1:7">
      <c r="A1194" s="16"/>
      <c r="B1194" s="16"/>
      <c r="C1194" s="16"/>
      <c r="D1194" s="16"/>
      <c r="E1194" s="16"/>
      <c r="F1194" s="16"/>
      <c r="G1194" s="24"/>
    </row>
    <row r="1195" spans="1:7">
      <c r="A1195" s="16"/>
      <c r="B1195" s="16"/>
      <c r="C1195" s="16"/>
      <c r="D1195" s="16"/>
      <c r="E1195" s="16"/>
      <c r="F1195" s="16"/>
      <c r="G1195" s="24"/>
    </row>
    <row r="1196" spans="1:7">
      <c r="A1196" s="16"/>
      <c r="B1196" s="16"/>
      <c r="C1196" s="16"/>
      <c r="D1196" s="16"/>
      <c r="E1196" s="16"/>
      <c r="F1196" s="16"/>
      <c r="G1196" s="24"/>
    </row>
    <row r="1197" spans="1:7">
      <c r="A1197" s="16"/>
      <c r="B1197" s="16"/>
      <c r="C1197" s="16"/>
      <c r="D1197" s="16"/>
      <c r="E1197" s="16"/>
      <c r="F1197" s="16"/>
      <c r="G1197" s="24"/>
    </row>
    <row r="1198" spans="1:7">
      <c r="A1198" s="16"/>
      <c r="B1198" s="16"/>
      <c r="C1198" s="16"/>
      <c r="D1198" s="16"/>
      <c r="E1198" s="16"/>
      <c r="F1198" s="16"/>
      <c r="G1198" s="24"/>
    </row>
    <row r="1199" spans="1:7">
      <c r="A1199" s="16"/>
      <c r="B1199" s="16"/>
      <c r="C1199" s="16"/>
      <c r="D1199" s="16"/>
      <c r="E1199" s="16"/>
      <c r="F1199" s="16"/>
      <c r="G1199" s="24"/>
    </row>
    <row r="1200" spans="1:7">
      <c r="A1200" s="16"/>
      <c r="B1200" s="16"/>
      <c r="C1200" s="16"/>
      <c r="D1200" s="16"/>
      <c r="E1200" s="16"/>
      <c r="F1200" s="16"/>
      <c r="G1200" s="24"/>
    </row>
    <row r="1201" spans="1:7">
      <c r="A1201" s="16"/>
      <c r="B1201" s="16"/>
      <c r="C1201" s="16"/>
      <c r="D1201" s="16"/>
      <c r="E1201" s="16"/>
      <c r="F1201" s="16"/>
      <c r="G1201" s="24"/>
    </row>
    <row r="1202" spans="1:7">
      <c r="A1202" s="16"/>
      <c r="B1202" s="16"/>
      <c r="C1202" s="16"/>
      <c r="D1202" s="16"/>
      <c r="E1202" s="16"/>
      <c r="F1202" s="16"/>
      <c r="G1202" s="24"/>
    </row>
    <row r="1203" spans="1:7">
      <c r="A1203" s="16"/>
      <c r="B1203" s="16"/>
      <c r="C1203" s="16"/>
      <c r="D1203" s="16"/>
      <c r="E1203" s="16"/>
      <c r="F1203" s="16"/>
      <c r="G1203" s="24"/>
    </row>
    <row r="1204" spans="1:7">
      <c r="A1204" s="16"/>
      <c r="B1204" s="16"/>
      <c r="C1204" s="16"/>
      <c r="D1204" s="16"/>
      <c r="E1204" s="16"/>
      <c r="F1204" s="16"/>
      <c r="G1204" s="24"/>
    </row>
    <row r="1205" spans="1:7">
      <c r="A1205" s="16"/>
      <c r="B1205" s="16"/>
      <c r="C1205" s="16"/>
      <c r="D1205" s="16"/>
      <c r="E1205" s="16"/>
      <c r="F1205" s="16"/>
      <c r="G1205" s="24"/>
    </row>
    <row r="1206" spans="1:7">
      <c r="A1206" s="16"/>
      <c r="B1206" s="16"/>
      <c r="C1206" s="16"/>
      <c r="D1206" s="16"/>
      <c r="E1206" s="16"/>
      <c r="F1206" s="16"/>
      <c r="G1206" s="24"/>
    </row>
    <row r="1207" spans="1:7">
      <c r="A1207" s="16"/>
      <c r="B1207" s="16"/>
      <c r="C1207" s="16"/>
      <c r="D1207" s="16"/>
      <c r="E1207" s="16"/>
      <c r="F1207" s="16"/>
      <c r="G1207" s="24"/>
    </row>
    <row r="1208" spans="1:7">
      <c r="A1208" s="16"/>
      <c r="B1208" s="16"/>
      <c r="C1208" s="16"/>
      <c r="D1208" s="16"/>
      <c r="E1208" s="16"/>
      <c r="F1208" s="16"/>
      <c r="G1208" s="24"/>
    </row>
    <row r="1209" spans="1:7">
      <c r="A1209" s="16"/>
      <c r="B1209" s="16"/>
      <c r="C1209" s="16"/>
      <c r="D1209" s="16"/>
      <c r="E1209" s="16"/>
      <c r="F1209" s="16"/>
      <c r="G1209" s="24"/>
    </row>
    <row r="1210" spans="1:7">
      <c r="A1210" s="16"/>
      <c r="B1210" s="16"/>
      <c r="C1210" s="16"/>
      <c r="D1210" s="16"/>
      <c r="E1210" s="16"/>
      <c r="F1210" s="16"/>
      <c r="G1210" s="24"/>
    </row>
    <row r="1211" spans="1:7">
      <c r="A1211" s="16"/>
      <c r="B1211" s="16"/>
      <c r="C1211" s="16"/>
      <c r="D1211" s="16"/>
      <c r="E1211" s="16"/>
      <c r="F1211" s="16"/>
      <c r="G1211" s="24"/>
    </row>
    <row r="1212" spans="1:7">
      <c r="A1212" s="16"/>
      <c r="B1212" s="16"/>
      <c r="C1212" s="16"/>
      <c r="D1212" s="16"/>
      <c r="E1212" s="16"/>
      <c r="F1212" s="16"/>
      <c r="G1212" s="24"/>
    </row>
    <row r="1213" spans="1:7">
      <c r="A1213" s="16"/>
      <c r="B1213" s="16"/>
      <c r="C1213" s="16"/>
      <c r="D1213" s="16"/>
      <c r="E1213" s="16"/>
      <c r="F1213" s="16"/>
      <c r="G1213" s="24"/>
    </row>
    <row r="1214" spans="1:7">
      <c r="A1214" s="16"/>
      <c r="B1214" s="16"/>
      <c r="C1214" s="16"/>
      <c r="D1214" s="16"/>
      <c r="E1214" s="16"/>
      <c r="F1214" s="16"/>
      <c r="G1214" s="24"/>
    </row>
    <row r="1215" spans="1:7">
      <c r="A1215" s="16"/>
      <c r="B1215" s="16"/>
      <c r="C1215" s="16"/>
      <c r="D1215" s="16"/>
      <c r="E1215" s="16"/>
      <c r="F1215" s="16"/>
      <c r="G1215" s="24"/>
    </row>
    <row r="1216" spans="1:7">
      <c r="A1216" s="16"/>
      <c r="B1216" s="16"/>
      <c r="C1216" s="16"/>
      <c r="D1216" s="16"/>
      <c r="E1216" s="16"/>
      <c r="F1216" s="16"/>
      <c r="G1216" s="24"/>
    </row>
    <row r="1217" spans="1:7">
      <c r="A1217" s="16"/>
      <c r="B1217" s="16"/>
      <c r="C1217" s="16"/>
      <c r="D1217" s="16"/>
      <c r="E1217" s="16"/>
      <c r="F1217" s="16"/>
      <c r="G1217" s="24"/>
    </row>
    <row r="1218" spans="1:7">
      <c r="A1218" s="16"/>
      <c r="B1218" s="16"/>
      <c r="C1218" s="16"/>
      <c r="D1218" s="16"/>
      <c r="E1218" s="16"/>
      <c r="F1218" s="16"/>
      <c r="G1218" s="24"/>
    </row>
    <row r="1219" spans="1:7">
      <c r="A1219" s="16"/>
      <c r="B1219" s="16"/>
      <c r="C1219" s="16"/>
      <c r="D1219" s="16"/>
      <c r="E1219" s="16"/>
      <c r="F1219" s="16"/>
      <c r="G1219" s="24"/>
    </row>
    <row r="1220" spans="1:7">
      <c r="A1220" s="16"/>
      <c r="B1220" s="16"/>
      <c r="C1220" s="16"/>
      <c r="D1220" s="16"/>
      <c r="E1220" s="16"/>
      <c r="F1220" s="16"/>
      <c r="G1220" s="24"/>
    </row>
    <row r="1221" spans="1:7">
      <c r="A1221" s="16"/>
      <c r="B1221" s="16"/>
      <c r="C1221" s="16"/>
      <c r="D1221" s="16"/>
      <c r="E1221" s="16"/>
      <c r="F1221" s="16"/>
      <c r="G1221" s="24"/>
    </row>
    <row r="1222" spans="1:7">
      <c r="A1222" s="16"/>
      <c r="B1222" s="16"/>
      <c r="C1222" s="16"/>
      <c r="D1222" s="16"/>
      <c r="E1222" s="16"/>
      <c r="F1222" s="16"/>
      <c r="G1222" s="24"/>
    </row>
    <row r="1223" spans="1:7">
      <c r="A1223" s="16"/>
      <c r="B1223" s="16"/>
      <c r="C1223" s="16"/>
      <c r="D1223" s="16"/>
      <c r="E1223" s="16"/>
      <c r="F1223" s="16"/>
      <c r="G1223" s="24"/>
    </row>
    <row r="1224" spans="1:7">
      <c r="A1224" s="16"/>
      <c r="B1224" s="16"/>
      <c r="C1224" s="16"/>
      <c r="D1224" s="16"/>
      <c r="E1224" s="16"/>
      <c r="F1224" s="16"/>
      <c r="G1224" s="24"/>
    </row>
    <row r="1225" spans="1:7">
      <c r="A1225" s="16"/>
      <c r="B1225" s="16"/>
      <c r="C1225" s="16"/>
      <c r="D1225" s="16"/>
      <c r="E1225" s="16"/>
      <c r="F1225" s="16"/>
      <c r="G1225" s="24"/>
    </row>
    <row r="1226" spans="1:7">
      <c r="A1226" s="16"/>
      <c r="B1226" s="16"/>
      <c r="C1226" s="16"/>
      <c r="D1226" s="16"/>
      <c r="E1226" s="16"/>
      <c r="F1226" s="16"/>
      <c r="G1226" s="24"/>
    </row>
    <row r="1227" spans="1:7">
      <c r="A1227" s="16"/>
      <c r="B1227" s="16"/>
      <c r="C1227" s="16"/>
      <c r="D1227" s="16"/>
      <c r="E1227" s="16"/>
      <c r="F1227" s="16"/>
      <c r="G1227" s="24"/>
    </row>
    <row r="1228" spans="1:7">
      <c r="A1228" s="16"/>
      <c r="B1228" s="16"/>
      <c r="C1228" s="16"/>
      <c r="D1228" s="16"/>
      <c r="E1228" s="16"/>
      <c r="F1228" s="16"/>
      <c r="G1228" s="24"/>
    </row>
    <row r="1229" spans="1:7">
      <c r="A1229" s="16"/>
      <c r="B1229" s="16"/>
      <c r="C1229" s="16"/>
      <c r="D1229" s="16"/>
      <c r="E1229" s="16"/>
      <c r="F1229" s="16"/>
      <c r="G1229" s="24"/>
    </row>
    <row r="1230" spans="1:7">
      <c r="A1230" s="16"/>
      <c r="B1230" s="16"/>
      <c r="C1230" s="16"/>
      <c r="D1230" s="16"/>
      <c r="E1230" s="16"/>
      <c r="F1230" s="16"/>
      <c r="G1230" s="24"/>
    </row>
    <row r="1231" spans="1:7">
      <c r="A1231" s="16"/>
      <c r="B1231" s="16"/>
      <c r="C1231" s="16"/>
      <c r="D1231" s="16"/>
      <c r="E1231" s="16"/>
      <c r="F1231" s="16"/>
      <c r="G1231" s="24"/>
    </row>
    <row r="1232" spans="1:7">
      <c r="A1232" s="16"/>
      <c r="B1232" s="16"/>
      <c r="C1232" s="16"/>
      <c r="D1232" s="16"/>
      <c r="E1232" s="16"/>
      <c r="F1232" s="16"/>
      <c r="G1232" s="24"/>
    </row>
    <row r="1233" spans="1:7">
      <c r="A1233" s="16"/>
      <c r="B1233" s="16"/>
      <c r="C1233" s="16"/>
      <c r="D1233" s="16"/>
      <c r="E1233" s="16"/>
      <c r="F1233" s="16"/>
      <c r="G1233" s="24"/>
    </row>
    <row r="1234" spans="1:7">
      <c r="A1234" s="16"/>
      <c r="B1234" s="16"/>
      <c r="C1234" s="16"/>
      <c r="D1234" s="16"/>
      <c r="E1234" s="16"/>
      <c r="F1234" s="16"/>
      <c r="G1234" s="24"/>
    </row>
    <row r="1235" spans="1:7">
      <c r="A1235" s="16"/>
      <c r="B1235" s="16"/>
      <c r="C1235" s="16"/>
      <c r="D1235" s="16"/>
      <c r="E1235" s="16"/>
      <c r="F1235" s="16"/>
      <c r="G1235" s="24"/>
    </row>
    <row r="1236" spans="1:7">
      <c r="A1236" s="16"/>
      <c r="B1236" s="16"/>
      <c r="C1236" s="16"/>
      <c r="D1236" s="16"/>
      <c r="E1236" s="16"/>
      <c r="F1236" s="16"/>
      <c r="G1236" s="24"/>
    </row>
    <row r="1237" spans="1:7">
      <c r="A1237" s="16"/>
      <c r="B1237" s="16"/>
      <c r="C1237" s="16"/>
      <c r="D1237" s="16"/>
      <c r="E1237" s="16"/>
      <c r="F1237" s="16"/>
      <c r="G1237" s="24"/>
    </row>
    <row r="1238" spans="1:7">
      <c r="A1238" s="16"/>
      <c r="B1238" s="16"/>
      <c r="C1238" s="16"/>
      <c r="D1238" s="16"/>
      <c r="E1238" s="16"/>
      <c r="F1238" s="16"/>
      <c r="G1238" s="24"/>
    </row>
    <row r="1239" spans="1:7">
      <c r="A1239" s="16"/>
      <c r="B1239" s="16"/>
      <c r="C1239" s="16"/>
      <c r="D1239" s="16"/>
      <c r="E1239" s="16"/>
      <c r="F1239" s="16"/>
      <c r="G1239" s="24"/>
    </row>
    <row r="1240" spans="1:7">
      <c r="A1240" s="16"/>
      <c r="B1240" s="16"/>
      <c r="C1240" s="16"/>
      <c r="D1240" s="16"/>
      <c r="E1240" s="16"/>
      <c r="F1240" s="16"/>
      <c r="G1240" s="24"/>
    </row>
    <row r="1241" spans="1:7">
      <c r="A1241" s="16"/>
      <c r="B1241" s="16"/>
      <c r="C1241" s="16"/>
      <c r="D1241" s="16"/>
      <c r="E1241" s="16"/>
      <c r="F1241" s="16"/>
      <c r="G1241" s="24"/>
    </row>
    <row r="1242" spans="1:7">
      <c r="A1242" s="16"/>
      <c r="B1242" s="16"/>
      <c r="C1242" s="16"/>
      <c r="D1242" s="16"/>
      <c r="E1242" s="16"/>
      <c r="F1242" s="16"/>
      <c r="G1242" s="24"/>
    </row>
    <row r="1243" spans="1:7">
      <c r="A1243" s="16"/>
      <c r="B1243" s="16"/>
      <c r="C1243" s="16"/>
      <c r="D1243" s="16"/>
      <c r="E1243" s="16"/>
      <c r="F1243" s="16"/>
      <c r="G1243" s="24"/>
    </row>
    <row r="1244" spans="1:7">
      <c r="A1244" s="16"/>
      <c r="B1244" s="16"/>
      <c r="C1244" s="16"/>
      <c r="D1244" s="16"/>
      <c r="E1244" s="16"/>
      <c r="F1244" s="16"/>
      <c r="G1244" s="24"/>
    </row>
    <row r="1245" spans="1:7">
      <c r="A1245" s="16"/>
      <c r="B1245" s="16"/>
      <c r="C1245" s="16"/>
      <c r="D1245" s="16"/>
      <c r="E1245" s="16"/>
      <c r="F1245" s="16"/>
      <c r="G1245" s="24"/>
    </row>
    <row r="1246" spans="1:7">
      <c r="A1246" s="16"/>
      <c r="B1246" s="16"/>
      <c r="C1246" s="16"/>
      <c r="D1246" s="16"/>
      <c r="E1246" s="16"/>
      <c r="F1246" s="16"/>
      <c r="G1246" s="24"/>
    </row>
    <row r="1247" spans="1:7">
      <c r="A1247" s="16"/>
      <c r="B1247" s="16"/>
      <c r="C1247" s="16"/>
      <c r="D1247" s="16"/>
      <c r="E1247" s="16"/>
      <c r="F1247" s="16"/>
      <c r="G1247" s="24"/>
    </row>
    <row r="1248" spans="1:7">
      <c r="A1248" s="16"/>
      <c r="B1248" s="16"/>
      <c r="C1248" s="16"/>
      <c r="D1248" s="16"/>
      <c r="E1248" s="16"/>
      <c r="F1248" s="16"/>
      <c r="G1248" s="24"/>
    </row>
    <row r="1249" spans="1:7">
      <c r="A1249" s="16"/>
      <c r="B1249" s="16"/>
      <c r="C1249" s="16"/>
      <c r="D1249" s="16"/>
      <c r="E1249" s="16"/>
      <c r="F1249" s="16"/>
      <c r="G1249" s="24"/>
    </row>
    <row r="1250" spans="1:7">
      <c r="A1250" s="16"/>
      <c r="B1250" s="16"/>
      <c r="C1250" s="16"/>
      <c r="D1250" s="16"/>
      <c r="E1250" s="16"/>
      <c r="F1250" s="16"/>
      <c r="G1250" s="24"/>
    </row>
    <row r="1251" spans="1:7">
      <c r="A1251" s="16"/>
      <c r="B1251" s="16"/>
      <c r="C1251" s="16"/>
      <c r="D1251" s="16"/>
      <c r="E1251" s="16"/>
      <c r="F1251" s="16"/>
      <c r="G1251" s="24"/>
    </row>
    <row r="1252" spans="1:7">
      <c r="A1252" s="16"/>
      <c r="B1252" s="16"/>
      <c r="C1252" s="16"/>
      <c r="D1252" s="16"/>
      <c r="E1252" s="16"/>
      <c r="F1252" s="16"/>
      <c r="G1252" s="24"/>
    </row>
    <row r="1253" spans="1:7">
      <c r="A1253" s="16"/>
      <c r="B1253" s="16"/>
      <c r="C1253" s="16"/>
      <c r="D1253" s="16"/>
      <c r="E1253" s="16"/>
      <c r="F1253" s="16"/>
      <c r="G1253" s="24"/>
    </row>
    <row r="1254" spans="1:7">
      <c r="A1254" s="16"/>
      <c r="B1254" s="16"/>
      <c r="C1254" s="16"/>
      <c r="D1254" s="16"/>
      <c r="E1254" s="16"/>
      <c r="F1254" s="16"/>
      <c r="G1254" s="24"/>
    </row>
    <row r="1255" spans="1:7">
      <c r="A1255" s="16"/>
      <c r="B1255" s="16"/>
      <c r="C1255" s="16"/>
      <c r="D1255" s="16"/>
      <c r="E1255" s="16"/>
      <c r="F1255" s="16"/>
      <c r="G1255" s="24"/>
    </row>
    <row r="1256" spans="1:7">
      <c r="A1256" s="16"/>
      <c r="B1256" s="16"/>
      <c r="C1256" s="16"/>
      <c r="D1256" s="16"/>
      <c r="E1256" s="16"/>
      <c r="F1256" s="16"/>
      <c r="G1256" s="24"/>
    </row>
    <row r="1257" spans="1:7">
      <c r="A1257" s="16"/>
      <c r="B1257" s="16"/>
      <c r="C1257" s="16"/>
      <c r="D1257" s="16"/>
      <c r="E1257" s="16"/>
      <c r="F1257" s="16"/>
      <c r="G1257" s="24"/>
    </row>
    <row r="1258" spans="1:7">
      <c r="A1258" s="16"/>
      <c r="B1258" s="16"/>
      <c r="C1258" s="16"/>
      <c r="D1258" s="16"/>
      <c r="E1258" s="16"/>
      <c r="F1258" s="16"/>
      <c r="G1258" s="24"/>
    </row>
    <row r="1259" spans="1:7">
      <c r="A1259" s="16"/>
      <c r="B1259" s="16"/>
      <c r="C1259" s="16"/>
      <c r="D1259" s="16"/>
      <c r="E1259" s="16"/>
      <c r="F1259" s="16"/>
      <c r="G1259" s="24"/>
    </row>
    <row r="1260" spans="1:7">
      <c r="A1260" s="16"/>
      <c r="B1260" s="16"/>
      <c r="C1260" s="16"/>
      <c r="D1260" s="16"/>
      <c r="E1260" s="16"/>
      <c r="F1260" s="16"/>
      <c r="G1260" s="24"/>
    </row>
    <row r="1261" spans="1:7">
      <c r="A1261" s="16"/>
      <c r="B1261" s="16"/>
      <c r="C1261" s="16"/>
      <c r="D1261" s="16"/>
      <c r="E1261" s="16"/>
      <c r="F1261" s="16"/>
      <c r="G1261" s="24"/>
    </row>
    <row r="1262" spans="1:7">
      <c r="A1262" s="16"/>
      <c r="B1262" s="16"/>
      <c r="C1262" s="16"/>
      <c r="D1262" s="16"/>
      <c r="E1262" s="16"/>
      <c r="F1262" s="16"/>
      <c r="G1262" s="24"/>
    </row>
    <row r="1263" spans="1:7">
      <c r="A1263" s="16"/>
      <c r="B1263" s="16"/>
      <c r="C1263" s="16"/>
      <c r="D1263" s="16"/>
      <c r="E1263" s="16"/>
      <c r="F1263" s="16"/>
      <c r="G1263" s="24"/>
    </row>
    <row r="1264" spans="1:7">
      <c r="A1264" s="16"/>
      <c r="B1264" s="16"/>
      <c r="C1264" s="16"/>
      <c r="D1264" s="16"/>
      <c r="E1264" s="16"/>
      <c r="F1264" s="16"/>
      <c r="G1264" s="24"/>
    </row>
    <row r="1265" spans="1:7">
      <c r="A1265" s="16"/>
      <c r="B1265" s="16"/>
      <c r="C1265" s="16"/>
      <c r="D1265" s="16"/>
      <c r="E1265" s="16"/>
      <c r="F1265" s="16"/>
      <c r="G1265" s="24"/>
    </row>
    <row r="1266" spans="1:7">
      <c r="A1266" s="16"/>
      <c r="B1266" s="16"/>
      <c r="C1266" s="16"/>
      <c r="D1266" s="16"/>
      <c r="E1266" s="16"/>
      <c r="F1266" s="16"/>
      <c r="G1266" s="24"/>
    </row>
    <row r="1267" spans="1:7">
      <c r="A1267" s="16"/>
      <c r="B1267" s="16"/>
      <c r="C1267" s="16"/>
      <c r="D1267" s="16"/>
      <c r="E1267" s="16"/>
      <c r="F1267" s="16"/>
      <c r="G1267" s="24"/>
    </row>
    <row r="1268" spans="1:7">
      <c r="A1268" s="16"/>
      <c r="B1268" s="16"/>
      <c r="C1268" s="16"/>
      <c r="D1268" s="16"/>
      <c r="E1268" s="16"/>
      <c r="F1268" s="16"/>
      <c r="G1268" s="24"/>
    </row>
    <row r="1269" spans="1:7">
      <c r="A1269" s="16"/>
      <c r="B1269" s="16"/>
      <c r="C1269" s="16"/>
      <c r="D1269" s="16"/>
      <c r="E1269" s="16"/>
      <c r="F1269" s="16"/>
      <c r="G1269" s="24"/>
    </row>
    <row r="1270" spans="1:7">
      <c r="A1270" s="16"/>
      <c r="B1270" s="16"/>
      <c r="C1270" s="16"/>
      <c r="D1270" s="16"/>
      <c r="E1270" s="16"/>
      <c r="F1270" s="16"/>
      <c r="G1270" s="24"/>
    </row>
    <row r="1271" spans="1:7">
      <c r="A1271" s="16"/>
      <c r="B1271" s="16"/>
      <c r="C1271" s="16"/>
      <c r="D1271" s="16"/>
      <c r="E1271" s="16"/>
      <c r="F1271" s="16"/>
      <c r="G1271" s="24"/>
    </row>
    <row r="1272" spans="1:7">
      <c r="A1272" s="16"/>
      <c r="B1272" s="16"/>
      <c r="C1272" s="16"/>
      <c r="D1272" s="16"/>
      <c r="E1272" s="16"/>
      <c r="F1272" s="16"/>
      <c r="G1272" s="24"/>
    </row>
    <row r="1273" spans="1:7">
      <c r="A1273" s="16"/>
      <c r="B1273" s="16"/>
      <c r="C1273" s="16"/>
      <c r="D1273" s="16"/>
      <c r="E1273" s="16"/>
      <c r="F1273" s="16"/>
      <c r="G1273" s="24"/>
    </row>
    <row r="1274" spans="1:7">
      <c r="A1274" s="16"/>
      <c r="B1274" s="16"/>
      <c r="C1274" s="16"/>
      <c r="D1274" s="16"/>
      <c r="E1274" s="16"/>
      <c r="F1274" s="16"/>
      <c r="G1274" s="24"/>
    </row>
    <row r="1275" spans="1:7">
      <c r="A1275" s="16"/>
      <c r="B1275" s="16"/>
      <c r="C1275" s="16"/>
      <c r="D1275" s="16"/>
      <c r="E1275" s="16"/>
      <c r="F1275" s="16"/>
      <c r="G1275" s="24"/>
    </row>
    <row r="1276" spans="1:7">
      <c r="A1276" s="16"/>
      <c r="B1276" s="16"/>
      <c r="C1276" s="16"/>
      <c r="D1276" s="16"/>
      <c r="E1276" s="16"/>
      <c r="F1276" s="16"/>
      <c r="G1276" s="24"/>
    </row>
    <row r="1277" spans="1:7">
      <c r="A1277" s="16"/>
      <c r="B1277" s="16"/>
      <c r="C1277" s="16"/>
      <c r="D1277" s="16"/>
      <c r="E1277" s="16"/>
      <c r="F1277" s="16"/>
      <c r="G1277" s="24"/>
    </row>
    <row r="1278" spans="1:7">
      <c r="A1278" s="16"/>
      <c r="B1278" s="16"/>
      <c r="C1278" s="16"/>
      <c r="D1278" s="16"/>
      <c r="E1278" s="16"/>
      <c r="F1278" s="16"/>
      <c r="G1278" s="24"/>
    </row>
    <row r="1279" spans="1:7">
      <c r="A1279" s="16"/>
      <c r="B1279" s="16"/>
      <c r="C1279" s="16"/>
      <c r="D1279" s="16"/>
      <c r="E1279" s="16"/>
      <c r="F1279" s="16"/>
      <c r="G1279" s="24"/>
    </row>
    <row r="1280" spans="1:7">
      <c r="A1280" s="16"/>
      <c r="B1280" s="16"/>
      <c r="C1280" s="16"/>
      <c r="D1280" s="16"/>
      <c r="E1280" s="16"/>
      <c r="F1280" s="16"/>
      <c r="G1280" s="24"/>
    </row>
    <row r="1281" spans="1:7">
      <c r="A1281" s="16"/>
      <c r="B1281" s="16"/>
      <c r="C1281" s="16"/>
      <c r="D1281" s="16"/>
      <c r="E1281" s="16"/>
      <c r="F1281" s="16"/>
      <c r="G1281" s="24"/>
    </row>
    <row r="1282" spans="1:7">
      <c r="A1282" s="16"/>
      <c r="B1282" s="16"/>
      <c r="C1282" s="16"/>
      <c r="D1282" s="16"/>
      <c r="E1282" s="16"/>
      <c r="F1282" s="16"/>
      <c r="G1282" s="24"/>
    </row>
    <row r="1283" spans="1:7">
      <c r="A1283" s="16"/>
      <c r="B1283" s="16"/>
      <c r="C1283" s="16"/>
      <c r="D1283" s="16"/>
      <c r="E1283" s="16"/>
      <c r="F1283" s="16"/>
      <c r="G1283" s="24"/>
    </row>
    <row r="1284" spans="1:7">
      <c r="A1284" s="16"/>
      <c r="B1284" s="16"/>
      <c r="C1284" s="16"/>
      <c r="D1284" s="16"/>
      <c r="E1284" s="16"/>
      <c r="F1284" s="16"/>
      <c r="G1284" s="24"/>
    </row>
    <row r="1285" spans="1:7">
      <c r="A1285" s="16"/>
      <c r="B1285" s="16"/>
      <c r="C1285" s="16"/>
      <c r="D1285" s="16"/>
      <c r="E1285" s="16"/>
      <c r="F1285" s="16"/>
      <c r="G1285" s="24"/>
    </row>
    <row r="1286" spans="1:7">
      <c r="A1286" s="16"/>
      <c r="B1286" s="16"/>
      <c r="C1286" s="16"/>
      <c r="D1286" s="16"/>
      <c r="E1286" s="16"/>
      <c r="F1286" s="16"/>
      <c r="G1286" s="24"/>
    </row>
    <row r="1287" spans="1:7">
      <c r="A1287" s="16"/>
      <c r="B1287" s="16"/>
      <c r="C1287" s="16"/>
      <c r="D1287" s="16"/>
      <c r="E1287" s="16"/>
      <c r="F1287" s="16"/>
      <c r="G1287" s="24"/>
    </row>
    <row r="1288" spans="1:7">
      <c r="A1288" s="16"/>
      <c r="B1288" s="16"/>
      <c r="C1288" s="16"/>
      <c r="D1288" s="16"/>
      <c r="E1288" s="16"/>
      <c r="F1288" s="16"/>
      <c r="G1288" s="24"/>
    </row>
    <row r="1289" spans="1:7">
      <c r="A1289" s="16"/>
      <c r="B1289" s="16"/>
      <c r="C1289" s="16"/>
      <c r="D1289" s="16"/>
      <c r="E1289" s="16"/>
      <c r="F1289" s="16"/>
      <c r="G1289" s="24"/>
    </row>
    <row r="1290" spans="1:7">
      <c r="A1290" s="16"/>
      <c r="B1290" s="16"/>
      <c r="C1290" s="16"/>
      <c r="D1290" s="16"/>
      <c r="E1290" s="16"/>
      <c r="F1290" s="16"/>
      <c r="G1290" s="24"/>
    </row>
    <row r="1291" spans="1:7">
      <c r="A1291" s="16"/>
      <c r="B1291" s="16"/>
      <c r="C1291" s="16"/>
      <c r="D1291" s="16"/>
      <c r="E1291" s="16"/>
      <c r="F1291" s="16"/>
      <c r="G1291" s="24"/>
    </row>
    <row r="1292" spans="1:7">
      <c r="A1292" s="16"/>
      <c r="B1292" s="16"/>
      <c r="C1292" s="16"/>
      <c r="D1292" s="16"/>
      <c r="E1292" s="16"/>
      <c r="F1292" s="16"/>
      <c r="G1292" s="24"/>
    </row>
    <row r="1293" spans="1:7">
      <c r="A1293" s="16"/>
      <c r="B1293" s="16"/>
      <c r="C1293" s="16"/>
      <c r="D1293" s="16"/>
      <c r="E1293" s="16"/>
      <c r="F1293" s="16"/>
      <c r="G1293" s="24"/>
    </row>
    <row r="1294" spans="1:7">
      <c r="A1294" s="16"/>
      <c r="B1294" s="16"/>
      <c r="C1294" s="16"/>
      <c r="D1294" s="16"/>
      <c r="E1294" s="16"/>
      <c r="F1294" s="16"/>
      <c r="G1294" s="24"/>
    </row>
    <row r="1295" spans="1:7">
      <c r="A1295" s="16"/>
      <c r="B1295" s="16"/>
      <c r="C1295" s="16"/>
      <c r="D1295" s="16"/>
      <c r="E1295" s="16"/>
      <c r="F1295" s="16"/>
      <c r="G1295" s="24"/>
    </row>
    <row r="1296" spans="1:7">
      <c r="A1296" s="16"/>
      <c r="B1296" s="16"/>
      <c r="C1296" s="16"/>
      <c r="D1296" s="16"/>
      <c r="E1296" s="16"/>
      <c r="F1296" s="16"/>
      <c r="G1296" s="24"/>
    </row>
    <row r="1297" spans="1:7">
      <c r="A1297" s="16"/>
      <c r="B1297" s="16"/>
      <c r="C1297" s="16"/>
      <c r="D1297" s="16"/>
      <c r="E1297" s="16"/>
      <c r="F1297" s="16"/>
      <c r="G1297" s="24"/>
    </row>
    <row r="1298" spans="1:7">
      <c r="A1298" s="16"/>
      <c r="B1298" s="16"/>
      <c r="C1298" s="16"/>
      <c r="D1298" s="16"/>
      <c r="E1298" s="16"/>
      <c r="F1298" s="16"/>
      <c r="G1298" s="24"/>
    </row>
    <row r="1299" spans="1:7">
      <c r="A1299" s="16"/>
      <c r="B1299" s="16"/>
      <c r="C1299" s="16"/>
      <c r="D1299" s="16"/>
      <c r="E1299" s="16"/>
      <c r="F1299" s="16"/>
      <c r="G1299" s="24"/>
    </row>
    <row r="1300" spans="1:7">
      <c r="A1300" s="16"/>
      <c r="B1300" s="16"/>
      <c r="C1300" s="16"/>
      <c r="D1300" s="16"/>
      <c r="E1300" s="16"/>
      <c r="F1300" s="16"/>
      <c r="G1300" s="24"/>
    </row>
    <row r="1301" spans="1:7">
      <c r="A1301" s="16"/>
      <c r="B1301" s="16"/>
      <c r="C1301" s="16"/>
      <c r="D1301" s="16"/>
      <c r="E1301" s="16"/>
      <c r="F1301" s="16"/>
      <c r="G1301" s="24"/>
    </row>
    <row r="1302" spans="1:7">
      <c r="A1302" s="16"/>
      <c r="B1302" s="16"/>
      <c r="C1302" s="16"/>
      <c r="D1302" s="16"/>
      <c r="E1302" s="16"/>
      <c r="F1302" s="16"/>
      <c r="G1302" s="24"/>
    </row>
    <row r="1303" spans="1:7">
      <c r="A1303" s="16"/>
      <c r="B1303" s="16"/>
      <c r="C1303" s="16"/>
      <c r="D1303" s="16"/>
      <c r="E1303" s="16"/>
      <c r="F1303" s="16"/>
      <c r="G1303" s="24"/>
    </row>
    <row r="1304" spans="1:7">
      <c r="A1304" s="16"/>
      <c r="B1304" s="16"/>
      <c r="C1304" s="16"/>
      <c r="D1304" s="16"/>
      <c r="E1304" s="16"/>
      <c r="F1304" s="16"/>
      <c r="G1304" s="24"/>
    </row>
    <row r="1305" spans="1:7">
      <c r="A1305" s="16"/>
      <c r="B1305" s="16"/>
      <c r="C1305" s="16"/>
      <c r="D1305" s="16"/>
      <c r="E1305" s="16"/>
      <c r="F1305" s="16"/>
      <c r="G1305" s="24"/>
    </row>
    <row r="1306" spans="1:7">
      <c r="A1306" s="16"/>
      <c r="B1306" s="16"/>
      <c r="C1306" s="16"/>
      <c r="D1306" s="16"/>
      <c r="E1306" s="16"/>
      <c r="F1306" s="16"/>
      <c r="G1306" s="24"/>
    </row>
    <row r="1307" spans="1:7">
      <c r="A1307" s="16"/>
      <c r="B1307" s="16"/>
      <c r="C1307" s="16"/>
      <c r="D1307" s="16"/>
      <c r="E1307" s="16"/>
      <c r="F1307" s="16"/>
      <c r="G1307" s="24"/>
    </row>
    <row r="1308" spans="1:7">
      <c r="A1308" s="16"/>
      <c r="B1308" s="16"/>
      <c r="C1308" s="16"/>
      <c r="D1308" s="16"/>
      <c r="E1308" s="16"/>
      <c r="F1308" s="16"/>
      <c r="G1308" s="24"/>
    </row>
    <row r="1309" spans="1:7">
      <c r="A1309" s="16"/>
      <c r="B1309" s="16"/>
      <c r="C1309" s="16"/>
      <c r="D1309" s="16"/>
      <c r="E1309" s="16"/>
      <c r="F1309" s="16"/>
      <c r="G1309" s="24"/>
    </row>
    <row r="1310" spans="1:7">
      <c r="A1310" s="16"/>
      <c r="B1310" s="16"/>
      <c r="C1310" s="16"/>
      <c r="D1310" s="16"/>
      <c r="E1310" s="16"/>
      <c r="F1310" s="16"/>
      <c r="G1310" s="24"/>
    </row>
    <row r="1311" spans="1:7">
      <c r="A1311" s="16"/>
      <c r="B1311" s="16"/>
      <c r="C1311" s="16"/>
      <c r="D1311" s="16"/>
      <c r="E1311" s="16"/>
      <c r="F1311" s="16"/>
      <c r="G1311" s="24"/>
    </row>
    <row r="1312" spans="1:7">
      <c r="A1312" s="16"/>
      <c r="B1312" s="16"/>
      <c r="C1312" s="16"/>
      <c r="D1312" s="16"/>
      <c r="E1312" s="16"/>
      <c r="F1312" s="16"/>
      <c r="G1312" s="24"/>
    </row>
    <row r="1313" spans="1:7">
      <c r="A1313" s="16"/>
      <c r="B1313" s="16"/>
      <c r="C1313" s="16"/>
      <c r="D1313" s="16"/>
      <c r="E1313" s="16"/>
      <c r="F1313" s="16"/>
      <c r="G1313" s="24"/>
    </row>
    <row r="1314" spans="1:7">
      <c r="A1314" s="16"/>
      <c r="B1314" s="16"/>
      <c r="C1314" s="16"/>
      <c r="D1314" s="16"/>
      <c r="E1314" s="16"/>
      <c r="F1314" s="16"/>
      <c r="G1314" s="24"/>
    </row>
    <row r="1315" spans="1:7">
      <c r="A1315" s="16"/>
      <c r="B1315" s="16"/>
      <c r="C1315" s="16"/>
      <c r="D1315" s="16"/>
      <c r="E1315" s="16"/>
      <c r="F1315" s="16"/>
      <c r="G1315" s="24"/>
    </row>
    <row r="1316" spans="1:7">
      <c r="A1316" s="16"/>
      <c r="B1316" s="16"/>
      <c r="C1316" s="16"/>
      <c r="D1316" s="16"/>
      <c r="E1316" s="16"/>
      <c r="F1316" s="16"/>
      <c r="G1316" s="24"/>
    </row>
    <row r="1317" spans="1:7">
      <c r="A1317" s="16"/>
      <c r="B1317" s="16"/>
      <c r="C1317" s="16"/>
      <c r="D1317" s="16"/>
      <c r="E1317" s="16"/>
      <c r="F1317" s="16"/>
      <c r="G1317" s="24"/>
    </row>
    <row r="1318" spans="1:7">
      <c r="A1318" s="16"/>
      <c r="B1318" s="16"/>
      <c r="C1318" s="16"/>
      <c r="D1318" s="16"/>
      <c r="E1318" s="16"/>
      <c r="F1318" s="16"/>
      <c r="G1318" s="24"/>
    </row>
    <row r="1319" spans="1:7">
      <c r="A1319" s="16"/>
      <c r="B1319" s="16"/>
      <c r="C1319" s="16"/>
      <c r="D1319" s="16"/>
      <c r="E1319" s="16"/>
      <c r="F1319" s="16"/>
      <c r="G1319" s="24"/>
    </row>
    <row r="1320" spans="1:7">
      <c r="A1320" s="16"/>
      <c r="B1320" s="16"/>
      <c r="C1320" s="16"/>
      <c r="D1320" s="16"/>
      <c r="E1320" s="16"/>
      <c r="F1320" s="16"/>
      <c r="G1320" s="24"/>
    </row>
    <row r="1321" spans="1:7">
      <c r="A1321" s="16"/>
      <c r="B1321" s="16"/>
      <c r="C1321" s="16"/>
      <c r="D1321" s="16"/>
      <c r="E1321" s="16"/>
      <c r="F1321" s="16"/>
      <c r="G1321" s="24"/>
    </row>
    <row r="1322" spans="1:7">
      <c r="A1322" s="16"/>
      <c r="B1322" s="16"/>
      <c r="C1322" s="16"/>
      <c r="D1322" s="16"/>
      <c r="E1322" s="16"/>
      <c r="F1322" s="16"/>
      <c r="G1322" s="24"/>
    </row>
    <row r="1323" spans="1:7">
      <c r="A1323" s="16"/>
      <c r="B1323" s="16"/>
      <c r="C1323" s="16"/>
      <c r="D1323" s="16"/>
      <c r="E1323" s="16"/>
      <c r="F1323" s="16"/>
      <c r="G1323" s="24"/>
    </row>
    <row r="1324" spans="1:7">
      <c r="A1324" s="16"/>
      <c r="B1324" s="16"/>
      <c r="C1324" s="16"/>
      <c r="D1324" s="16"/>
      <c r="E1324" s="16"/>
      <c r="F1324" s="16"/>
      <c r="G1324" s="24"/>
    </row>
    <row r="1325" spans="1:7">
      <c r="A1325" s="16"/>
      <c r="B1325" s="16"/>
      <c r="C1325" s="16"/>
      <c r="D1325" s="16"/>
      <c r="E1325" s="16"/>
      <c r="F1325" s="16"/>
      <c r="G1325" s="24"/>
    </row>
    <row r="1326" spans="1:7">
      <c r="A1326" s="16"/>
      <c r="B1326" s="16"/>
      <c r="C1326" s="16"/>
      <c r="D1326" s="16"/>
      <c r="E1326" s="16"/>
      <c r="F1326" s="16"/>
      <c r="G1326" s="24"/>
    </row>
    <row r="1327" spans="1:7">
      <c r="A1327" s="16"/>
      <c r="B1327" s="16"/>
      <c r="C1327" s="16"/>
      <c r="D1327" s="16"/>
      <c r="E1327" s="16"/>
      <c r="F1327" s="16"/>
      <c r="G1327" s="24"/>
    </row>
    <row r="1328" spans="1:7">
      <c r="A1328" s="16"/>
      <c r="B1328" s="16"/>
      <c r="C1328" s="16"/>
      <c r="D1328" s="16"/>
      <c r="E1328" s="16"/>
      <c r="F1328" s="16"/>
      <c r="G1328" s="24"/>
    </row>
    <row r="1329" spans="1:7">
      <c r="A1329" s="16"/>
      <c r="B1329" s="16"/>
      <c r="C1329" s="16"/>
      <c r="D1329" s="16"/>
      <c r="E1329" s="16"/>
      <c r="F1329" s="16"/>
      <c r="G1329" s="24"/>
    </row>
    <row r="1330" spans="1:7">
      <c r="A1330" s="16"/>
      <c r="B1330" s="16"/>
      <c r="C1330" s="16"/>
      <c r="D1330" s="16"/>
      <c r="E1330" s="16"/>
      <c r="F1330" s="16"/>
      <c r="G1330" s="24"/>
    </row>
    <row r="1331" spans="1:7">
      <c r="A1331" s="16"/>
      <c r="B1331" s="16"/>
      <c r="C1331" s="16"/>
      <c r="D1331" s="16"/>
      <c r="E1331" s="16"/>
      <c r="F1331" s="16"/>
      <c r="G1331" s="24"/>
    </row>
    <row r="1332" spans="1:7">
      <c r="A1332" s="16"/>
      <c r="B1332" s="16"/>
      <c r="C1332" s="16"/>
      <c r="D1332" s="16"/>
      <c r="E1332" s="16"/>
      <c r="F1332" s="16"/>
      <c r="G1332" s="24"/>
    </row>
    <row r="1333" spans="1:7">
      <c r="A1333" s="16"/>
      <c r="B1333" s="16"/>
      <c r="C1333" s="16"/>
      <c r="D1333" s="16"/>
      <c r="E1333" s="16"/>
      <c r="F1333" s="16"/>
      <c r="G1333" s="24"/>
    </row>
    <row r="1334" spans="1:7">
      <c r="A1334" s="16"/>
      <c r="B1334" s="16"/>
      <c r="C1334" s="16"/>
      <c r="D1334" s="16"/>
      <c r="E1334" s="16"/>
      <c r="F1334" s="16"/>
      <c r="G1334" s="24"/>
    </row>
    <row r="1335" spans="1:7">
      <c r="A1335" s="16"/>
      <c r="B1335" s="16"/>
      <c r="C1335" s="16"/>
      <c r="D1335" s="16"/>
      <c r="E1335" s="16"/>
      <c r="F1335" s="16"/>
      <c r="G1335" s="24"/>
    </row>
    <row r="1336" spans="1:7">
      <c r="A1336" s="16"/>
      <c r="B1336" s="16"/>
      <c r="C1336" s="16"/>
      <c r="D1336" s="16"/>
      <c r="E1336" s="16"/>
      <c r="F1336" s="16"/>
      <c r="G1336" s="24"/>
    </row>
    <row r="1337" spans="1:7">
      <c r="A1337" s="16"/>
      <c r="B1337" s="16"/>
      <c r="C1337" s="16"/>
      <c r="D1337" s="16"/>
      <c r="E1337" s="16"/>
      <c r="F1337" s="16"/>
      <c r="G1337" s="24"/>
    </row>
    <row r="1338" spans="1:7">
      <c r="A1338" s="16"/>
      <c r="B1338" s="16"/>
      <c r="C1338" s="16"/>
      <c r="D1338" s="16"/>
      <c r="E1338" s="16"/>
      <c r="F1338" s="16"/>
      <c r="G1338" s="24"/>
    </row>
    <row r="1339" spans="1:7">
      <c r="A1339" s="16"/>
      <c r="B1339" s="16"/>
      <c r="C1339" s="16"/>
      <c r="D1339" s="16"/>
      <c r="E1339" s="16"/>
      <c r="F1339" s="16"/>
      <c r="G1339" s="24"/>
    </row>
    <row r="1340" spans="1:7">
      <c r="A1340" s="16"/>
      <c r="B1340" s="16"/>
      <c r="C1340" s="16"/>
      <c r="D1340" s="16"/>
      <c r="E1340" s="16"/>
      <c r="F1340" s="16"/>
      <c r="G1340" s="24"/>
    </row>
    <row r="1341" spans="1:7">
      <c r="A1341" s="16"/>
      <c r="B1341" s="16"/>
      <c r="C1341" s="16"/>
      <c r="D1341" s="16"/>
      <c r="E1341" s="16"/>
      <c r="F1341" s="16"/>
      <c r="G1341" s="24"/>
    </row>
    <row r="1342" spans="1:7">
      <c r="A1342" s="16"/>
      <c r="B1342" s="16"/>
      <c r="C1342" s="16"/>
      <c r="D1342" s="16"/>
      <c r="E1342" s="16"/>
      <c r="F1342" s="16"/>
      <c r="G1342" s="24"/>
    </row>
    <row r="1343" spans="1:7">
      <c r="A1343" s="16"/>
      <c r="B1343" s="16"/>
      <c r="C1343" s="16"/>
      <c r="D1343" s="16"/>
      <c r="E1343" s="16"/>
      <c r="F1343" s="16"/>
      <c r="G1343" s="24"/>
    </row>
    <row r="1344" spans="1:7">
      <c r="A1344" s="16"/>
      <c r="B1344" s="16"/>
      <c r="C1344" s="16"/>
      <c r="D1344" s="16"/>
      <c r="E1344" s="16"/>
      <c r="F1344" s="16"/>
      <c r="G1344" s="24"/>
    </row>
    <row r="1345" spans="1:7">
      <c r="A1345" s="16"/>
      <c r="B1345" s="16"/>
      <c r="C1345" s="16"/>
      <c r="D1345" s="16"/>
      <c r="E1345" s="16"/>
      <c r="F1345" s="16"/>
      <c r="G1345" s="24"/>
    </row>
    <row r="1346" spans="1:7">
      <c r="A1346" s="16"/>
      <c r="B1346" s="16"/>
      <c r="C1346" s="16"/>
      <c r="D1346" s="16"/>
      <c r="E1346" s="16"/>
      <c r="F1346" s="16"/>
      <c r="G1346" s="24"/>
    </row>
    <row r="1347" spans="1:7">
      <c r="A1347" s="16"/>
      <c r="B1347" s="16"/>
      <c r="C1347" s="16"/>
      <c r="D1347" s="16"/>
      <c r="E1347" s="16"/>
      <c r="F1347" s="16"/>
      <c r="G1347" s="24"/>
    </row>
    <row r="1348" spans="1:7">
      <c r="A1348" s="16"/>
      <c r="B1348" s="16"/>
      <c r="C1348" s="16"/>
      <c r="D1348" s="16"/>
      <c r="E1348" s="16"/>
      <c r="F1348" s="16"/>
      <c r="G1348" s="24"/>
    </row>
    <row r="1349" spans="1:7">
      <c r="A1349" s="16"/>
      <c r="B1349" s="16"/>
      <c r="C1349" s="16"/>
      <c r="D1349" s="16"/>
      <c r="E1349" s="16"/>
      <c r="F1349" s="16"/>
      <c r="G1349" s="24"/>
    </row>
    <row r="1350" spans="1:7">
      <c r="A1350" s="16"/>
      <c r="B1350" s="16"/>
      <c r="C1350" s="16"/>
      <c r="D1350" s="16"/>
      <c r="E1350" s="16"/>
      <c r="F1350" s="16"/>
      <c r="G1350" s="24"/>
    </row>
    <row r="1351" spans="1:7">
      <c r="A1351" s="16"/>
      <c r="B1351" s="16"/>
      <c r="C1351" s="16"/>
      <c r="D1351" s="16"/>
      <c r="E1351" s="16"/>
      <c r="F1351" s="16"/>
      <c r="G1351" s="24"/>
    </row>
    <row r="1352" spans="1:7">
      <c r="A1352" s="16"/>
      <c r="B1352" s="16"/>
      <c r="C1352" s="16"/>
      <c r="D1352" s="16"/>
      <c r="E1352" s="16"/>
      <c r="F1352" s="16"/>
      <c r="G1352" s="24"/>
    </row>
    <row r="1353" spans="1:7">
      <c r="A1353" s="16"/>
      <c r="B1353" s="16"/>
      <c r="C1353" s="16"/>
      <c r="D1353" s="16"/>
      <c r="E1353" s="16"/>
      <c r="F1353" s="16"/>
      <c r="G1353" s="24"/>
    </row>
    <row r="1354" spans="1:7">
      <c r="A1354" s="16"/>
      <c r="B1354" s="16"/>
      <c r="C1354" s="16"/>
      <c r="D1354" s="16"/>
      <c r="E1354" s="16"/>
      <c r="F1354" s="16"/>
      <c r="G1354" s="24"/>
    </row>
    <row r="1355" spans="1:7">
      <c r="A1355" s="16"/>
      <c r="B1355" s="16"/>
      <c r="C1355" s="16"/>
      <c r="D1355" s="16"/>
      <c r="E1355" s="16"/>
      <c r="F1355" s="16"/>
      <c r="G1355" s="24"/>
    </row>
    <row r="1356" spans="1:7">
      <c r="A1356" s="16"/>
      <c r="B1356" s="16"/>
      <c r="C1356" s="16"/>
      <c r="D1356" s="16"/>
      <c r="E1356" s="16"/>
      <c r="F1356" s="16"/>
      <c r="G1356" s="24"/>
    </row>
    <row r="1357" spans="1:7">
      <c r="A1357" s="16"/>
      <c r="B1357" s="16"/>
      <c r="C1357" s="16"/>
      <c r="D1357" s="16"/>
      <c r="E1357" s="16"/>
      <c r="F1357" s="16"/>
      <c r="G1357" s="24"/>
    </row>
    <row r="1358" spans="1:7">
      <c r="A1358" s="16"/>
      <c r="B1358" s="16"/>
      <c r="C1358" s="16"/>
      <c r="D1358" s="16"/>
      <c r="E1358" s="16"/>
      <c r="F1358" s="16"/>
      <c r="G1358" s="24"/>
    </row>
    <row r="1359" spans="1:7">
      <c r="A1359" s="16"/>
      <c r="B1359" s="16"/>
      <c r="C1359" s="16"/>
      <c r="D1359" s="16"/>
      <c r="E1359" s="16"/>
      <c r="F1359" s="16"/>
      <c r="G1359" s="24"/>
    </row>
    <row r="1360" spans="1:7">
      <c r="A1360" s="16"/>
      <c r="B1360" s="16"/>
      <c r="C1360" s="16"/>
      <c r="D1360" s="16"/>
      <c r="E1360" s="16"/>
      <c r="F1360" s="16"/>
      <c r="G1360" s="24"/>
    </row>
    <row r="1361" spans="1:7">
      <c r="A1361" s="16"/>
      <c r="B1361" s="16"/>
      <c r="C1361" s="16"/>
      <c r="D1361" s="16"/>
      <c r="E1361" s="16"/>
      <c r="F1361" s="16"/>
      <c r="G1361" s="24"/>
    </row>
    <row r="1362" spans="1:7">
      <c r="A1362" s="16"/>
      <c r="B1362" s="16"/>
      <c r="C1362" s="16"/>
      <c r="D1362" s="16"/>
      <c r="E1362" s="16"/>
      <c r="F1362" s="16"/>
      <c r="G1362" s="24"/>
    </row>
    <row r="1363" spans="1:7">
      <c r="A1363" s="16"/>
      <c r="B1363" s="16"/>
      <c r="C1363" s="16"/>
      <c r="D1363" s="16"/>
      <c r="E1363" s="16"/>
      <c r="F1363" s="16"/>
      <c r="G1363" s="24"/>
    </row>
    <row r="1364" spans="1:7">
      <c r="A1364" s="16"/>
      <c r="B1364" s="16"/>
      <c r="C1364" s="16"/>
      <c r="D1364" s="16"/>
      <c r="E1364" s="16"/>
      <c r="F1364" s="16"/>
      <c r="G1364" s="24"/>
    </row>
    <row r="1365" spans="1:7">
      <c r="A1365" s="16"/>
      <c r="B1365" s="16"/>
      <c r="C1365" s="16"/>
      <c r="D1365" s="16"/>
      <c r="E1365" s="16"/>
      <c r="F1365" s="16"/>
      <c r="G1365" s="24"/>
    </row>
    <row r="1366" spans="1:7">
      <c r="A1366" s="16"/>
      <c r="B1366" s="16"/>
      <c r="C1366" s="16"/>
      <c r="D1366" s="16"/>
      <c r="E1366" s="16"/>
      <c r="F1366" s="16"/>
      <c r="G1366" s="24"/>
    </row>
    <row r="1367" spans="1:7">
      <c r="A1367" s="16"/>
      <c r="B1367" s="16"/>
      <c r="C1367" s="16"/>
      <c r="D1367" s="16"/>
      <c r="E1367" s="16"/>
      <c r="F1367" s="16"/>
      <c r="G1367" s="24"/>
    </row>
    <row r="1368" spans="1:7">
      <c r="A1368" s="16"/>
      <c r="B1368" s="16"/>
      <c r="C1368" s="16"/>
      <c r="D1368" s="16"/>
      <c r="E1368" s="16"/>
      <c r="F1368" s="16"/>
      <c r="G1368" s="24"/>
    </row>
    <row r="1369" spans="1:7">
      <c r="A1369" s="16"/>
      <c r="B1369" s="16"/>
      <c r="C1369" s="16"/>
      <c r="D1369" s="16"/>
      <c r="E1369" s="16"/>
      <c r="F1369" s="16"/>
      <c r="G1369" s="24"/>
    </row>
    <row r="1370" spans="1:7">
      <c r="A1370" s="16"/>
      <c r="B1370" s="16"/>
      <c r="C1370" s="16"/>
      <c r="D1370" s="16"/>
      <c r="E1370" s="16"/>
      <c r="F1370" s="16"/>
      <c r="G1370" s="24"/>
    </row>
    <row r="1371" spans="1:7">
      <c r="A1371" s="16"/>
      <c r="B1371" s="16"/>
      <c r="C1371" s="16"/>
      <c r="D1371" s="16"/>
      <c r="E1371" s="16"/>
      <c r="F1371" s="16"/>
      <c r="G1371" s="24"/>
    </row>
    <row r="1372" spans="1:7">
      <c r="A1372" s="16"/>
      <c r="B1372" s="16"/>
      <c r="C1372" s="16"/>
      <c r="D1372" s="16"/>
      <c r="E1372" s="16"/>
      <c r="F1372" s="16"/>
      <c r="G1372" s="24"/>
    </row>
    <row r="1373" spans="1:7">
      <c r="A1373" s="16"/>
      <c r="B1373" s="16"/>
      <c r="C1373" s="16"/>
      <c r="D1373" s="16"/>
      <c r="E1373" s="16"/>
      <c r="F1373" s="16"/>
      <c r="G1373" s="24"/>
    </row>
    <row r="1374" spans="1:7">
      <c r="A1374" s="16"/>
      <c r="B1374" s="16"/>
      <c r="C1374" s="16"/>
      <c r="D1374" s="16"/>
      <c r="E1374" s="16"/>
      <c r="F1374" s="16"/>
      <c r="G1374" s="24"/>
    </row>
    <row r="1375" spans="1:7">
      <c r="A1375" s="16"/>
      <c r="B1375" s="16"/>
      <c r="C1375" s="16"/>
      <c r="D1375" s="16"/>
      <c r="E1375" s="16"/>
      <c r="F1375" s="16"/>
      <c r="G1375" s="24"/>
    </row>
    <row r="1376" spans="1:7">
      <c r="A1376" s="16"/>
      <c r="B1376" s="16"/>
      <c r="C1376" s="16"/>
      <c r="D1376" s="16"/>
      <c r="E1376" s="16"/>
      <c r="F1376" s="16"/>
      <c r="G1376" s="24"/>
    </row>
    <row r="1377" spans="1:7">
      <c r="A1377" s="16"/>
      <c r="B1377" s="16"/>
      <c r="C1377" s="16"/>
      <c r="D1377" s="16"/>
      <c r="E1377" s="16"/>
      <c r="F1377" s="16"/>
      <c r="G1377" s="24"/>
    </row>
    <row r="1378" spans="1:7">
      <c r="A1378" s="16"/>
      <c r="B1378" s="16"/>
      <c r="C1378" s="16"/>
      <c r="D1378" s="16"/>
      <c r="E1378" s="16"/>
      <c r="F1378" s="16"/>
      <c r="G1378" s="24"/>
    </row>
    <row r="1379" spans="1:7">
      <c r="A1379" s="16"/>
      <c r="B1379" s="16"/>
      <c r="C1379" s="16"/>
      <c r="D1379" s="16"/>
      <c r="E1379" s="16"/>
      <c r="F1379" s="16"/>
      <c r="G1379" s="24"/>
    </row>
    <row r="1380" spans="1:7">
      <c r="A1380" s="16"/>
      <c r="B1380" s="16"/>
      <c r="C1380" s="16"/>
      <c r="D1380" s="16"/>
      <c r="E1380" s="16"/>
      <c r="F1380" s="16"/>
      <c r="G1380" s="24"/>
    </row>
    <row r="1381" spans="1:7">
      <c r="A1381" s="16"/>
      <c r="B1381" s="16"/>
      <c r="C1381" s="16"/>
      <c r="D1381" s="16"/>
      <c r="E1381" s="16"/>
      <c r="F1381" s="16"/>
      <c r="G1381" s="24"/>
    </row>
    <row r="1382" spans="1:7">
      <c r="A1382" s="16"/>
      <c r="B1382" s="16"/>
      <c r="C1382" s="16"/>
      <c r="D1382" s="16"/>
      <c r="E1382" s="16"/>
      <c r="F1382" s="16"/>
      <c r="G1382" s="24"/>
    </row>
    <row r="1383" spans="1:7">
      <c r="A1383" s="16"/>
      <c r="B1383" s="16"/>
      <c r="C1383" s="16"/>
      <c r="D1383" s="16"/>
      <c r="E1383" s="16"/>
      <c r="F1383" s="16"/>
      <c r="G1383" s="24"/>
    </row>
    <row r="1384" spans="1:7">
      <c r="A1384" s="16"/>
      <c r="B1384" s="16"/>
      <c r="C1384" s="16"/>
      <c r="D1384" s="16"/>
      <c r="E1384" s="16"/>
      <c r="F1384" s="16"/>
      <c r="G1384" s="24"/>
    </row>
    <row r="1385" spans="1:7">
      <c r="A1385" s="16"/>
      <c r="B1385" s="16"/>
      <c r="C1385" s="16"/>
      <c r="D1385" s="16"/>
      <c r="E1385" s="16"/>
      <c r="F1385" s="16"/>
      <c r="G1385" s="24"/>
    </row>
    <row r="1386" spans="1:7">
      <c r="A1386" s="16"/>
      <c r="B1386" s="16"/>
      <c r="C1386" s="16"/>
      <c r="D1386" s="16"/>
      <c r="E1386" s="16"/>
      <c r="F1386" s="16"/>
      <c r="G1386" s="24"/>
    </row>
    <row r="1387" spans="1:7">
      <c r="A1387" s="16"/>
      <c r="B1387" s="16"/>
      <c r="C1387" s="16"/>
      <c r="D1387" s="16"/>
      <c r="E1387" s="16"/>
      <c r="F1387" s="16"/>
      <c r="G1387" s="24"/>
    </row>
    <row r="1388" spans="1:7">
      <c r="A1388" s="16"/>
      <c r="B1388" s="16"/>
      <c r="C1388" s="16"/>
      <c r="D1388" s="16"/>
      <c r="E1388" s="16"/>
      <c r="F1388" s="16"/>
      <c r="G1388" s="24"/>
    </row>
    <row r="1389" spans="1:7">
      <c r="A1389" s="16"/>
      <c r="B1389" s="16"/>
      <c r="C1389" s="16"/>
      <c r="D1389" s="16"/>
      <c r="E1389" s="16"/>
      <c r="F1389" s="16"/>
      <c r="G1389" s="24"/>
    </row>
    <row r="1390" spans="1:7">
      <c r="A1390" s="16"/>
      <c r="B1390" s="16"/>
      <c r="C1390" s="16"/>
      <c r="D1390" s="16"/>
      <c r="E1390" s="16"/>
      <c r="F1390" s="16"/>
      <c r="G1390" s="24"/>
    </row>
    <row r="1391" spans="1:7">
      <c r="A1391" s="16"/>
      <c r="B1391" s="16"/>
      <c r="C1391" s="16"/>
      <c r="D1391" s="16"/>
      <c r="E1391" s="16"/>
      <c r="F1391" s="16"/>
      <c r="G1391" s="24"/>
    </row>
    <row r="1392" spans="1:7">
      <c r="A1392" s="16"/>
      <c r="B1392" s="16"/>
      <c r="C1392" s="16"/>
      <c r="D1392" s="16"/>
      <c r="E1392" s="16"/>
      <c r="F1392" s="16"/>
      <c r="G1392" s="24"/>
    </row>
    <row r="1393" spans="1:7">
      <c r="A1393" s="16"/>
      <c r="B1393" s="16"/>
      <c r="C1393" s="16"/>
      <c r="D1393" s="16"/>
      <c r="E1393" s="16"/>
      <c r="F1393" s="16"/>
      <c r="G1393" s="24"/>
    </row>
    <row r="1394" spans="1:7">
      <c r="A1394" s="16"/>
      <c r="B1394" s="16"/>
      <c r="C1394" s="16"/>
      <c r="D1394" s="16"/>
      <c r="E1394" s="16"/>
      <c r="F1394" s="16"/>
      <c r="G1394" s="24"/>
    </row>
    <row r="1395" spans="1:7">
      <c r="A1395" s="16"/>
      <c r="B1395" s="16"/>
      <c r="C1395" s="16"/>
      <c r="D1395" s="16"/>
      <c r="E1395" s="16"/>
      <c r="F1395" s="16"/>
      <c r="G1395" s="24"/>
    </row>
    <row r="1396" spans="1:7">
      <c r="A1396" s="16"/>
      <c r="B1396" s="16"/>
      <c r="C1396" s="16"/>
      <c r="D1396" s="16"/>
      <c r="E1396" s="16"/>
      <c r="F1396" s="16"/>
      <c r="G1396" s="24"/>
    </row>
    <row r="1397" spans="1:7">
      <c r="A1397" s="16"/>
      <c r="B1397" s="16"/>
      <c r="C1397" s="16"/>
      <c r="D1397" s="16"/>
      <c r="E1397" s="16"/>
      <c r="F1397" s="16"/>
      <c r="G1397" s="24"/>
    </row>
    <row r="1398" spans="1:7">
      <c r="A1398" s="16"/>
      <c r="B1398" s="16"/>
      <c r="C1398" s="16"/>
      <c r="D1398" s="16"/>
      <c r="E1398" s="16"/>
      <c r="F1398" s="16"/>
      <c r="G1398" s="24"/>
    </row>
    <row r="1399" spans="1:7">
      <c r="A1399" s="16"/>
      <c r="B1399" s="16"/>
      <c r="C1399" s="16"/>
      <c r="D1399" s="16"/>
      <c r="E1399" s="16"/>
      <c r="F1399" s="16"/>
      <c r="G1399" s="24"/>
    </row>
    <row r="1400" spans="1:7">
      <c r="A1400" s="16"/>
      <c r="B1400" s="16"/>
      <c r="C1400" s="16"/>
      <c r="D1400" s="16"/>
      <c r="E1400" s="16"/>
      <c r="F1400" s="16"/>
      <c r="G1400" s="24"/>
    </row>
    <row r="1401" spans="1:7">
      <c r="A1401" s="16"/>
      <c r="B1401" s="16"/>
      <c r="C1401" s="16"/>
      <c r="D1401" s="16"/>
      <c r="E1401" s="16"/>
      <c r="F1401" s="16"/>
      <c r="G1401" s="24"/>
    </row>
    <row r="1402" spans="1:7">
      <c r="A1402" s="16"/>
      <c r="B1402" s="16"/>
      <c r="C1402" s="16"/>
      <c r="D1402" s="16"/>
      <c r="E1402" s="16"/>
      <c r="F1402" s="16"/>
      <c r="G1402" s="24"/>
    </row>
    <row r="1403" spans="1:7">
      <c r="A1403" s="16"/>
      <c r="B1403" s="16"/>
      <c r="C1403" s="16"/>
      <c r="D1403" s="16"/>
      <c r="E1403" s="16"/>
      <c r="F1403" s="16"/>
      <c r="G1403" s="24"/>
    </row>
    <row r="1404" spans="1:7">
      <c r="A1404" s="16"/>
      <c r="B1404" s="16"/>
      <c r="C1404" s="16"/>
      <c r="D1404" s="16"/>
      <c r="E1404" s="16"/>
      <c r="F1404" s="16"/>
      <c r="G1404" s="24"/>
    </row>
    <row r="1405" spans="1:7">
      <c r="A1405" s="16"/>
      <c r="B1405" s="16"/>
      <c r="C1405" s="16"/>
      <c r="D1405" s="16"/>
      <c r="E1405" s="16"/>
      <c r="F1405" s="16"/>
      <c r="G1405" s="24"/>
    </row>
    <row r="1406" spans="1:7">
      <c r="A1406" s="16"/>
      <c r="B1406" s="16"/>
      <c r="C1406" s="16"/>
      <c r="D1406" s="16"/>
      <c r="E1406" s="16"/>
      <c r="F1406" s="16"/>
      <c r="G1406" s="24"/>
    </row>
    <row r="1407" spans="1:7">
      <c r="A1407" s="16"/>
      <c r="B1407" s="16"/>
      <c r="C1407" s="16"/>
      <c r="D1407" s="16"/>
      <c r="E1407" s="16"/>
      <c r="F1407" s="16"/>
      <c r="G1407" s="24"/>
    </row>
    <row r="1408" spans="1:7">
      <c r="A1408" s="16"/>
      <c r="B1408" s="16"/>
      <c r="C1408" s="16"/>
      <c r="D1408" s="16"/>
      <c r="E1408" s="16"/>
      <c r="F1408" s="16"/>
      <c r="G1408" s="24"/>
    </row>
    <row r="1409" spans="1:7">
      <c r="A1409" s="16"/>
      <c r="B1409" s="16"/>
      <c r="C1409" s="16"/>
      <c r="D1409" s="16"/>
      <c r="E1409" s="16"/>
      <c r="F1409" s="16"/>
      <c r="G1409" s="24"/>
    </row>
    <row r="1410" spans="1:7">
      <c r="A1410" s="16"/>
      <c r="B1410" s="16"/>
      <c r="C1410" s="16"/>
      <c r="D1410" s="16"/>
      <c r="E1410" s="16"/>
      <c r="F1410" s="16"/>
      <c r="G1410" s="24"/>
    </row>
    <row r="1411" spans="1:7">
      <c r="A1411" s="16"/>
      <c r="B1411" s="16"/>
      <c r="C1411" s="16"/>
      <c r="D1411" s="16"/>
      <c r="E1411" s="16"/>
      <c r="F1411" s="16"/>
      <c r="G1411" s="24"/>
    </row>
    <row r="1412" spans="1:7">
      <c r="A1412" s="16"/>
      <c r="B1412" s="16"/>
      <c r="C1412" s="16"/>
      <c r="D1412" s="16"/>
      <c r="E1412" s="16"/>
      <c r="F1412" s="16"/>
      <c r="G1412" s="24"/>
    </row>
    <row r="1413" spans="1:7">
      <c r="A1413" s="16"/>
      <c r="B1413" s="16"/>
      <c r="C1413" s="16"/>
      <c r="D1413" s="16"/>
      <c r="E1413" s="16"/>
      <c r="F1413" s="16"/>
      <c r="G1413" s="24"/>
    </row>
    <row r="1414" spans="1:7">
      <c r="A1414" s="16"/>
      <c r="B1414" s="16"/>
      <c r="C1414" s="16"/>
      <c r="D1414" s="16"/>
      <c r="E1414" s="16"/>
      <c r="F1414" s="16"/>
      <c r="G1414" s="24"/>
    </row>
    <row r="1415" spans="1:7">
      <c r="A1415" s="16"/>
      <c r="B1415" s="16"/>
      <c r="C1415" s="16"/>
      <c r="D1415" s="16"/>
      <c r="E1415" s="16"/>
      <c r="F1415" s="16"/>
      <c r="G1415" s="24"/>
    </row>
    <row r="1416" spans="1:7">
      <c r="A1416" s="16"/>
      <c r="B1416" s="16"/>
      <c r="C1416" s="16"/>
      <c r="D1416" s="16"/>
      <c r="E1416" s="16"/>
      <c r="F1416" s="16"/>
      <c r="G1416" s="24"/>
    </row>
    <row r="1417" spans="1:7">
      <c r="A1417" s="16"/>
      <c r="B1417" s="16"/>
      <c r="C1417" s="16"/>
      <c r="D1417" s="16"/>
      <c r="E1417" s="16"/>
      <c r="F1417" s="16"/>
      <c r="G1417" s="24"/>
    </row>
    <row r="1418" spans="1:7">
      <c r="A1418" s="16"/>
      <c r="B1418" s="16"/>
      <c r="C1418" s="16"/>
      <c r="D1418" s="16"/>
      <c r="E1418" s="16"/>
      <c r="F1418" s="16"/>
      <c r="G1418" s="24"/>
    </row>
    <row r="1419" spans="1:7">
      <c r="A1419" s="16"/>
      <c r="B1419" s="16"/>
      <c r="C1419" s="16"/>
      <c r="D1419" s="16"/>
      <c r="E1419" s="16"/>
      <c r="F1419" s="16"/>
      <c r="G1419" s="24"/>
    </row>
    <row r="1420" spans="1:7">
      <c r="A1420" s="16"/>
      <c r="B1420" s="16"/>
      <c r="C1420" s="16"/>
      <c r="D1420" s="16"/>
      <c r="E1420" s="16"/>
      <c r="F1420" s="16"/>
      <c r="G1420" s="24"/>
    </row>
    <row r="1421" spans="1:7">
      <c r="A1421" s="16"/>
      <c r="B1421" s="16"/>
      <c r="C1421" s="16"/>
      <c r="D1421" s="16"/>
      <c r="E1421" s="16"/>
      <c r="F1421" s="16"/>
      <c r="G1421" s="24"/>
    </row>
    <row r="1422" spans="1:7">
      <c r="A1422" s="16"/>
      <c r="B1422" s="16"/>
      <c r="C1422" s="16"/>
      <c r="D1422" s="16"/>
      <c r="E1422" s="16"/>
      <c r="F1422" s="16"/>
      <c r="G1422" s="24"/>
    </row>
    <row r="1423" spans="1:7">
      <c r="A1423" s="16"/>
      <c r="B1423" s="16"/>
      <c r="C1423" s="16"/>
      <c r="D1423" s="16"/>
      <c r="E1423" s="16"/>
      <c r="F1423" s="16"/>
      <c r="G1423" s="24"/>
    </row>
    <row r="1424" spans="1:7">
      <c r="A1424" s="16"/>
      <c r="B1424" s="16"/>
      <c r="C1424" s="16"/>
      <c r="D1424" s="16"/>
      <c r="E1424" s="16"/>
      <c r="F1424" s="16"/>
      <c r="G1424" s="24"/>
    </row>
    <row r="1425" spans="1:7">
      <c r="A1425" s="16"/>
      <c r="B1425" s="16"/>
      <c r="C1425" s="16"/>
      <c r="D1425" s="16"/>
      <c r="E1425" s="16"/>
      <c r="F1425" s="16"/>
      <c r="G1425" s="24"/>
    </row>
    <row r="1426" spans="1:7">
      <c r="A1426" s="16"/>
      <c r="B1426" s="16"/>
      <c r="C1426" s="16"/>
      <c r="D1426" s="16"/>
      <c r="E1426" s="16"/>
      <c r="F1426" s="16"/>
      <c r="G1426" s="24"/>
    </row>
    <row r="1427" spans="1:7">
      <c r="A1427" s="16"/>
      <c r="B1427" s="16"/>
      <c r="C1427" s="16"/>
      <c r="D1427" s="16"/>
      <c r="E1427" s="16"/>
      <c r="F1427" s="16"/>
      <c r="G1427" s="24"/>
    </row>
    <row r="1428" spans="1:7">
      <c r="A1428" s="16"/>
      <c r="B1428" s="16"/>
      <c r="C1428" s="16"/>
      <c r="D1428" s="16"/>
      <c r="E1428" s="16"/>
      <c r="F1428" s="16"/>
      <c r="G1428" s="24"/>
    </row>
    <row r="1429" spans="1:7">
      <c r="A1429" s="16"/>
      <c r="B1429" s="16"/>
      <c r="C1429" s="16"/>
      <c r="D1429" s="16"/>
      <c r="E1429" s="16"/>
      <c r="F1429" s="16"/>
      <c r="G1429" s="24"/>
    </row>
    <row r="1430" spans="1:7">
      <c r="A1430" s="16"/>
      <c r="B1430" s="16"/>
      <c r="C1430" s="16"/>
      <c r="D1430" s="16"/>
      <c r="E1430" s="16"/>
      <c r="F1430" s="16"/>
      <c r="G1430" s="24"/>
    </row>
    <row r="1431" spans="1:7">
      <c r="A1431" s="16"/>
      <c r="B1431" s="16"/>
      <c r="C1431" s="16"/>
      <c r="D1431" s="16"/>
      <c r="E1431" s="16"/>
      <c r="F1431" s="16"/>
      <c r="G1431" s="24"/>
    </row>
    <row r="1432" spans="1:7">
      <c r="A1432" s="16"/>
      <c r="B1432" s="16"/>
      <c r="C1432" s="16"/>
      <c r="D1432" s="16"/>
      <c r="E1432" s="16"/>
      <c r="F1432" s="16"/>
      <c r="G1432" s="24"/>
    </row>
    <row r="1433" spans="1:7">
      <c r="A1433" s="16"/>
      <c r="B1433" s="16"/>
      <c r="C1433" s="16"/>
      <c r="D1433" s="16"/>
      <c r="E1433" s="16"/>
      <c r="F1433" s="16"/>
      <c r="G1433" s="24"/>
    </row>
    <row r="1434" spans="1:7">
      <c r="A1434" s="16"/>
      <c r="B1434" s="16"/>
      <c r="C1434" s="16"/>
      <c r="D1434" s="16"/>
      <c r="E1434" s="16"/>
      <c r="F1434" s="16"/>
      <c r="G1434" s="24"/>
    </row>
    <row r="1435" spans="1:7">
      <c r="A1435" s="16"/>
      <c r="B1435" s="16"/>
      <c r="C1435" s="16"/>
      <c r="D1435" s="16"/>
      <c r="E1435" s="16"/>
      <c r="F1435" s="16"/>
      <c r="G1435" s="24"/>
    </row>
    <row r="1436" spans="1:7">
      <c r="A1436" s="16"/>
      <c r="B1436" s="16"/>
      <c r="C1436" s="16"/>
      <c r="D1436" s="16"/>
      <c r="E1436" s="16"/>
      <c r="F1436" s="16"/>
      <c r="G1436" s="24"/>
    </row>
    <row r="1437" spans="1:7">
      <c r="A1437" s="16"/>
      <c r="B1437" s="16"/>
      <c r="C1437" s="16"/>
      <c r="D1437" s="16"/>
      <c r="E1437" s="16"/>
      <c r="F1437" s="16"/>
      <c r="G1437" s="24"/>
    </row>
    <row r="1438" spans="1:7">
      <c r="A1438" s="16"/>
      <c r="B1438" s="16"/>
      <c r="C1438" s="16"/>
      <c r="D1438" s="16"/>
      <c r="E1438" s="16"/>
      <c r="F1438" s="16"/>
      <c r="G1438" s="24"/>
    </row>
    <row r="1439" spans="1:7">
      <c r="A1439" s="16"/>
      <c r="B1439" s="16"/>
      <c r="C1439" s="16"/>
      <c r="D1439" s="16"/>
      <c r="E1439" s="16"/>
      <c r="F1439" s="16"/>
      <c r="G1439" s="24"/>
    </row>
    <row r="1440" spans="1:7">
      <c r="A1440" s="16"/>
      <c r="B1440" s="16"/>
      <c r="C1440" s="16"/>
      <c r="D1440" s="16"/>
      <c r="E1440" s="16"/>
      <c r="F1440" s="16"/>
      <c r="G1440" s="24"/>
    </row>
    <row r="1441" spans="1:7">
      <c r="A1441" s="16"/>
      <c r="B1441" s="16"/>
      <c r="C1441" s="16"/>
      <c r="D1441" s="16"/>
      <c r="E1441" s="16"/>
      <c r="F1441" s="16"/>
      <c r="G1441" s="24"/>
    </row>
    <row r="1442" spans="1:7">
      <c r="A1442" s="16"/>
      <c r="B1442" s="16"/>
      <c r="C1442" s="16"/>
      <c r="D1442" s="16"/>
      <c r="E1442" s="16"/>
      <c r="F1442" s="16"/>
      <c r="G1442" s="24"/>
    </row>
    <row r="1443" spans="1:7">
      <c r="A1443" s="16"/>
      <c r="B1443" s="16"/>
      <c r="C1443" s="16"/>
      <c r="D1443" s="16"/>
      <c r="E1443" s="16"/>
      <c r="F1443" s="16"/>
      <c r="G1443" s="24"/>
    </row>
    <row r="1444" spans="1:7">
      <c r="A1444" s="16"/>
      <c r="B1444" s="16"/>
      <c r="C1444" s="16"/>
      <c r="D1444" s="16"/>
      <c r="E1444" s="16"/>
      <c r="F1444" s="16"/>
      <c r="G1444" s="24"/>
    </row>
    <row r="1445" spans="1:7">
      <c r="A1445" s="16"/>
      <c r="B1445" s="16"/>
      <c r="C1445" s="16"/>
      <c r="D1445" s="16"/>
      <c r="E1445" s="16"/>
      <c r="F1445" s="16"/>
      <c r="G1445" s="24"/>
    </row>
    <row r="1446" spans="1:7">
      <c r="A1446" s="16"/>
      <c r="B1446" s="16"/>
      <c r="C1446" s="16"/>
      <c r="D1446" s="16"/>
      <c r="E1446" s="16"/>
      <c r="F1446" s="16"/>
      <c r="G1446" s="24"/>
    </row>
    <row r="1447" spans="1:7">
      <c r="A1447" s="16"/>
      <c r="B1447" s="16"/>
      <c r="C1447" s="16"/>
      <c r="D1447" s="16"/>
      <c r="E1447" s="16"/>
      <c r="F1447" s="16"/>
      <c r="G1447" s="24"/>
    </row>
    <row r="1448" spans="1:7">
      <c r="A1448" s="16"/>
      <c r="B1448" s="16"/>
      <c r="C1448" s="16"/>
      <c r="D1448" s="16"/>
      <c r="E1448" s="16"/>
      <c r="F1448" s="16"/>
      <c r="G1448" s="24"/>
    </row>
    <row r="1449" spans="1:7">
      <c r="A1449" s="16"/>
      <c r="B1449" s="16"/>
      <c r="C1449" s="16"/>
      <c r="D1449" s="16"/>
      <c r="E1449" s="16"/>
      <c r="F1449" s="16"/>
      <c r="G1449" s="24"/>
    </row>
    <row r="1450" spans="1:7">
      <c r="A1450" s="16"/>
      <c r="B1450" s="16"/>
      <c r="C1450" s="16"/>
      <c r="D1450" s="16"/>
      <c r="E1450" s="16"/>
      <c r="F1450" s="16"/>
      <c r="G1450" s="24"/>
    </row>
    <row r="1451" spans="1:7">
      <c r="A1451" s="16"/>
      <c r="B1451" s="16"/>
      <c r="C1451" s="16"/>
      <c r="D1451" s="16"/>
      <c r="E1451" s="16"/>
      <c r="F1451" s="16"/>
      <c r="G1451" s="24"/>
    </row>
    <row r="1452" spans="1:7">
      <c r="A1452" s="16"/>
      <c r="B1452" s="16"/>
      <c r="C1452" s="16"/>
      <c r="D1452" s="16"/>
      <c r="E1452" s="16"/>
      <c r="F1452" s="16"/>
      <c r="G1452" s="24"/>
    </row>
    <row r="1453" spans="1:7">
      <c r="A1453" s="16"/>
      <c r="B1453" s="16"/>
      <c r="C1453" s="16"/>
      <c r="D1453" s="16"/>
      <c r="E1453" s="16"/>
      <c r="F1453" s="16"/>
      <c r="G1453" s="24"/>
    </row>
    <row r="1454" spans="1:7">
      <c r="A1454" s="16"/>
      <c r="B1454" s="16"/>
      <c r="C1454" s="16"/>
      <c r="D1454" s="16"/>
      <c r="E1454" s="16"/>
      <c r="F1454" s="16"/>
      <c r="G1454" s="24"/>
    </row>
    <row r="1455" spans="1:7">
      <c r="A1455" s="16"/>
      <c r="B1455" s="16"/>
      <c r="C1455" s="16"/>
      <c r="D1455" s="16"/>
      <c r="E1455" s="16"/>
      <c r="F1455" s="16"/>
      <c r="G1455" s="24"/>
    </row>
    <row r="1456" spans="1:7">
      <c r="A1456" s="16"/>
      <c r="B1456" s="16"/>
      <c r="C1456" s="16"/>
      <c r="D1456" s="16"/>
      <c r="E1456" s="16"/>
      <c r="F1456" s="16"/>
      <c r="G1456" s="24"/>
    </row>
    <row r="1457" spans="1:7">
      <c r="A1457" s="16"/>
      <c r="B1457" s="16"/>
      <c r="C1457" s="16"/>
      <c r="D1457" s="16"/>
      <c r="E1457" s="16"/>
      <c r="F1457" s="16"/>
      <c r="G1457" s="24"/>
    </row>
    <row r="1458" spans="1:7">
      <c r="A1458" s="16"/>
      <c r="B1458" s="16"/>
      <c r="C1458" s="16"/>
      <c r="D1458" s="16"/>
      <c r="E1458" s="16"/>
      <c r="F1458" s="16"/>
      <c r="G1458" s="24"/>
    </row>
    <row r="1459" spans="1:7">
      <c r="A1459" s="16"/>
      <c r="B1459" s="16"/>
      <c r="C1459" s="16"/>
      <c r="D1459" s="16"/>
      <c r="E1459" s="16"/>
      <c r="F1459" s="16"/>
      <c r="G1459" s="24"/>
    </row>
    <row r="1460" spans="1:7">
      <c r="A1460" s="16"/>
      <c r="B1460" s="16"/>
      <c r="C1460" s="16"/>
      <c r="D1460" s="16"/>
      <c r="E1460" s="16"/>
      <c r="F1460" s="16"/>
      <c r="G1460" s="24"/>
    </row>
    <row r="1461" spans="1:7">
      <c r="A1461" s="16"/>
      <c r="B1461" s="16"/>
      <c r="C1461" s="16"/>
      <c r="D1461" s="16"/>
      <c r="E1461" s="16"/>
      <c r="F1461" s="16"/>
      <c r="G1461" s="24"/>
    </row>
    <row r="1462" spans="1:7">
      <c r="A1462" s="16"/>
      <c r="B1462" s="16"/>
      <c r="C1462" s="16"/>
      <c r="D1462" s="16"/>
      <c r="E1462" s="16"/>
      <c r="F1462" s="16"/>
      <c r="G1462" s="24"/>
    </row>
    <row r="1463" spans="1:7">
      <c r="A1463" s="16"/>
      <c r="B1463" s="16"/>
      <c r="C1463" s="16"/>
      <c r="D1463" s="16"/>
      <c r="E1463" s="16"/>
      <c r="F1463" s="16"/>
      <c r="G1463" s="24"/>
    </row>
    <row r="1464" spans="1:7">
      <c r="A1464" s="16"/>
      <c r="B1464" s="16"/>
      <c r="C1464" s="16"/>
      <c r="D1464" s="16"/>
      <c r="E1464" s="16"/>
      <c r="F1464" s="16"/>
      <c r="G1464" s="24"/>
    </row>
    <row r="1465" spans="1:7">
      <c r="A1465" s="16"/>
      <c r="B1465" s="16"/>
      <c r="C1465" s="16"/>
      <c r="D1465" s="16"/>
      <c r="E1465" s="16"/>
      <c r="F1465" s="16"/>
      <c r="G1465" s="24"/>
    </row>
    <row r="1466" spans="1:7">
      <c r="A1466" s="16"/>
      <c r="B1466" s="16"/>
      <c r="C1466" s="16"/>
      <c r="D1466" s="16"/>
      <c r="E1466" s="16"/>
      <c r="F1466" s="16"/>
      <c r="G1466" s="24"/>
    </row>
    <row r="1467" spans="1:7">
      <c r="A1467" s="16"/>
      <c r="B1467" s="16"/>
      <c r="C1467" s="16"/>
      <c r="D1467" s="16"/>
      <c r="E1467" s="16"/>
      <c r="F1467" s="16"/>
      <c r="G1467" s="24"/>
    </row>
    <row r="1468" spans="1:7">
      <c r="A1468" s="16"/>
      <c r="B1468" s="16"/>
      <c r="C1468" s="16"/>
      <c r="D1468" s="16"/>
      <c r="E1468" s="16"/>
      <c r="F1468" s="16"/>
      <c r="G1468" s="24"/>
    </row>
    <row r="1469" spans="1:7">
      <c r="A1469" s="16"/>
      <c r="B1469" s="16"/>
      <c r="C1469" s="16"/>
      <c r="D1469" s="16"/>
      <c r="E1469" s="16"/>
      <c r="F1469" s="16"/>
      <c r="G1469" s="24"/>
    </row>
    <row r="1470" spans="1:7">
      <c r="A1470" s="16"/>
      <c r="B1470" s="16"/>
      <c r="C1470" s="16"/>
      <c r="D1470" s="16"/>
      <c r="E1470" s="16"/>
      <c r="F1470" s="16"/>
      <c r="G1470" s="24"/>
    </row>
    <row r="1471" spans="1:7">
      <c r="A1471" s="16"/>
      <c r="B1471" s="16"/>
      <c r="C1471" s="16"/>
      <c r="D1471" s="16"/>
      <c r="E1471" s="16"/>
      <c r="F1471" s="16"/>
      <c r="G1471" s="24"/>
    </row>
    <row r="1472" spans="1:7">
      <c r="A1472" s="16"/>
      <c r="B1472" s="16"/>
      <c r="C1472" s="16"/>
      <c r="D1472" s="16"/>
      <c r="E1472" s="16"/>
      <c r="F1472" s="16"/>
      <c r="G1472" s="24"/>
    </row>
    <row r="1473" spans="1:7">
      <c r="A1473" s="16"/>
      <c r="B1473" s="16"/>
      <c r="C1473" s="16"/>
      <c r="D1473" s="16"/>
      <c r="E1473" s="16"/>
      <c r="F1473" s="16"/>
      <c r="G1473" s="24"/>
    </row>
    <row r="1474" spans="1:7">
      <c r="A1474" s="16"/>
      <c r="B1474" s="16"/>
      <c r="C1474" s="16"/>
      <c r="D1474" s="16"/>
      <c r="E1474" s="16"/>
      <c r="F1474" s="16"/>
      <c r="G1474" s="24"/>
    </row>
    <row r="1475" spans="1:7">
      <c r="A1475" s="16"/>
      <c r="B1475" s="16"/>
      <c r="C1475" s="16"/>
      <c r="D1475" s="16"/>
      <c r="E1475" s="16"/>
      <c r="F1475" s="16"/>
      <c r="G1475" s="24"/>
    </row>
    <row r="1476" spans="1:7">
      <c r="A1476" s="16"/>
      <c r="B1476" s="16"/>
      <c r="C1476" s="16"/>
      <c r="D1476" s="16"/>
      <c r="E1476" s="16"/>
      <c r="F1476" s="16"/>
      <c r="G1476" s="24"/>
    </row>
    <row r="1477" spans="1:7">
      <c r="A1477" s="16"/>
      <c r="B1477" s="16"/>
      <c r="C1477" s="16"/>
      <c r="D1477" s="16"/>
      <c r="E1477" s="16"/>
      <c r="F1477" s="16"/>
      <c r="G1477" s="24"/>
    </row>
    <row r="1478" spans="1:7">
      <c r="A1478" s="16"/>
      <c r="B1478" s="16"/>
      <c r="C1478" s="16"/>
      <c r="D1478" s="16"/>
      <c r="E1478" s="16"/>
      <c r="F1478" s="16"/>
      <c r="G1478" s="24"/>
    </row>
    <row r="1479" spans="1:7">
      <c r="A1479" s="16"/>
      <c r="B1479" s="16"/>
      <c r="C1479" s="16"/>
      <c r="D1479" s="16"/>
      <c r="E1479" s="16"/>
      <c r="F1479" s="16"/>
      <c r="G1479" s="24"/>
    </row>
    <row r="1480" spans="1:7">
      <c r="A1480" s="16"/>
      <c r="B1480" s="16"/>
      <c r="C1480" s="16"/>
      <c r="D1480" s="16"/>
      <c r="E1480" s="16"/>
      <c r="F1480" s="16"/>
      <c r="G1480" s="24"/>
    </row>
    <row r="1481" spans="1:7">
      <c r="A1481" s="16"/>
      <c r="B1481" s="16"/>
      <c r="C1481" s="16"/>
      <c r="D1481" s="16"/>
      <c r="E1481" s="16"/>
      <c r="F1481" s="16"/>
      <c r="G1481" s="24"/>
    </row>
    <row r="1482" spans="1:7">
      <c r="A1482" s="16"/>
      <c r="B1482" s="16"/>
      <c r="C1482" s="16"/>
      <c r="D1482" s="16"/>
      <c r="E1482" s="16"/>
      <c r="F1482" s="16"/>
      <c r="G1482" s="24"/>
    </row>
    <row r="1483" spans="1:7">
      <c r="A1483" s="16"/>
      <c r="B1483" s="16"/>
      <c r="C1483" s="16"/>
      <c r="D1483" s="16"/>
      <c r="E1483" s="16"/>
      <c r="F1483" s="16"/>
      <c r="G1483" s="24"/>
    </row>
    <row r="1484" spans="1:7">
      <c r="A1484" s="16"/>
      <c r="B1484" s="16"/>
      <c r="C1484" s="16"/>
      <c r="D1484" s="16"/>
      <c r="E1484" s="16"/>
      <c r="F1484" s="16"/>
      <c r="G1484" s="24"/>
    </row>
    <row r="1485" spans="1:7">
      <c r="A1485" s="16"/>
      <c r="B1485" s="16"/>
      <c r="C1485" s="16"/>
      <c r="D1485" s="16"/>
      <c r="E1485" s="16"/>
      <c r="F1485" s="16"/>
      <c r="G1485" s="24"/>
    </row>
    <row r="1486" spans="1:7">
      <c r="A1486" s="16"/>
      <c r="B1486" s="16"/>
      <c r="C1486" s="16"/>
      <c r="D1486" s="16"/>
      <c r="E1486" s="16"/>
      <c r="F1486" s="16"/>
      <c r="G1486" s="24"/>
    </row>
    <row r="1487" spans="1:7">
      <c r="A1487" s="16"/>
      <c r="B1487" s="16"/>
      <c r="C1487" s="16"/>
      <c r="D1487" s="16"/>
      <c r="E1487" s="16"/>
      <c r="F1487" s="16"/>
      <c r="G1487" s="24"/>
    </row>
    <row r="1488" spans="1:7">
      <c r="A1488" s="16"/>
      <c r="B1488" s="16"/>
      <c r="C1488" s="16"/>
      <c r="D1488" s="16"/>
      <c r="E1488" s="16"/>
      <c r="F1488" s="16"/>
      <c r="G1488" s="24"/>
    </row>
    <row r="1489" spans="1:7">
      <c r="A1489" s="16"/>
      <c r="B1489" s="16"/>
      <c r="C1489" s="16"/>
      <c r="D1489" s="16"/>
      <c r="E1489" s="16"/>
      <c r="F1489" s="16"/>
      <c r="G1489" s="24"/>
    </row>
    <row r="1490" spans="1:7">
      <c r="A1490" s="16"/>
      <c r="B1490" s="16"/>
      <c r="C1490" s="16"/>
      <c r="D1490" s="16"/>
      <c r="E1490" s="16"/>
      <c r="F1490" s="16"/>
      <c r="G1490" s="24"/>
    </row>
    <row r="1491" spans="1:7">
      <c r="A1491" s="16"/>
      <c r="B1491" s="16"/>
      <c r="C1491" s="16"/>
      <c r="D1491" s="16"/>
      <c r="E1491" s="16"/>
      <c r="F1491" s="16"/>
      <c r="G1491" s="24"/>
    </row>
    <row r="1492" spans="1:7">
      <c r="A1492" s="16"/>
      <c r="B1492" s="16"/>
      <c r="C1492" s="16"/>
      <c r="D1492" s="16"/>
      <c r="E1492" s="16"/>
      <c r="F1492" s="16"/>
      <c r="G1492" s="24"/>
    </row>
    <row r="1493" spans="1:7">
      <c r="A1493" s="16"/>
      <c r="B1493" s="16"/>
      <c r="C1493" s="16"/>
      <c r="D1493" s="16"/>
      <c r="E1493" s="16"/>
      <c r="F1493" s="16"/>
      <c r="G1493" s="24"/>
    </row>
    <row r="1494" spans="1:7">
      <c r="A1494" s="16"/>
      <c r="B1494" s="16"/>
      <c r="C1494" s="16"/>
      <c r="D1494" s="16"/>
      <c r="E1494" s="16"/>
      <c r="F1494" s="16"/>
      <c r="G1494" s="24"/>
    </row>
    <row r="1495" spans="1:7">
      <c r="A1495" s="16"/>
      <c r="B1495" s="16"/>
      <c r="C1495" s="16"/>
      <c r="D1495" s="16"/>
      <c r="E1495" s="16"/>
      <c r="F1495" s="16"/>
      <c r="G1495" s="24"/>
    </row>
    <row r="1496" spans="1:7">
      <c r="A1496" s="16"/>
      <c r="B1496" s="16"/>
      <c r="C1496" s="16"/>
      <c r="D1496" s="16"/>
      <c r="E1496" s="16"/>
      <c r="F1496" s="16"/>
      <c r="G1496" s="24"/>
    </row>
    <row r="1497" spans="1:7">
      <c r="A1497" s="16"/>
      <c r="B1497" s="16"/>
      <c r="C1497" s="16"/>
      <c r="D1497" s="16"/>
      <c r="E1497" s="16"/>
      <c r="F1497" s="16"/>
      <c r="G1497" s="24"/>
    </row>
    <row r="1498" spans="1:7">
      <c r="A1498" s="16"/>
      <c r="B1498" s="16"/>
      <c r="C1498" s="16"/>
      <c r="D1498" s="16"/>
      <c r="E1498" s="16"/>
      <c r="F1498" s="16"/>
      <c r="G1498" s="24"/>
    </row>
    <row r="1499" spans="1:7">
      <c r="A1499" s="16"/>
      <c r="B1499" s="16"/>
      <c r="C1499" s="16"/>
      <c r="D1499" s="16"/>
      <c r="E1499" s="16"/>
      <c r="F1499" s="16"/>
      <c r="G1499" s="24"/>
    </row>
    <row r="1500" spans="1:7">
      <c r="A1500" s="16"/>
      <c r="B1500" s="16"/>
      <c r="C1500" s="16"/>
      <c r="D1500" s="16"/>
      <c r="E1500" s="16"/>
      <c r="F1500" s="16"/>
      <c r="G1500" s="24"/>
    </row>
    <row r="1501" spans="1:7">
      <c r="A1501" s="16"/>
      <c r="B1501" s="16"/>
      <c r="C1501" s="16"/>
      <c r="D1501" s="16"/>
      <c r="E1501" s="16"/>
      <c r="F1501" s="16"/>
      <c r="G1501" s="24"/>
    </row>
    <row r="1502" spans="1:7">
      <c r="A1502" s="16"/>
      <c r="B1502" s="16"/>
      <c r="C1502" s="16"/>
      <c r="D1502" s="16"/>
      <c r="E1502" s="16"/>
      <c r="F1502" s="16"/>
      <c r="G1502" s="24"/>
    </row>
    <row r="1503" spans="1:7">
      <c r="A1503" s="16"/>
      <c r="B1503" s="16"/>
      <c r="C1503" s="16"/>
      <c r="D1503" s="16"/>
      <c r="E1503" s="16"/>
      <c r="F1503" s="16"/>
      <c r="G1503" s="24"/>
    </row>
    <row r="1504" spans="1:7">
      <c r="A1504" s="16"/>
      <c r="B1504" s="16"/>
      <c r="C1504" s="16"/>
      <c r="D1504" s="16"/>
      <c r="E1504" s="16"/>
      <c r="F1504" s="16"/>
      <c r="G1504" s="24"/>
    </row>
    <row r="1505" spans="1:7">
      <c r="A1505" s="16"/>
      <c r="B1505" s="16"/>
      <c r="C1505" s="16"/>
      <c r="D1505" s="16"/>
      <c r="E1505" s="16"/>
      <c r="F1505" s="16"/>
      <c r="G1505" s="24"/>
    </row>
    <row r="1506" spans="1:7">
      <c r="A1506" s="16"/>
      <c r="B1506" s="16"/>
      <c r="C1506" s="16"/>
      <c r="D1506" s="16"/>
      <c r="E1506" s="16"/>
      <c r="F1506" s="16"/>
      <c r="G1506" s="24"/>
    </row>
    <row r="1507" spans="1:7">
      <c r="A1507" s="16"/>
      <c r="B1507" s="16"/>
      <c r="C1507" s="16"/>
      <c r="D1507" s="16"/>
      <c r="E1507" s="16"/>
      <c r="F1507" s="16"/>
      <c r="G1507" s="24"/>
    </row>
    <row r="1508" spans="1:7">
      <c r="A1508" s="16"/>
      <c r="B1508" s="16"/>
      <c r="C1508" s="16"/>
      <c r="D1508" s="16"/>
      <c r="E1508" s="16"/>
      <c r="F1508" s="16"/>
      <c r="G1508" s="24"/>
    </row>
    <row r="1509" spans="1:7">
      <c r="A1509" s="16"/>
      <c r="B1509" s="16"/>
      <c r="C1509" s="16"/>
      <c r="D1509" s="16"/>
      <c r="E1509" s="16"/>
      <c r="F1509" s="16"/>
      <c r="G1509" s="24"/>
    </row>
    <row r="1510" spans="1:7">
      <c r="A1510" s="16"/>
      <c r="B1510" s="16"/>
      <c r="C1510" s="16"/>
      <c r="D1510" s="16"/>
      <c r="E1510" s="16"/>
      <c r="F1510" s="16"/>
      <c r="G1510" s="24"/>
    </row>
    <row r="1511" spans="1:7">
      <c r="A1511" s="16"/>
      <c r="B1511" s="16"/>
      <c r="C1511" s="16"/>
      <c r="D1511" s="16"/>
      <c r="E1511" s="16"/>
      <c r="F1511" s="16"/>
      <c r="G1511" s="24"/>
    </row>
    <row r="1512" spans="1:7">
      <c r="A1512" s="16"/>
      <c r="B1512" s="16"/>
      <c r="C1512" s="16"/>
      <c r="D1512" s="16"/>
      <c r="E1512" s="16"/>
      <c r="F1512" s="16"/>
      <c r="G1512" s="24"/>
    </row>
    <row r="1513" spans="1:7">
      <c r="A1513" s="16"/>
      <c r="B1513" s="16"/>
      <c r="C1513" s="16"/>
      <c r="D1513" s="16"/>
      <c r="E1513" s="16"/>
      <c r="F1513" s="16"/>
      <c r="G1513" s="24"/>
    </row>
    <row r="1514" spans="1:7">
      <c r="A1514" s="16"/>
      <c r="B1514" s="16"/>
      <c r="C1514" s="16"/>
      <c r="D1514" s="16"/>
      <c r="E1514" s="16"/>
      <c r="F1514" s="16"/>
      <c r="G1514" s="24"/>
    </row>
    <row r="1515" spans="1:7">
      <c r="A1515" s="16"/>
      <c r="B1515" s="16"/>
      <c r="C1515" s="16"/>
      <c r="D1515" s="16"/>
      <c r="E1515" s="16"/>
      <c r="F1515" s="16"/>
      <c r="G1515" s="24"/>
    </row>
    <row r="1516" spans="1:7">
      <c r="A1516" s="16"/>
      <c r="B1516" s="16"/>
      <c r="C1516" s="16"/>
      <c r="D1516" s="16"/>
      <c r="E1516" s="16"/>
      <c r="F1516" s="16"/>
      <c r="G1516" s="24"/>
    </row>
    <row r="1517" spans="1:7">
      <c r="A1517" s="16"/>
      <c r="B1517" s="16"/>
      <c r="C1517" s="16"/>
      <c r="D1517" s="16"/>
      <c r="E1517" s="16"/>
      <c r="F1517" s="16"/>
      <c r="G1517" s="24"/>
    </row>
    <row r="1518" spans="1:7">
      <c r="A1518" s="16"/>
      <c r="B1518" s="16"/>
      <c r="C1518" s="16"/>
      <c r="D1518" s="16"/>
      <c r="E1518" s="16"/>
      <c r="F1518" s="16"/>
      <c r="G1518" s="24"/>
    </row>
    <row r="1519" spans="1:7">
      <c r="A1519" s="16"/>
      <c r="B1519" s="16"/>
      <c r="C1519" s="16"/>
      <c r="D1519" s="16"/>
      <c r="E1519" s="16"/>
      <c r="F1519" s="16"/>
      <c r="G1519" s="24"/>
    </row>
    <row r="1520" spans="1:7">
      <c r="A1520" s="16"/>
      <c r="B1520" s="16"/>
      <c r="C1520" s="16"/>
      <c r="D1520" s="16"/>
      <c r="E1520" s="16"/>
      <c r="F1520" s="16"/>
      <c r="G1520" s="24"/>
    </row>
    <row r="1521" spans="1:7">
      <c r="A1521" s="16"/>
      <c r="B1521" s="16"/>
      <c r="C1521" s="16"/>
      <c r="D1521" s="16"/>
      <c r="E1521" s="16"/>
      <c r="F1521" s="16"/>
      <c r="G1521" s="24"/>
    </row>
    <row r="1522" spans="1:7">
      <c r="A1522" s="16"/>
      <c r="B1522" s="16"/>
      <c r="C1522" s="16"/>
      <c r="D1522" s="16"/>
      <c r="E1522" s="16"/>
      <c r="F1522" s="16"/>
      <c r="G1522" s="24"/>
    </row>
    <row r="1523" spans="1:7">
      <c r="A1523" s="16"/>
      <c r="B1523" s="16"/>
      <c r="C1523" s="16"/>
      <c r="D1523" s="16"/>
      <c r="E1523" s="16"/>
      <c r="F1523" s="16"/>
      <c r="G1523" s="24"/>
    </row>
    <row r="1524" spans="1:7">
      <c r="A1524" s="16"/>
      <c r="B1524" s="16"/>
      <c r="C1524" s="16"/>
      <c r="D1524" s="16"/>
      <c r="E1524" s="16"/>
      <c r="F1524" s="16"/>
      <c r="G1524" s="24"/>
    </row>
    <row r="1525" spans="1:7">
      <c r="A1525" s="16"/>
      <c r="B1525" s="16"/>
      <c r="C1525" s="16"/>
      <c r="D1525" s="16"/>
      <c r="E1525" s="16"/>
      <c r="F1525" s="16"/>
      <c r="G1525" s="24"/>
    </row>
    <row r="1526" spans="1:7">
      <c r="A1526" s="16"/>
      <c r="B1526" s="16"/>
      <c r="C1526" s="16"/>
      <c r="D1526" s="16"/>
      <c r="E1526" s="16"/>
      <c r="F1526" s="16"/>
      <c r="G1526" s="24"/>
    </row>
    <row r="1527" spans="1:7">
      <c r="A1527" s="16"/>
      <c r="B1527" s="16"/>
      <c r="C1527" s="16"/>
      <c r="D1527" s="16"/>
      <c r="E1527" s="16"/>
      <c r="F1527" s="16"/>
      <c r="G1527" s="24"/>
    </row>
    <row r="1528" spans="1:7">
      <c r="A1528" s="16"/>
      <c r="B1528" s="16"/>
      <c r="C1528" s="16"/>
      <c r="D1528" s="16"/>
      <c r="E1528" s="16"/>
      <c r="F1528" s="16"/>
      <c r="G1528" s="24"/>
    </row>
    <row r="1529" spans="1:7">
      <c r="A1529" s="16"/>
      <c r="B1529" s="16"/>
      <c r="C1529" s="16"/>
      <c r="D1529" s="16"/>
      <c r="E1529" s="16"/>
      <c r="F1529" s="16"/>
      <c r="G1529" s="24"/>
    </row>
    <row r="1530" spans="1:7">
      <c r="A1530" s="16"/>
      <c r="B1530" s="16"/>
      <c r="C1530" s="16"/>
      <c r="D1530" s="16"/>
      <c r="E1530" s="16"/>
      <c r="F1530" s="16"/>
      <c r="G1530" s="24"/>
    </row>
    <row r="1531" spans="1:7">
      <c r="A1531" s="16"/>
      <c r="B1531" s="16"/>
      <c r="C1531" s="16"/>
      <c r="D1531" s="16"/>
      <c r="E1531" s="16"/>
      <c r="F1531" s="16"/>
      <c r="G1531" s="24"/>
    </row>
    <row r="1532" spans="1:7">
      <c r="A1532" s="16"/>
      <c r="B1532" s="16"/>
      <c r="C1532" s="16"/>
      <c r="D1532" s="16"/>
      <c r="E1532" s="16"/>
      <c r="F1532" s="16"/>
      <c r="G1532" s="24"/>
    </row>
    <row r="1533" spans="1:7">
      <c r="A1533" s="16"/>
      <c r="B1533" s="16"/>
      <c r="C1533" s="16"/>
      <c r="D1533" s="16"/>
      <c r="E1533" s="16"/>
      <c r="F1533" s="16"/>
      <c r="G1533" s="24"/>
    </row>
    <row r="1534" spans="1:7">
      <c r="A1534" s="16"/>
      <c r="B1534" s="16"/>
      <c r="C1534" s="16"/>
      <c r="D1534" s="16"/>
      <c r="E1534" s="16"/>
      <c r="F1534" s="16"/>
      <c r="G1534" s="24"/>
    </row>
    <row r="1535" spans="1:7">
      <c r="A1535" s="16"/>
      <c r="B1535" s="16"/>
      <c r="C1535" s="16"/>
      <c r="D1535" s="16"/>
      <c r="E1535" s="16"/>
      <c r="F1535" s="16"/>
      <c r="G1535" s="24"/>
    </row>
    <row r="1536" spans="1:7">
      <c r="A1536" s="16"/>
      <c r="B1536" s="16"/>
      <c r="C1536" s="16"/>
      <c r="D1536" s="16"/>
      <c r="E1536" s="16"/>
      <c r="F1536" s="16"/>
      <c r="G1536" s="24"/>
    </row>
    <row r="1537" spans="1:7">
      <c r="A1537" s="16"/>
      <c r="B1537" s="16"/>
      <c r="C1537" s="16"/>
      <c r="D1537" s="16"/>
      <c r="E1537" s="16"/>
      <c r="F1537" s="16"/>
      <c r="G1537" s="24"/>
    </row>
    <row r="1538" spans="1:7">
      <c r="A1538" s="16"/>
      <c r="B1538" s="16"/>
      <c r="C1538" s="16"/>
      <c r="D1538" s="16"/>
      <c r="E1538" s="16"/>
      <c r="F1538" s="16"/>
      <c r="G1538" s="24"/>
    </row>
    <row r="1539" spans="1:7">
      <c r="A1539" s="16"/>
      <c r="B1539" s="16"/>
      <c r="C1539" s="16"/>
      <c r="D1539" s="16"/>
      <c r="E1539" s="16"/>
      <c r="F1539" s="16"/>
      <c r="G1539" s="24"/>
    </row>
    <row r="1540" spans="1:7">
      <c r="A1540" s="16"/>
      <c r="B1540" s="16"/>
      <c r="C1540" s="16"/>
      <c r="D1540" s="16"/>
      <c r="E1540" s="16"/>
      <c r="F1540" s="16"/>
      <c r="G1540" s="24"/>
    </row>
    <row r="1541" spans="1:7">
      <c r="A1541" s="16"/>
      <c r="B1541" s="16"/>
      <c r="C1541" s="16"/>
      <c r="D1541" s="16"/>
      <c r="E1541" s="16"/>
      <c r="F1541" s="16"/>
      <c r="G1541" s="24"/>
    </row>
    <row r="1542" spans="1:7">
      <c r="A1542" s="16"/>
      <c r="B1542" s="16"/>
      <c r="C1542" s="16"/>
      <c r="D1542" s="16"/>
      <c r="E1542" s="16"/>
      <c r="F1542" s="16"/>
      <c r="G1542" s="24"/>
    </row>
    <row r="1543" spans="1:7">
      <c r="A1543" s="16"/>
      <c r="B1543" s="16"/>
      <c r="C1543" s="16"/>
      <c r="D1543" s="16"/>
      <c r="E1543" s="16"/>
      <c r="F1543" s="16"/>
      <c r="G1543" s="24"/>
    </row>
    <row r="1544" spans="1:7">
      <c r="A1544" s="16"/>
      <c r="B1544" s="16"/>
      <c r="C1544" s="16"/>
      <c r="D1544" s="16"/>
      <c r="E1544" s="16"/>
      <c r="F1544" s="16"/>
      <c r="G1544" s="24"/>
    </row>
    <row r="1545" spans="1:7">
      <c r="A1545" s="16"/>
      <c r="B1545" s="16"/>
      <c r="C1545" s="16"/>
      <c r="D1545" s="16"/>
      <c r="E1545" s="16"/>
      <c r="F1545" s="16"/>
      <c r="G1545" s="24"/>
    </row>
    <row r="1546" spans="1:7">
      <c r="A1546" s="16"/>
      <c r="B1546" s="16"/>
      <c r="C1546" s="16"/>
      <c r="D1546" s="16"/>
      <c r="E1546" s="16"/>
      <c r="F1546" s="16"/>
      <c r="G1546" s="24"/>
    </row>
    <row r="1547" spans="1:7">
      <c r="A1547" s="16"/>
      <c r="B1547" s="16"/>
      <c r="C1547" s="16"/>
      <c r="D1547" s="16"/>
      <c r="E1547" s="16"/>
      <c r="F1547" s="16"/>
      <c r="G1547" s="24"/>
    </row>
    <row r="1548" spans="1:7">
      <c r="A1548" s="16"/>
      <c r="B1548" s="16"/>
      <c r="C1548" s="16"/>
      <c r="D1548" s="16"/>
      <c r="E1548" s="16"/>
      <c r="F1548" s="16"/>
      <c r="G1548" s="24"/>
    </row>
    <row r="1549" spans="1:7">
      <c r="A1549" s="16"/>
      <c r="B1549" s="16"/>
      <c r="C1549" s="16"/>
      <c r="D1549" s="16"/>
      <c r="E1549" s="16"/>
      <c r="F1549" s="16"/>
      <c r="G1549" s="24"/>
    </row>
    <row r="1550" spans="1:7">
      <c r="A1550" s="16"/>
      <c r="B1550" s="16"/>
      <c r="C1550" s="16"/>
      <c r="D1550" s="16"/>
      <c r="E1550" s="16"/>
      <c r="F1550" s="16"/>
      <c r="G1550" s="24"/>
    </row>
    <row r="1551" spans="1:7">
      <c r="A1551" s="16"/>
      <c r="B1551" s="16"/>
      <c r="C1551" s="16"/>
      <c r="D1551" s="16"/>
      <c r="E1551" s="16"/>
      <c r="F1551" s="16"/>
      <c r="G1551" s="24"/>
    </row>
    <row r="1552" spans="1:7">
      <c r="A1552" s="16"/>
      <c r="B1552" s="16"/>
      <c r="C1552" s="16"/>
      <c r="D1552" s="16"/>
      <c r="E1552" s="16"/>
      <c r="F1552" s="16"/>
      <c r="G1552" s="24"/>
    </row>
    <row r="1553" spans="1:7">
      <c r="A1553" s="16"/>
      <c r="B1553" s="16"/>
      <c r="C1553" s="16"/>
      <c r="D1553" s="16"/>
      <c r="E1553" s="16"/>
      <c r="F1553" s="16"/>
      <c r="G1553" s="24"/>
    </row>
    <row r="1554" spans="1:7">
      <c r="A1554" s="16"/>
      <c r="B1554" s="16"/>
      <c r="C1554" s="16"/>
      <c r="D1554" s="16"/>
      <c r="E1554" s="16"/>
      <c r="F1554" s="16"/>
      <c r="G1554" s="24"/>
    </row>
    <row r="1555" spans="1:7">
      <c r="A1555" s="16"/>
      <c r="B1555" s="16"/>
      <c r="C1555" s="16"/>
      <c r="D1555" s="16"/>
      <c r="E1555" s="16"/>
      <c r="F1555" s="16"/>
      <c r="G1555" s="24"/>
    </row>
    <row r="1556" spans="1:7">
      <c r="A1556" s="16"/>
      <c r="B1556" s="16"/>
      <c r="C1556" s="16"/>
      <c r="D1556" s="16"/>
      <c r="E1556" s="16"/>
      <c r="F1556" s="16"/>
      <c r="G1556" s="24"/>
    </row>
    <row r="1557" spans="1:7">
      <c r="A1557" s="16"/>
      <c r="B1557" s="16"/>
      <c r="C1557" s="16"/>
      <c r="D1557" s="16"/>
      <c r="E1557" s="16"/>
      <c r="F1557" s="16"/>
      <c r="G1557" s="24"/>
    </row>
    <row r="1558" spans="1:7">
      <c r="A1558" s="16"/>
      <c r="B1558" s="16"/>
      <c r="C1558" s="16"/>
      <c r="D1558" s="16"/>
      <c r="E1558" s="16"/>
      <c r="F1558" s="16"/>
      <c r="G1558" s="24"/>
    </row>
    <row r="1559" spans="1:7">
      <c r="A1559" s="16"/>
      <c r="B1559" s="16"/>
      <c r="C1559" s="16"/>
      <c r="D1559" s="16"/>
      <c r="E1559" s="16"/>
      <c r="F1559" s="16"/>
      <c r="G1559" s="24"/>
    </row>
    <row r="1560" spans="1:7">
      <c r="A1560" s="16"/>
      <c r="B1560" s="16"/>
      <c r="C1560" s="16"/>
      <c r="D1560" s="16"/>
      <c r="E1560" s="16"/>
      <c r="F1560" s="16"/>
      <c r="G1560" s="24"/>
    </row>
    <row r="1561" spans="1:7">
      <c r="A1561" s="16"/>
      <c r="B1561" s="16"/>
      <c r="C1561" s="16"/>
      <c r="D1561" s="16"/>
      <c r="E1561" s="16"/>
      <c r="F1561" s="16"/>
      <c r="G1561" s="24"/>
    </row>
    <row r="1562" spans="1:7">
      <c r="A1562" s="16"/>
      <c r="B1562" s="16"/>
      <c r="C1562" s="16"/>
      <c r="D1562" s="16"/>
      <c r="E1562" s="16"/>
      <c r="F1562" s="16"/>
      <c r="G1562" s="24"/>
    </row>
    <row r="1563" spans="1:7">
      <c r="A1563" s="16"/>
      <c r="B1563" s="16"/>
      <c r="C1563" s="16"/>
      <c r="D1563" s="16"/>
      <c r="E1563" s="16"/>
      <c r="F1563" s="16"/>
      <c r="G1563" s="24"/>
    </row>
    <row r="1564" spans="1:7">
      <c r="A1564" s="16"/>
      <c r="B1564" s="16"/>
      <c r="C1564" s="16"/>
      <c r="D1564" s="16"/>
      <c r="E1564" s="16"/>
      <c r="F1564" s="16"/>
      <c r="G1564" s="24"/>
    </row>
    <row r="1565" spans="1:7">
      <c r="A1565" s="16"/>
      <c r="B1565" s="16"/>
      <c r="C1565" s="16"/>
      <c r="D1565" s="16"/>
      <c r="E1565" s="16"/>
      <c r="F1565" s="16"/>
      <c r="G1565" s="24"/>
    </row>
    <row r="1566" spans="1:7">
      <c r="A1566" s="16"/>
      <c r="B1566" s="16"/>
      <c r="C1566" s="16"/>
      <c r="D1566" s="16"/>
      <c r="E1566" s="16"/>
      <c r="F1566" s="16"/>
      <c r="G1566" s="24"/>
    </row>
    <row r="1567" spans="1:7">
      <c r="A1567" s="16"/>
      <c r="B1567" s="16"/>
      <c r="C1567" s="16"/>
      <c r="D1567" s="16"/>
      <c r="E1567" s="16"/>
      <c r="F1567" s="16"/>
      <c r="G1567" s="24"/>
    </row>
    <row r="1568" spans="1:7">
      <c r="A1568" s="16"/>
      <c r="B1568" s="16"/>
      <c r="C1568" s="16"/>
      <c r="D1568" s="16"/>
      <c r="E1568" s="16"/>
      <c r="F1568" s="16"/>
      <c r="G1568" s="24"/>
    </row>
    <row r="1569" spans="1:7">
      <c r="A1569" s="16"/>
      <c r="B1569" s="16"/>
      <c r="C1569" s="16"/>
      <c r="D1569" s="16"/>
      <c r="E1569" s="16"/>
      <c r="F1569" s="16"/>
      <c r="G1569" s="24"/>
    </row>
    <row r="1570" spans="1:7">
      <c r="A1570" s="16"/>
      <c r="B1570" s="16"/>
      <c r="C1570" s="16"/>
      <c r="D1570" s="16"/>
      <c r="E1570" s="16"/>
      <c r="F1570" s="16"/>
      <c r="G1570" s="24"/>
    </row>
    <row r="1571" spans="1:7">
      <c r="A1571" s="16"/>
      <c r="B1571" s="16"/>
      <c r="C1571" s="16"/>
      <c r="D1571" s="16"/>
      <c r="E1571" s="16"/>
      <c r="F1571" s="16"/>
      <c r="G1571" s="24"/>
    </row>
    <row r="1572" spans="1:7">
      <c r="A1572" s="16"/>
      <c r="B1572" s="16"/>
      <c r="C1572" s="16"/>
      <c r="D1572" s="16"/>
      <c r="E1572" s="16"/>
      <c r="F1572" s="16"/>
      <c r="G1572" s="24"/>
    </row>
    <row r="1573" spans="1:7">
      <c r="A1573" s="16"/>
      <c r="B1573" s="16"/>
      <c r="C1573" s="16"/>
      <c r="D1573" s="16"/>
      <c r="E1573" s="16"/>
      <c r="F1573" s="16"/>
      <c r="G1573" s="24"/>
    </row>
    <row r="1574" spans="1:7">
      <c r="A1574" s="16"/>
      <c r="B1574" s="16"/>
      <c r="C1574" s="16"/>
      <c r="D1574" s="16"/>
      <c r="E1574" s="16"/>
      <c r="F1574" s="16"/>
      <c r="G1574" s="24"/>
    </row>
    <row r="1575" spans="1:7">
      <c r="A1575" s="16"/>
      <c r="B1575" s="16"/>
      <c r="C1575" s="16"/>
      <c r="D1575" s="16"/>
      <c r="E1575" s="16"/>
      <c r="F1575" s="16"/>
      <c r="G1575" s="24"/>
    </row>
    <row r="1576" spans="1:7">
      <c r="A1576" s="16"/>
      <c r="B1576" s="16"/>
      <c r="C1576" s="16"/>
      <c r="D1576" s="16"/>
      <c r="E1576" s="16"/>
      <c r="F1576" s="16"/>
      <c r="G1576" s="24"/>
    </row>
    <row r="1577" spans="1:7">
      <c r="A1577" s="16"/>
      <c r="B1577" s="16"/>
      <c r="C1577" s="16"/>
      <c r="D1577" s="16"/>
      <c r="E1577" s="16"/>
      <c r="F1577" s="16"/>
      <c r="G1577" s="24"/>
    </row>
    <row r="1578" spans="1:7">
      <c r="A1578" s="16"/>
      <c r="B1578" s="16"/>
      <c r="C1578" s="16"/>
      <c r="D1578" s="16"/>
      <c r="E1578" s="16"/>
      <c r="F1578" s="16"/>
      <c r="G1578" s="24"/>
    </row>
    <row r="1579" spans="1:7">
      <c r="A1579" s="16"/>
      <c r="B1579" s="16"/>
      <c r="C1579" s="16"/>
      <c r="D1579" s="16"/>
      <c r="E1579" s="16"/>
      <c r="F1579" s="16"/>
      <c r="G1579" s="24"/>
    </row>
    <row r="1580" spans="1:7">
      <c r="A1580" s="16"/>
      <c r="B1580" s="16"/>
      <c r="C1580" s="16"/>
      <c r="D1580" s="16"/>
      <c r="E1580" s="16"/>
      <c r="F1580" s="16"/>
      <c r="G1580" s="24"/>
    </row>
    <row r="1581" spans="1:7">
      <c r="A1581" s="16"/>
      <c r="B1581" s="16"/>
      <c r="C1581" s="16"/>
      <c r="D1581" s="16"/>
      <c r="E1581" s="16"/>
      <c r="F1581" s="16"/>
      <c r="G1581" s="24"/>
    </row>
    <row r="1582" spans="1:7">
      <c r="A1582" s="16"/>
      <c r="B1582" s="16"/>
      <c r="C1582" s="16"/>
      <c r="D1582" s="16"/>
      <c r="E1582" s="16"/>
      <c r="F1582" s="16"/>
      <c r="G1582" s="24"/>
    </row>
    <row r="1583" spans="1:7">
      <c r="A1583" s="16"/>
      <c r="B1583" s="16"/>
      <c r="C1583" s="16"/>
      <c r="D1583" s="16"/>
      <c r="E1583" s="16"/>
      <c r="F1583" s="16"/>
      <c r="G1583" s="24"/>
    </row>
    <row r="1584" spans="1:7">
      <c r="A1584" s="16"/>
      <c r="B1584" s="16"/>
      <c r="C1584" s="16"/>
      <c r="D1584" s="16"/>
      <c r="E1584" s="16"/>
      <c r="F1584" s="16"/>
      <c r="G1584" s="24"/>
    </row>
    <row r="1585" spans="1:7">
      <c r="A1585" s="16"/>
      <c r="B1585" s="16"/>
      <c r="C1585" s="16"/>
      <c r="D1585" s="16"/>
      <c r="E1585" s="16"/>
      <c r="F1585" s="16"/>
      <c r="G1585" s="24"/>
    </row>
    <row r="1586" spans="1:7">
      <c r="A1586" s="16"/>
      <c r="B1586" s="16"/>
      <c r="C1586" s="16"/>
      <c r="D1586" s="16"/>
      <c r="E1586" s="16"/>
      <c r="F1586" s="16"/>
      <c r="G1586" s="24"/>
    </row>
    <row r="1587" spans="1:7">
      <c r="A1587" s="16"/>
      <c r="B1587" s="16"/>
      <c r="C1587" s="16"/>
      <c r="D1587" s="16"/>
      <c r="E1587" s="16"/>
      <c r="F1587" s="16"/>
      <c r="G1587" s="24"/>
    </row>
    <row r="1588" spans="1:7">
      <c r="A1588" s="16"/>
      <c r="B1588" s="16"/>
      <c r="C1588" s="16"/>
      <c r="D1588" s="16"/>
      <c r="E1588" s="16"/>
      <c r="F1588" s="16"/>
      <c r="G1588" s="24"/>
    </row>
    <row r="1589" spans="1:7">
      <c r="A1589" s="16"/>
      <c r="B1589" s="16"/>
      <c r="C1589" s="16"/>
      <c r="D1589" s="16"/>
      <c r="E1589" s="16"/>
      <c r="F1589" s="16"/>
      <c r="G1589" s="24"/>
    </row>
    <row r="1590" spans="1:7">
      <c r="A1590" s="16"/>
      <c r="B1590" s="16"/>
      <c r="C1590" s="16"/>
      <c r="D1590" s="16"/>
      <c r="E1590" s="16"/>
      <c r="F1590" s="16"/>
      <c r="G1590" s="24"/>
    </row>
    <row r="1591" spans="1:7">
      <c r="A1591" s="16"/>
      <c r="B1591" s="16"/>
      <c r="C1591" s="16"/>
      <c r="D1591" s="16"/>
      <c r="E1591" s="16"/>
      <c r="F1591" s="16"/>
      <c r="G1591" s="24"/>
    </row>
    <row r="1592" spans="1:7">
      <c r="A1592" s="16"/>
      <c r="B1592" s="16"/>
      <c r="C1592" s="16"/>
      <c r="D1592" s="16"/>
      <c r="E1592" s="16"/>
      <c r="F1592" s="16"/>
      <c r="G1592" s="24"/>
    </row>
    <row r="1593" spans="1:7">
      <c r="A1593" s="16"/>
      <c r="B1593" s="16"/>
      <c r="C1593" s="16"/>
      <c r="D1593" s="16"/>
      <c r="E1593" s="16"/>
      <c r="F1593" s="16"/>
      <c r="G1593" s="24"/>
    </row>
    <row r="1594" spans="1:7">
      <c r="A1594" s="16"/>
      <c r="B1594" s="16"/>
      <c r="C1594" s="16"/>
      <c r="D1594" s="16"/>
      <c r="E1594" s="16"/>
      <c r="F1594" s="16"/>
      <c r="G1594" s="24"/>
    </row>
    <row r="1595" spans="1:7">
      <c r="A1595" s="16"/>
      <c r="B1595" s="16"/>
      <c r="C1595" s="16"/>
      <c r="D1595" s="16"/>
      <c r="E1595" s="16"/>
      <c r="F1595" s="16"/>
      <c r="G1595" s="24"/>
    </row>
    <row r="1596" spans="1:7">
      <c r="A1596" s="16"/>
      <c r="B1596" s="16"/>
      <c r="C1596" s="16"/>
      <c r="D1596" s="16"/>
      <c r="E1596" s="16"/>
      <c r="F1596" s="16"/>
      <c r="G1596" s="24"/>
    </row>
    <row r="1597" spans="1:7">
      <c r="A1597" s="16"/>
      <c r="B1597" s="16"/>
      <c r="C1597" s="16"/>
      <c r="D1597" s="16"/>
      <c r="E1597" s="16"/>
      <c r="F1597" s="16"/>
      <c r="G1597" s="24"/>
    </row>
    <row r="1598" spans="1:7">
      <c r="A1598" s="16"/>
      <c r="B1598" s="16"/>
      <c r="C1598" s="16"/>
      <c r="D1598" s="16"/>
      <c r="E1598" s="16"/>
      <c r="F1598" s="16"/>
      <c r="G1598" s="24"/>
    </row>
    <row r="1599" spans="1:7">
      <c r="A1599" s="16"/>
      <c r="B1599" s="16"/>
      <c r="C1599" s="16"/>
      <c r="D1599" s="16"/>
      <c r="E1599" s="16"/>
      <c r="F1599" s="16"/>
      <c r="G1599" s="24"/>
    </row>
    <row r="1600" spans="1:7">
      <c r="A1600" s="16"/>
      <c r="B1600" s="16"/>
      <c r="C1600" s="16"/>
      <c r="D1600" s="16"/>
      <c r="E1600" s="16"/>
      <c r="F1600" s="16"/>
      <c r="G1600" s="24"/>
    </row>
    <row r="1601" spans="1:7">
      <c r="A1601" s="16"/>
      <c r="B1601" s="16"/>
      <c r="C1601" s="16"/>
      <c r="D1601" s="16"/>
      <c r="E1601" s="16"/>
      <c r="F1601" s="16"/>
      <c r="G1601" s="24"/>
    </row>
    <row r="1602" spans="1:7">
      <c r="A1602" s="16"/>
      <c r="B1602" s="16"/>
      <c r="C1602" s="16"/>
      <c r="D1602" s="16"/>
      <c r="E1602" s="16"/>
      <c r="F1602" s="16"/>
      <c r="G1602" s="24"/>
    </row>
    <row r="1603" spans="1:7">
      <c r="A1603" s="16"/>
      <c r="B1603" s="16"/>
      <c r="C1603" s="16"/>
      <c r="D1603" s="16"/>
      <c r="E1603" s="16"/>
      <c r="F1603" s="16"/>
      <c r="G1603" s="24"/>
    </row>
    <row r="1604" spans="1:7">
      <c r="A1604" s="16"/>
      <c r="B1604" s="16"/>
      <c r="C1604" s="16"/>
      <c r="D1604" s="16"/>
      <c r="E1604" s="16"/>
      <c r="F1604" s="16"/>
      <c r="G1604" s="24"/>
    </row>
    <row r="1605" spans="1:7">
      <c r="A1605" s="16"/>
      <c r="B1605" s="16"/>
      <c r="C1605" s="16"/>
      <c r="D1605" s="16"/>
      <c r="E1605" s="16"/>
      <c r="F1605" s="16"/>
      <c r="G1605" s="24"/>
    </row>
    <row r="1606" spans="1:7">
      <c r="A1606" s="16"/>
      <c r="B1606" s="16"/>
      <c r="C1606" s="16"/>
      <c r="D1606" s="16"/>
      <c r="E1606" s="16"/>
      <c r="F1606" s="16"/>
      <c r="G1606" s="24"/>
    </row>
    <row r="1607" spans="1:7">
      <c r="A1607" s="16"/>
      <c r="B1607" s="16"/>
      <c r="C1607" s="16"/>
      <c r="D1607" s="16"/>
      <c r="E1607" s="16"/>
      <c r="F1607" s="16"/>
      <c r="G1607" s="24"/>
    </row>
    <row r="1608" spans="1:7">
      <c r="A1608" s="16"/>
      <c r="B1608" s="16"/>
      <c r="C1608" s="16"/>
      <c r="D1608" s="16"/>
      <c r="E1608" s="16"/>
      <c r="F1608" s="16"/>
      <c r="G1608" s="24"/>
    </row>
    <row r="1609" spans="1:7">
      <c r="A1609" s="16"/>
      <c r="B1609" s="16"/>
      <c r="C1609" s="16"/>
      <c r="D1609" s="16"/>
      <c r="E1609" s="16"/>
      <c r="F1609" s="16"/>
      <c r="G1609" s="24"/>
    </row>
    <row r="1610" spans="1:7">
      <c r="A1610" s="16"/>
      <c r="B1610" s="16"/>
      <c r="C1610" s="16"/>
      <c r="D1610" s="16"/>
      <c r="E1610" s="16"/>
      <c r="F1610" s="16"/>
      <c r="G1610" s="24"/>
    </row>
    <row r="1611" spans="1:7">
      <c r="A1611" s="16"/>
      <c r="B1611" s="16"/>
      <c r="C1611" s="16"/>
      <c r="D1611" s="16"/>
      <c r="E1611" s="16"/>
      <c r="F1611" s="16"/>
      <c r="G1611" s="24"/>
    </row>
    <row r="1612" spans="1:7">
      <c r="A1612" s="16"/>
      <c r="B1612" s="16"/>
      <c r="C1612" s="16"/>
      <c r="D1612" s="16"/>
      <c r="E1612" s="16"/>
      <c r="F1612" s="16"/>
      <c r="G1612" s="24"/>
    </row>
    <row r="1613" spans="1:7">
      <c r="A1613" s="16"/>
      <c r="B1613" s="16"/>
      <c r="C1613" s="16"/>
      <c r="D1613" s="16"/>
      <c r="E1613" s="16"/>
      <c r="F1613" s="16"/>
      <c r="G1613" s="24"/>
    </row>
    <row r="1614" spans="1:7">
      <c r="A1614" s="16"/>
      <c r="B1614" s="16"/>
      <c r="C1614" s="16"/>
      <c r="D1614" s="16"/>
      <c r="E1614" s="16"/>
      <c r="F1614" s="16"/>
      <c r="G1614" s="24"/>
    </row>
    <row r="1615" spans="1:7">
      <c r="A1615" s="16"/>
      <c r="B1615" s="16"/>
      <c r="C1615" s="16"/>
      <c r="D1615" s="16"/>
      <c r="E1615" s="16"/>
      <c r="F1615" s="16"/>
      <c r="G1615" s="24"/>
    </row>
    <row r="1616" spans="1:7">
      <c r="A1616" s="16"/>
      <c r="B1616" s="16"/>
      <c r="C1616" s="16"/>
      <c r="D1616" s="16"/>
      <c r="E1616" s="16"/>
      <c r="F1616" s="16"/>
      <c r="G1616" s="24"/>
    </row>
    <row r="1617" spans="1:7">
      <c r="A1617" s="16"/>
      <c r="B1617" s="16"/>
      <c r="C1617" s="16"/>
      <c r="D1617" s="16"/>
      <c r="E1617" s="16"/>
      <c r="F1617" s="16"/>
      <c r="G1617" s="24"/>
    </row>
    <row r="1618" spans="1:7">
      <c r="A1618" s="16"/>
      <c r="B1618" s="16"/>
      <c r="C1618" s="16"/>
      <c r="D1618" s="16"/>
      <c r="E1618" s="16"/>
      <c r="F1618" s="16"/>
      <c r="G1618" s="24"/>
    </row>
    <row r="1619" spans="1:7">
      <c r="A1619" s="16"/>
      <c r="B1619" s="16"/>
      <c r="C1619" s="16"/>
      <c r="D1619" s="16"/>
      <c r="E1619" s="16"/>
      <c r="F1619" s="16"/>
      <c r="G1619" s="24"/>
    </row>
    <row r="1620" spans="1:7">
      <c r="A1620" s="16"/>
      <c r="B1620" s="16"/>
      <c r="C1620" s="16"/>
      <c r="D1620" s="16"/>
      <c r="E1620" s="16"/>
      <c r="F1620" s="16"/>
      <c r="G1620" s="24"/>
    </row>
    <row r="1621" spans="1:7">
      <c r="A1621" s="16"/>
      <c r="B1621" s="16"/>
      <c r="C1621" s="16"/>
      <c r="D1621" s="16"/>
      <c r="E1621" s="16"/>
      <c r="F1621" s="16"/>
      <c r="G1621" s="24"/>
    </row>
    <row r="1622" spans="1:7">
      <c r="A1622" s="16"/>
      <c r="B1622" s="16"/>
      <c r="C1622" s="16"/>
      <c r="D1622" s="16"/>
      <c r="E1622" s="16"/>
      <c r="F1622" s="16"/>
      <c r="G1622" s="24"/>
    </row>
    <row r="1623" spans="1:7">
      <c r="A1623" s="16"/>
      <c r="B1623" s="16"/>
      <c r="C1623" s="16"/>
      <c r="D1623" s="16"/>
      <c r="E1623" s="16"/>
      <c r="F1623" s="16"/>
      <c r="G1623" s="24"/>
    </row>
    <row r="1624" spans="1:7">
      <c r="A1624" s="16"/>
      <c r="B1624" s="16"/>
      <c r="C1624" s="16"/>
      <c r="D1624" s="16"/>
      <c r="E1624" s="16"/>
      <c r="F1624" s="16"/>
      <c r="G1624" s="24"/>
    </row>
    <row r="1625" spans="1:7">
      <c r="A1625" s="16"/>
      <c r="B1625" s="16"/>
      <c r="C1625" s="16"/>
      <c r="D1625" s="16"/>
      <c r="E1625" s="16"/>
      <c r="F1625" s="16"/>
      <c r="G1625" s="24"/>
    </row>
    <row r="1626" spans="1:7">
      <c r="A1626" s="16"/>
      <c r="B1626" s="16"/>
      <c r="C1626" s="16"/>
      <c r="D1626" s="16"/>
      <c r="E1626" s="16"/>
      <c r="F1626" s="16"/>
      <c r="G1626" s="24"/>
    </row>
    <row r="1627" spans="1:7">
      <c r="A1627" s="16"/>
      <c r="B1627" s="16"/>
      <c r="C1627" s="16"/>
      <c r="D1627" s="16"/>
      <c r="E1627" s="16"/>
      <c r="F1627" s="16"/>
      <c r="G1627" s="24"/>
    </row>
    <row r="1628" spans="1:7">
      <c r="A1628" s="16"/>
      <c r="B1628" s="16"/>
      <c r="C1628" s="16"/>
      <c r="D1628" s="16"/>
      <c r="E1628" s="16"/>
      <c r="F1628" s="16"/>
      <c r="G1628" s="24"/>
    </row>
    <row r="1629" spans="1:7">
      <c r="A1629" s="16"/>
      <c r="B1629" s="16"/>
      <c r="C1629" s="16"/>
      <c r="D1629" s="16"/>
      <c r="E1629" s="16"/>
      <c r="F1629" s="16"/>
      <c r="G1629" s="24"/>
    </row>
    <row r="1630" spans="1:7">
      <c r="A1630" s="16"/>
      <c r="B1630" s="16"/>
      <c r="C1630" s="16"/>
      <c r="D1630" s="16"/>
      <c r="E1630" s="16"/>
      <c r="F1630" s="16"/>
      <c r="G1630" s="24"/>
    </row>
    <row r="1631" spans="1:7">
      <c r="A1631" s="16"/>
      <c r="B1631" s="16"/>
      <c r="C1631" s="16"/>
      <c r="D1631" s="16"/>
      <c r="E1631" s="16"/>
      <c r="F1631" s="16"/>
      <c r="G1631" s="24"/>
    </row>
    <row r="1632" spans="1:7">
      <c r="A1632" s="16"/>
      <c r="B1632" s="16"/>
      <c r="C1632" s="16"/>
      <c r="D1632" s="16"/>
      <c r="E1632" s="16"/>
      <c r="F1632" s="16"/>
      <c r="G1632" s="24"/>
    </row>
    <row r="1633" spans="1:7">
      <c r="A1633" s="16"/>
      <c r="B1633" s="16"/>
      <c r="C1633" s="16"/>
      <c r="D1633" s="16"/>
      <c r="E1633" s="16"/>
      <c r="F1633" s="16"/>
      <c r="G1633" s="24"/>
    </row>
    <row r="1634" spans="1:7">
      <c r="A1634" s="16"/>
      <c r="B1634" s="16"/>
      <c r="C1634" s="16"/>
      <c r="D1634" s="16"/>
      <c r="E1634" s="16"/>
      <c r="F1634" s="16"/>
      <c r="G1634" s="24"/>
    </row>
    <row r="1635" spans="1:7">
      <c r="A1635" s="16"/>
      <c r="B1635" s="16"/>
      <c r="C1635" s="16"/>
      <c r="D1635" s="16"/>
      <c r="E1635" s="16"/>
      <c r="F1635" s="16"/>
      <c r="G1635" s="24"/>
    </row>
    <row r="1636" spans="1:7">
      <c r="A1636" s="16"/>
      <c r="B1636" s="16"/>
      <c r="C1636" s="16"/>
      <c r="D1636" s="16"/>
      <c r="E1636" s="16"/>
      <c r="F1636" s="16"/>
      <c r="G1636" s="24"/>
    </row>
    <row r="1637" spans="1:7">
      <c r="A1637" s="16"/>
      <c r="B1637" s="16"/>
      <c r="C1637" s="16"/>
      <c r="D1637" s="16"/>
      <c r="E1637" s="16"/>
      <c r="F1637" s="16"/>
      <c r="G1637" s="24"/>
    </row>
    <row r="1638" spans="1:7">
      <c r="A1638" s="16"/>
      <c r="B1638" s="16"/>
      <c r="C1638" s="16"/>
      <c r="D1638" s="16"/>
      <c r="E1638" s="16"/>
      <c r="F1638" s="16"/>
      <c r="G1638" s="24"/>
    </row>
    <row r="1639" spans="1:7">
      <c r="A1639" s="16"/>
      <c r="B1639" s="16"/>
      <c r="C1639" s="16"/>
      <c r="D1639" s="16"/>
      <c r="E1639" s="16"/>
      <c r="F1639" s="16"/>
      <c r="G1639" s="24"/>
    </row>
    <row r="1640" spans="1:7">
      <c r="A1640" s="16"/>
      <c r="B1640" s="16"/>
      <c r="C1640" s="16"/>
      <c r="D1640" s="16"/>
      <c r="E1640" s="16"/>
      <c r="F1640" s="16"/>
      <c r="G1640" s="24"/>
    </row>
    <row r="1641" spans="1:7">
      <c r="A1641" s="16"/>
      <c r="B1641" s="16"/>
      <c r="C1641" s="16"/>
      <c r="D1641" s="16"/>
      <c r="E1641" s="16"/>
      <c r="F1641" s="16"/>
      <c r="G1641" s="24"/>
    </row>
    <row r="1642" spans="1:7">
      <c r="A1642" s="16"/>
      <c r="B1642" s="16"/>
      <c r="C1642" s="16"/>
      <c r="D1642" s="16"/>
      <c r="E1642" s="16"/>
      <c r="F1642" s="16"/>
      <c r="G1642" s="24"/>
    </row>
    <row r="1643" spans="1:7">
      <c r="A1643" s="16"/>
      <c r="B1643" s="16"/>
      <c r="C1643" s="16"/>
      <c r="D1643" s="16"/>
      <c r="E1643" s="16"/>
      <c r="F1643" s="16"/>
      <c r="G1643" s="24"/>
    </row>
    <row r="1644" spans="1:7">
      <c r="A1644" s="16"/>
      <c r="B1644" s="16"/>
      <c r="C1644" s="16"/>
      <c r="D1644" s="16"/>
      <c r="E1644" s="16"/>
      <c r="F1644" s="16"/>
      <c r="G1644" s="24"/>
    </row>
    <row r="1645" spans="1:7">
      <c r="A1645" s="16"/>
      <c r="B1645" s="16"/>
      <c r="C1645" s="16"/>
      <c r="D1645" s="16"/>
      <c r="E1645" s="16"/>
      <c r="F1645" s="16"/>
      <c r="G1645" s="24"/>
    </row>
    <row r="1646" spans="1:7">
      <c r="A1646" s="16"/>
      <c r="B1646" s="16"/>
      <c r="C1646" s="16"/>
      <c r="D1646" s="16"/>
      <c r="E1646" s="16"/>
      <c r="F1646" s="16"/>
      <c r="G1646" s="24"/>
    </row>
    <row r="1647" spans="1:7">
      <c r="A1647" s="16"/>
      <c r="B1647" s="16"/>
      <c r="C1647" s="16"/>
      <c r="D1647" s="16"/>
      <c r="E1647" s="16"/>
      <c r="F1647" s="16"/>
      <c r="G1647" s="24"/>
    </row>
    <row r="1648" spans="1:7">
      <c r="A1648" s="16"/>
      <c r="B1648" s="16"/>
      <c r="C1648" s="16"/>
      <c r="D1648" s="16"/>
      <c r="E1648" s="16"/>
      <c r="F1648" s="16"/>
      <c r="G1648" s="24"/>
    </row>
    <row r="1649" spans="1:7">
      <c r="A1649" s="16"/>
      <c r="B1649" s="16"/>
      <c r="C1649" s="16"/>
      <c r="D1649" s="16"/>
      <c r="E1649" s="16"/>
      <c r="F1649" s="16"/>
      <c r="G1649" s="24"/>
    </row>
    <row r="1650" spans="1:7">
      <c r="A1650" s="16"/>
      <c r="B1650" s="16"/>
      <c r="C1650" s="16"/>
      <c r="D1650" s="16"/>
      <c r="E1650" s="16"/>
      <c r="F1650" s="16"/>
      <c r="G1650" s="24"/>
    </row>
    <row r="1651" spans="1:7">
      <c r="A1651" s="16"/>
      <c r="B1651" s="16"/>
      <c r="C1651" s="16"/>
      <c r="D1651" s="16"/>
      <c r="E1651" s="16"/>
      <c r="F1651" s="16"/>
      <c r="G1651" s="24"/>
    </row>
    <row r="1652" spans="1:7">
      <c r="A1652" s="16"/>
      <c r="B1652" s="16"/>
      <c r="C1652" s="16"/>
      <c r="D1652" s="16"/>
      <c r="E1652" s="16"/>
      <c r="F1652" s="16"/>
      <c r="G1652" s="24"/>
    </row>
    <row r="1653" spans="1:7">
      <c r="A1653" s="16"/>
      <c r="B1653" s="16"/>
      <c r="C1653" s="16"/>
      <c r="D1653" s="16"/>
      <c r="E1653" s="16"/>
      <c r="F1653" s="16"/>
      <c r="G1653" s="24"/>
    </row>
    <row r="1654" spans="1:7">
      <c r="A1654" s="16"/>
      <c r="B1654" s="16"/>
      <c r="C1654" s="16"/>
      <c r="D1654" s="16"/>
      <c r="E1654" s="16"/>
      <c r="F1654" s="16"/>
      <c r="G1654" s="24"/>
    </row>
    <row r="1655" spans="1:7">
      <c r="A1655" s="16"/>
      <c r="B1655" s="16"/>
      <c r="C1655" s="16"/>
      <c r="D1655" s="16"/>
      <c r="E1655" s="16"/>
      <c r="F1655" s="16"/>
      <c r="G1655" s="24"/>
    </row>
    <row r="1656" spans="1:7">
      <c r="A1656" s="16"/>
      <c r="B1656" s="16"/>
      <c r="C1656" s="16"/>
      <c r="D1656" s="16"/>
      <c r="E1656" s="16"/>
      <c r="F1656" s="16"/>
      <c r="G1656" s="24"/>
    </row>
    <row r="1657" spans="1:7">
      <c r="A1657" s="16"/>
      <c r="B1657" s="16"/>
      <c r="C1657" s="16"/>
      <c r="D1657" s="16"/>
      <c r="E1657" s="16"/>
      <c r="F1657" s="16"/>
      <c r="G1657" s="24"/>
    </row>
    <row r="1658" spans="1:7">
      <c r="A1658" s="16"/>
      <c r="B1658" s="16"/>
      <c r="C1658" s="16"/>
      <c r="D1658" s="16"/>
      <c r="E1658" s="16"/>
      <c r="F1658" s="16"/>
      <c r="G1658" s="24"/>
    </row>
    <row r="1659" spans="1:7">
      <c r="A1659" s="16"/>
      <c r="B1659" s="16"/>
      <c r="C1659" s="16"/>
      <c r="D1659" s="16"/>
      <c r="E1659" s="16"/>
      <c r="F1659" s="16"/>
      <c r="G1659" s="24"/>
    </row>
    <row r="1660" spans="1:7">
      <c r="A1660" s="16"/>
      <c r="B1660" s="16"/>
      <c r="C1660" s="16"/>
      <c r="D1660" s="16"/>
      <c r="E1660" s="16"/>
      <c r="F1660" s="16"/>
      <c r="G1660" s="24"/>
    </row>
    <row r="1661" spans="1:7">
      <c r="A1661" s="16"/>
      <c r="B1661" s="16"/>
      <c r="C1661" s="16"/>
      <c r="D1661" s="16"/>
      <c r="E1661" s="16"/>
      <c r="F1661" s="16"/>
      <c r="G1661" s="24"/>
    </row>
    <row r="1662" spans="1:7">
      <c r="A1662" s="16"/>
      <c r="B1662" s="16"/>
      <c r="C1662" s="16"/>
      <c r="D1662" s="16"/>
      <c r="E1662" s="16"/>
      <c r="F1662" s="16"/>
      <c r="G1662" s="24"/>
    </row>
    <row r="1663" spans="1:7">
      <c r="A1663" s="16"/>
      <c r="B1663" s="16"/>
      <c r="C1663" s="16"/>
      <c r="D1663" s="16"/>
      <c r="E1663" s="16"/>
      <c r="F1663" s="16"/>
      <c r="G1663" s="24"/>
    </row>
    <row r="1664" spans="1:7">
      <c r="A1664" s="16"/>
      <c r="B1664" s="16"/>
      <c r="C1664" s="16"/>
      <c r="D1664" s="16"/>
      <c r="E1664" s="16"/>
      <c r="F1664" s="16"/>
      <c r="G1664" s="24"/>
    </row>
    <row r="1665" spans="1:7">
      <c r="A1665" s="16"/>
      <c r="B1665" s="16"/>
      <c r="C1665" s="16"/>
      <c r="D1665" s="16"/>
      <c r="E1665" s="16"/>
      <c r="F1665" s="16"/>
      <c r="G1665" s="24"/>
    </row>
    <row r="1666" spans="1:7">
      <c r="A1666" s="16"/>
      <c r="B1666" s="16"/>
      <c r="C1666" s="16"/>
      <c r="D1666" s="16"/>
      <c r="E1666" s="16"/>
      <c r="F1666" s="16"/>
      <c r="G1666" s="24"/>
    </row>
    <row r="1667" spans="1:7">
      <c r="A1667" s="16"/>
      <c r="B1667" s="16"/>
      <c r="C1667" s="16"/>
      <c r="D1667" s="16"/>
      <c r="E1667" s="16"/>
      <c r="F1667" s="16"/>
      <c r="G1667" s="24"/>
    </row>
    <row r="1668" spans="1:7">
      <c r="A1668" s="16"/>
      <c r="B1668" s="16"/>
      <c r="C1668" s="16"/>
      <c r="D1668" s="16"/>
      <c r="E1668" s="16"/>
      <c r="F1668" s="16"/>
      <c r="G1668" s="24"/>
    </row>
    <row r="1669" spans="1:7">
      <c r="A1669" s="16"/>
      <c r="B1669" s="16"/>
      <c r="C1669" s="16"/>
      <c r="D1669" s="16"/>
      <c r="E1669" s="16"/>
      <c r="F1669" s="16"/>
      <c r="G1669" s="24"/>
    </row>
    <row r="1670" spans="1:7">
      <c r="A1670" s="16"/>
      <c r="B1670" s="16"/>
      <c r="C1670" s="16"/>
      <c r="D1670" s="16"/>
      <c r="E1670" s="16"/>
      <c r="F1670" s="16"/>
      <c r="G1670" s="24"/>
    </row>
    <row r="1671" spans="1:7">
      <c r="A1671" s="16"/>
      <c r="B1671" s="16"/>
      <c r="C1671" s="16"/>
      <c r="D1671" s="16"/>
      <c r="E1671" s="16"/>
      <c r="F1671" s="16"/>
      <c r="G1671" s="24"/>
    </row>
    <row r="1672" spans="1:7">
      <c r="A1672" s="16"/>
      <c r="B1672" s="16"/>
      <c r="C1672" s="16"/>
      <c r="D1672" s="16"/>
      <c r="E1672" s="16"/>
      <c r="F1672" s="16"/>
      <c r="G1672" s="24"/>
    </row>
    <row r="1673" spans="1:7">
      <c r="A1673" s="16"/>
      <c r="B1673" s="16"/>
      <c r="C1673" s="16"/>
      <c r="D1673" s="16"/>
      <c r="E1673" s="16"/>
      <c r="F1673" s="16"/>
      <c r="G1673" s="24"/>
    </row>
    <row r="1674" spans="1:7">
      <c r="A1674" s="16"/>
      <c r="B1674" s="16"/>
      <c r="C1674" s="16"/>
      <c r="D1674" s="16"/>
      <c r="E1674" s="16"/>
      <c r="F1674" s="16"/>
      <c r="G1674" s="24"/>
    </row>
    <row r="1675" spans="1:7">
      <c r="A1675" s="16"/>
      <c r="B1675" s="16"/>
      <c r="C1675" s="16"/>
      <c r="D1675" s="16"/>
      <c r="E1675" s="16"/>
      <c r="F1675" s="16"/>
      <c r="G1675" s="24"/>
    </row>
    <row r="1676" spans="1:7">
      <c r="A1676" s="16"/>
      <c r="B1676" s="16"/>
      <c r="C1676" s="16"/>
      <c r="D1676" s="16"/>
      <c r="E1676" s="16"/>
      <c r="F1676" s="16"/>
      <c r="G1676" s="24"/>
    </row>
    <row r="1677" spans="1:7">
      <c r="A1677" s="16"/>
      <c r="B1677" s="16"/>
      <c r="C1677" s="16"/>
      <c r="D1677" s="16"/>
      <c r="E1677" s="16"/>
      <c r="F1677" s="16"/>
      <c r="G1677" s="24"/>
    </row>
    <row r="1678" spans="1:7">
      <c r="A1678" s="16"/>
      <c r="B1678" s="16"/>
      <c r="C1678" s="16"/>
      <c r="D1678" s="16"/>
      <c r="E1678" s="16"/>
      <c r="F1678" s="16"/>
      <c r="G1678" s="24"/>
    </row>
    <row r="1679" spans="1:7">
      <c r="A1679" s="16"/>
      <c r="B1679" s="16"/>
      <c r="C1679" s="16"/>
      <c r="D1679" s="16"/>
      <c r="E1679" s="16"/>
      <c r="F1679" s="16"/>
      <c r="G1679" s="24"/>
    </row>
    <row r="1680" spans="1:7">
      <c r="A1680" s="16"/>
      <c r="B1680" s="16"/>
      <c r="C1680" s="16"/>
      <c r="D1680" s="16"/>
      <c r="E1680" s="16"/>
      <c r="F1680" s="16"/>
      <c r="G1680" s="24"/>
    </row>
    <row r="1681" spans="1:7">
      <c r="A1681" s="16"/>
      <c r="B1681" s="16"/>
      <c r="C1681" s="16"/>
      <c r="D1681" s="16"/>
      <c r="E1681" s="16"/>
      <c r="F1681" s="16"/>
      <c r="G1681" s="24"/>
    </row>
    <row r="1682" spans="1:7">
      <c r="A1682" s="16"/>
      <c r="B1682" s="16"/>
      <c r="C1682" s="16"/>
      <c r="D1682" s="16"/>
      <c r="E1682" s="16"/>
      <c r="F1682" s="16"/>
      <c r="G1682" s="24"/>
    </row>
    <row r="1683" spans="1:7">
      <c r="A1683" s="16"/>
      <c r="B1683" s="16"/>
      <c r="C1683" s="16"/>
      <c r="D1683" s="16"/>
      <c r="E1683" s="16"/>
      <c r="F1683" s="16"/>
      <c r="G1683" s="24"/>
    </row>
    <row r="1684" spans="1:7">
      <c r="A1684" s="16"/>
      <c r="B1684" s="16"/>
      <c r="C1684" s="16"/>
      <c r="D1684" s="16"/>
      <c r="E1684" s="16"/>
      <c r="F1684" s="16"/>
      <c r="G1684" s="24"/>
    </row>
    <row r="1685" spans="1:7">
      <c r="A1685" s="16"/>
      <c r="B1685" s="16"/>
      <c r="C1685" s="16"/>
      <c r="D1685" s="16"/>
      <c r="E1685" s="16"/>
      <c r="F1685" s="16"/>
      <c r="G1685" s="24"/>
    </row>
    <row r="1686" spans="1:7">
      <c r="A1686" s="16"/>
      <c r="B1686" s="16"/>
      <c r="C1686" s="16"/>
      <c r="D1686" s="16"/>
      <c r="E1686" s="16"/>
      <c r="F1686" s="16"/>
      <c r="G1686" s="24"/>
    </row>
    <row r="1687" spans="1:7">
      <c r="A1687" s="16"/>
      <c r="B1687" s="16"/>
      <c r="C1687" s="16"/>
      <c r="D1687" s="16"/>
      <c r="E1687" s="16"/>
      <c r="F1687" s="16"/>
      <c r="G1687" s="24"/>
    </row>
    <row r="1688" spans="1:7">
      <c r="A1688" s="16"/>
      <c r="B1688" s="16"/>
      <c r="C1688" s="16"/>
      <c r="D1688" s="16"/>
      <c r="E1688" s="16"/>
      <c r="F1688" s="16"/>
      <c r="G1688" s="24"/>
    </row>
    <row r="1689" spans="1:7">
      <c r="A1689" s="16"/>
      <c r="B1689" s="16"/>
      <c r="C1689" s="16"/>
      <c r="D1689" s="16"/>
      <c r="E1689" s="16"/>
      <c r="F1689" s="16"/>
      <c r="G1689" s="24"/>
    </row>
    <row r="1690" spans="1:7">
      <c r="A1690" s="16"/>
      <c r="B1690" s="16"/>
      <c r="C1690" s="16"/>
      <c r="D1690" s="16"/>
      <c r="E1690" s="16"/>
      <c r="F1690" s="16"/>
      <c r="G1690" s="24"/>
    </row>
    <row r="1691" spans="1:7">
      <c r="A1691" s="16"/>
      <c r="B1691" s="16"/>
      <c r="C1691" s="16"/>
      <c r="D1691" s="16"/>
      <c r="E1691" s="16"/>
      <c r="F1691" s="16"/>
      <c r="G1691" s="24"/>
    </row>
    <row r="1692" spans="1:7">
      <c r="A1692" s="16"/>
      <c r="B1692" s="16"/>
      <c r="C1692" s="16"/>
      <c r="D1692" s="16"/>
      <c r="E1692" s="16"/>
      <c r="F1692" s="16"/>
      <c r="G1692" s="24"/>
    </row>
    <row r="1693" spans="1:7">
      <c r="A1693" s="16"/>
      <c r="B1693" s="16"/>
      <c r="C1693" s="16"/>
      <c r="D1693" s="16"/>
      <c r="E1693" s="16"/>
      <c r="F1693" s="16"/>
      <c r="G1693" s="24"/>
    </row>
    <row r="1694" spans="1:7">
      <c r="A1694" s="16"/>
      <c r="B1694" s="16"/>
      <c r="C1694" s="16"/>
      <c r="D1694" s="16"/>
      <c r="E1694" s="16"/>
      <c r="F1694" s="16"/>
      <c r="G1694" s="24"/>
    </row>
    <row r="1695" spans="1:7">
      <c r="A1695" s="16"/>
      <c r="B1695" s="16"/>
      <c r="C1695" s="16"/>
      <c r="D1695" s="16"/>
      <c r="E1695" s="16"/>
      <c r="F1695" s="16"/>
      <c r="G1695" s="24"/>
    </row>
    <row r="1696" spans="1:7">
      <c r="A1696" s="16"/>
      <c r="B1696" s="16"/>
      <c r="C1696" s="16"/>
      <c r="D1696" s="16"/>
      <c r="E1696" s="16"/>
      <c r="F1696" s="16"/>
      <c r="G1696" s="24"/>
    </row>
    <row r="1697" spans="1:7">
      <c r="A1697" s="16"/>
      <c r="B1697" s="16"/>
      <c r="C1697" s="16"/>
      <c r="D1697" s="16"/>
      <c r="E1697" s="16"/>
      <c r="F1697" s="16"/>
      <c r="G1697" s="24"/>
    </row>
    <row r="1698" spans="1:7">
      <c r="A1698" s="16"/>
      <c r="B1698" s="16"/>
      <c r="C1698" s="16"/>
      <c r="D1698" s="16"/>
      <c r="E1698" s="16"/>
      <c r="F1698" s="16"/>
      <c r="G1698" s="24"/>
    </row>
    <row r="1699" spans="1:7">
      <c r="A1699" s="16"/>
      <c r="B1699" s="16"/>
      <c r="C1699" s="16"/>
      <c r="D1699" s="16"/>
      <c r="E1699" s="16"/>
      <c r="F1699" s="16"/>
      <c r="G1699" s="24"/>
    </row>
    <row r="1700" spans="1:7">
      <c r="A1700" s="16"/>
      <c r="B1700" s="16"/>
      <c r="C1700" s="16"/>
      <c r="D1700" s="16"/>
      <c r="E1700" s="16"/>
      <c r="F1700" s="16"/>
      <c r="G1700" s="24"/>
    </row>
    <row r="1701" spans="1:7">
      <c r="A1701" s="16"/>
      <c r="B1701" s="16"/>
      <c r="C1701" s="16"/>
      <c r="D1701" s="16"/>
      <c r="E1701" s="16"/>
      <c r="F1701" s="16"/>
      <c r="G1701" s="24"/>
    </row>
    <row r="1702" spans="1:7">
      <c r="A1702" s="16"/>
      <c r="B1702" s="16"/>
      <c r="C1702" s="16"/>
      <c r="D1702" s="16"/>
      <c r="E1702" s="16"/>
      <c r="F1702" s="16"/>
      <c r="G1702" s="24"/>
    </row>
    <row r="1703" spans="1:7">
      <c r="A1703" s="16"/>
      <c r="B1703" s="16"/>
      <c r="C1703" s="16"/>
      <c r="D1703" s="16"/>
      <c r="E1703" s="16"/>
      <c r="F1703" s="16"/>
      <c r="G1703" s="24"/>
    </row>
    <row r="1704" spans="1:7">
      <c r="A1704" s="16"/>
      <c r="B1704" s="16"/>
      <c r="C1704" s="16"/>
      <c r="D1704" s="16"/>
      <c r="E1704" s="16"/>
      <c r="F1704" s="16"/>
      <c r="G1704" s="24"/>
    </row>
    <row r="1705" spans="1:7">
      <c r="A1705" s="16"/>
      <c r="B1705" s="16"/>
      <c r="C1705" s="16"/>
      <c r="D1705" s="16"/>
      <c r="E1705" s="16"/>
      <c r="F1705" s="16"/>
      <c r="G1705" s="24"/>
    </row>
    <row r="1706" spans="1:7">
      <c r="A1706" s="16"/>
      <c r="B1706" s="16"/>
      <c r="C1706" s="16"/>
      <c r="D1706" s="16"/>
      <c r="E1706" s="16"/>
      <c r="F1706" s="16"/>
      <c r="G1706" s="24"/>
    </row>
    <row r="1707" spans="1:7">
      <c r="A1707" s="16"/>
      <c r="B1707" s="16"/>
      <c r="C1707" s="16"/>
      <c r="D1707" s="16"/>
      <c r="E1707" s="16"/>
      <c r="F1707" s="16"/>
      <c r="G1707" s="24"/>
    </row>
    <row r="1708" spans="1:7">
      <c r="A1708" s="16"/>
      <c r="B1708" s="16"/>
      <c r="C1708" s="16"/>
      <c r="D1708" s="16"/>
      <c r="E1708" s="16"/>
      <c r="F1708" s="16"/>
      <c r="G1708" s="24"/>
    </row>
    <row r="1709" spans="1:7">
      <c r="A1709" s="16"/>
      <c r="B1709" s="16"/>
      <c r="C1709" s="16"/>
      <c r="D1709" s="16"/>
      <c r="E1709" s="16"/>
      <c r="F1709" s="16"/>
      <c r="G1709" s="24"/>
    </row>
    <row r="1710" spans="1:7">
      <c r="A1710" s="16"/>
      <c r="B1710" s="16"/>
      <c r="C1710" s="16"/>
      <c r="D1710" s="16"/>
      <c r="E1710" s="16"/>
      <c r="F1710" s="16"/>
      <c r="G1710" s="24"/>
    </row>
    <row r="1711" spans="1:7">
      <c r="A1711" s="16"/>
      <c r="B1711" s="16"/>
      <c r="C1711" s="16"/>
      <c r="D1711" s="16"/>
      <c r="E1711" s="16"/>
      <c r="F1711" s="16"/>
      <c r="G1711" s="24"/>
    </row>
    <row r="1712" spans="1:7">
      <c r="A1712" s="16"/>
      <c r="B1712" s="16"/>
      <c r="C1712" s="16"/>
      <c r="D1712" s="16"/>
      <c r="E1712" s="16"/>
      <c r="F1712" s="16"/>
      <c r="G1712" s="24"/>
    </row>
    <row r="1713" spans="1:7">
      <c r="A1713" s="16"/>
      <c r="B1713" s="16"/>
      <c r="C1713" s="16"/>
      <c r="D1713" s="16"/>
      <c r="E1713" s="16"/>
      <c r="F1713" s="16"/>
      <c r="G1713" s="24"/>
    </row>
    <row r="1714" spans="1:7">
      <c r="A1714" s="16"/>
      <c r="B1714" s="16"/>
      <c r="C1714" s="16"/>
      <c r="D1714" s="16"/>
      <c r="E1714" s="16"/>
      <c r="F1714" s="16"/>
      <c r="G1714" s="24"/>
    </row>
    <row r="1715" spans="1:7">
      <c r="A1715" s="16"/>
      <c r="B1715" s="16"/>
      <c r="C1715" s="16"/>
      <c r="D1715" s="16"/>
      <c r="E1715" s="16"/>
      <c r="F1715" s="16"/>
      <c r="G1715" s="24"/>
    </row>
    <row r="1716" spans="1:7">
      <c r="A1716" s="16"/>
      <c r="B1716" s="16"/>
      <c r="C1716" s="16"/>
      <c r="D1716" s="16"/>
      <c r="E1716" s="16"/>
      <c r="F1716" s="16"/>
      <c r="G1716" s="24"/>
    </row>
    <row r="1717" spans="1:7">
      <c r="A1717" s="16"/>
      <c r="B1717" s="16"/>
      <c r="C1717" s="16"/>
      <c r="D1717" s="16"/>
      <c r="E1717" s="16"/>
      <c r="F1717" s="16"/>
      <c r="G1717" s="24"/>
    </row>
    <row r="1718" spans="1:7">
      <c r="A1718" s="16"/>
      <c r="B1718" s="16"/>
      <c r="C1718" s="16"/>
      <c r="D1718" s="16"/>
      <c r="E1718" s="16"/>
      <c r="F1718" s="16"/>
      <c r="G1718" s="24"/>
    </row>
    <row r="1719" spans="1:7">
      <c r="A1719" s="16"/>
      <c r="B1719" s="16"/>
      <c r="C1719" s="16"/>
      <c r="D1719" s="16"/>
      <c r="E1719" s="16"/>
      <c r="F1719" s="16"/>
      <c r="G1719" s="24"/>
    </row>
    <row r="1720" spans="1:7">
      <c r="A1720" s="16"/>
      <c r="B1720" s="16"/>
      <c r="C1720" s="16"/>
      <c r="D1720" s="16"/>
      <c r="E1720" s="16"/>
      <c r="F1720" s="16"/>
      <c r="G1720" s="24"/>
    </row>
    <row r="1721" spans="1:7">
      <c r="A1721" s="16"/>
      <c r="B1721" s="16"/>
      <c r="C1721" s="16"/>
      <c r="D1721" s="16"/>
      <c r="E1721" s="16"/>
      <c r="F1721" s="16"/>
      <c r="G1721" s="24"/>
    </row>
    <row r="1722" spans="1:7">
      <c r="A1722" s="16"/>
      <c r="B1722" s="16"/>
      <c r="C1722" s="16"/>
      <c r="D1722" s="16"/>
      <c r="E1722" s="16"/>
      <c r="F1722" s="16"/>
      <c r="G1722" s="24"/>
    </row>
    <row r="1723" spans="1:7">
      <c r="A1723" s="16"/>
      <c r="B1723" s="16"/>
      <c r="C1723" s="16"/>
      <c r="D1723" s="16"/>
      <c r="E1723" s="16"/>
      <c r="F1723" s="16"/>
      <c r="G1723" s="24"/>
    </row>
    <row r="1724" spans="1:7">
      <c r="A1724" s="16"/>
      <c r="B1724" s="16"/>
      <c r="C1724" s="16"/>
      <c r="D1724" s="16"/>
      <c r="E1724" s="16"/>
      <c r="F1724" s="16"/>
      <c r="G1724" s="24"/>
    </row>
    <row r="1725" spans="1:7">
      <c r="A1725" s="16"/>
      <c r="B1725" s="16"/>
      <c r="C1725" s="16"/>
      <c r="D1725" s="16"/>
      <c r="E1725" s="16"/>
      <c r="F1725" s="16"/>
      <c r="G1725" s="24"/>
    </row>
    <row r="1726" spans="1:7">
      <c r="A1726" s="16"/>
      <c r="B1726" s="16"/>
      <c r="C1726" s="16"/>
      <c r="D1726" s="16"/>
      <c r="E1726" s="16"/>
      <c r="F1726" s="16"/>
      <c r="G1726" s="24"/>
    </row>
    <row r="1727" spans="1:7">
      <c r="A1727" s="16"/>
      <c r="B1727" s="16"/>
      <c r="C1727" s="16"/>
      <c r="D1727" s="16"/>
      <c r="E1727" s="16"/>
      <c r="F1727" s="16"/>
      <c r="G1727" s="24"/>
    </row>
    <row r="1728" spans="1:7">
      <c r="A1728" s="16"/>
      <c r="B1728" s="16"/>
      <c r="C1728" s="16"/>
      <c r="D1728" s="16"/>
      <c r="E1728" s="16"/>
      <c r="F1728" s="16"/>
      <c r="G1728" s="24"/>
    </row>
    <row r="1729" spans="1:7">
      <c r="A1729" s="16"/>
      <c r="B1729" s="16"/>
      <c r="C1729" s="16"/>
      <c r="D1729" s="16"/>
      <c r="E1729" s="16"/>
      <c r="F1729" s="16"/>
      <c r="G1729" s="24"/>
    </row>
    <row r="1730" spans="1:7">
      <c r="A1730" s="16"/>
      <c r="B1730" s="16"/>
      <c r="C1730" s="16"/>
      <c r="D1730" s="16"/>
      <c r="E1730" s="16"/>
      <c r="F1730" s="16"/>
      <c r="G1730" s="24"/>
    </row>
    <row r="1731" spans="1:7">
      <c r="A1731" s="16"/>
      <c r="B1731" s="16"/>
      <c r="C1731" s="16"/>
      <c r="D1731" s="16"/>
      <c r="E1731" s="16"/>
      <c r="F1731" s="16"/>
      <c r="G1731" s="24"/>
    </row>
    <row r="1732" spans="1:7">
      <c r="A1732" s="16"/>
      <c r="B1732" s="16"/>
      <c r="C1732" s="16"/>
      <c r="D1732" s="16"/>
      <c r="E1732" s="16"/>
      <c r="F1732" s="16"/>
      <c r="G1732" s="24"/>
    </row>
    <row r="1733" spans="1:7">
      <c r="A1733" s="16"/>
      <c r="B1733" s="16"/>
      <c r="C1733" s="16"/>
      <c r="D1733" s="16"/>
      <c r="E1733" s="16"/>
      <c r="F1733" s="16"/>
      <c r="G1733" s="24"/>
    </row>
    <row r="1734" spans="1:7">
      <c r="A1734" s="16"/>
      <c r="B1734" s="16"/>
      <c r="C1734" s="16"/>
      <c r="D1734" s="16"/>
      <c r="E1734" s="16"/>
      <c r="F1734" s="16"/>
      <c r="G1734" s="24"/>
    </row>
    <row r="1735" spans="1:7">
      <c r="A1735" s="16"/>
      <c r="B1735" s="16"/>
      <c r="C1735" s="16"/>
      <c r="D1735" s="16"/>
      <c r="E1735" s="16"/>
      <c r="F1735" s="16"/>
      <c r="G1735" s="24"/>
    </row>
    <row r="1736" spans="1:7">
      <c r="A1736" s="16"/>
      <c r="B1736" s="16"/>
      <c r="C1736" s="16"/>
      <c r="D1736" s="16"/>
      <c r="E1736" s="16"/>
      <c r="F1736" s="16"/>
      <c r="G1736" s="24"/>
    </row>
    <row r="1737" spans="1:7">
      <c r="A1737" s="16"/>
      <c r="B1737" s="16"/>
      <c r="C1737" s="16"/>
      <c r="D1737" s="16"/>
      <c r="E1737" s="16"/>
      <c r="F1737" s="16"/>
      <c r="G1737" s="24"/>
    </row>
    <row r="1738" spans="1:7">
      <c r="A1738" s="16"/>
      <c r="B1738" s="16"/>
      <c r="C1738" s="16"/>
      <c r="D1738" s="16"/>
      <c r="E1738" s="16"/>
      <c r="F1738" s="16"/>
      <c r="G1738" s="24"/>
    </row>
    <row r="1739" spans="1:7">
      <c r="A1739" s="16"/>
      <c r="B1739" s="16"/>
      <c r="C1739" s="16"/>
      <c r="D1739" s="16"/>
      <c r="E1739" s="16"/>
      <c r="F1739" s="16"/>
      <c r="G1739" s="24"/>
    </row>
    <row r="1740" spans="1:7">
      <c r="A1740" s="16"/>
      <c r="B1740" s="16"/>
      <c r="C1740" s="16"/>
      <c r="D1740" s="16"/>
      <c r="E1740" s="16"/>
      <c r="F1740" s="16"/>
      <c r="G1740" s="24"/>
    </row>
    <row r="1741" spans="1:7">
      <c r="A1741" s="16"/>
      <c r="B1741" s="16"/>
      <c r="C1741" s="16"/>
      <c r="D1741" s="16"/>
      <c r="E1741" s="16"/>
      <c r="F1741" s="16"/>
      <c r="G1741" s="24"/>
    </row>
    <row r="1742" spans="1:7">
      <c r="A1742" s="16"/>
      <c r="B1742" s="16"/>
      <c r="C1742" s="16"/>
      <c r="D1742" s="16"/>
      <c r="E1742" s="16"/>
      <c r="F1742" s="16"/>
      <c r="G1742" s="24"/>
    </row>
    <row r="1743" spans="1:7">
      <c r="A1743" s="16"/>
      <c r="B1743" s="16"/>
      <c r="C1743" s="16"/>
      <c r="D1743" s="16"/>
      <c r="E1743" s="16"/>
      <c r="F1743" s="16"/>
      <c r="G1743" s="24"/>
    </row>
    <row r="1744" spans="1:7">
      <c r="A1744" s="16"/>
      <c r="B1744" s="16"/>
      <c r="C1744" s="16"/>
      <c r="D1744" s="16"/>
      <c r="E1744" s="16"/>
      <c r="F1744" s="16"/>
      <c r="G1744" s="24"/>
    </row>
    <row r="1745" spans="1:7">
      <c r="A1745" s="16"/>
      <c r="B1745" s="16"/>
      <c r="C1745" s="16"/>
      <c r="D1745" s="16"/>
      <c r="E1745" s="16"/>
      <c r="F1745" s="16"/>
      <c r="G1745" s="24"/>
    </row>
    <row r="1746" spans="1:7">
      <c r="A1746" s="16"/>
      <c r="B1746" s="16"/>
      <c r="C1746" s="16"/>
      <c r="D1746" s="16"/>
      <c r="E1746" s="16"/>
      <c r="F1746" s="16"/>
      <c r="G1746" s="24"/>
    </row>
    <row r="1747" spans="1:7">
      <c r="A1747" s="16"/>
      <c r="B1747" s="16"/>
      <c r="C1747" s="16"/>
      <c r="D1747" s="16"/>
      <c r="E1747" s="16"/>
      <c r="F1747" s="16"/>
      <c r="G1747" s="24"/>
    </row>
    <row r="1748" spans="1:7">
      <c r="A1748" s="16"/>
      <c r="B1748" s="16"/>
      <c r="C1748" s="16"/>
      <c r="D1748" s="16"/>
      <c r="E1748" s="16"/>
      <c r="F1748" s="16"/>
      <c r="G1748" s="24"/>
    </row>
    <row r="1749" spans="1:7">
      <c r="A1749" s="16"/>
      <c r="B1749" s="16"/>
      <c r="C1749" s="16"/>
      <c r="D1749" s="16"/>
      <c r="E1749" s="16"/>
      <c r="F1749" s="16"/>
      <c r="G1749" s="24"/>
    </row>
    <row r="1750" spans="1:7">
      <c r="A1750" s="16"/>
      <c r="B1750" s="16"/>
      <c r="C1750" s="16"/>
      <c r="D1750" s="16"/>
      <c r="E1750" s="16"/>
      <c r="F1750" s="16"/>
      <c r="G1750" s="24"/>
    </row>
    <row r="1751" spans="1:7">
      <c r="A1751" s="16"/>
      <c r="B1751" s="16"/>
      <c r="C1751" s="16"/>
      <c r="D1751" s="16"/>
      <c r="E1751" s="16"/>
      <c r="F1751" s="16"/>
      <c r="G1751" s="24"/>
    </row>
    <row r="1752" spans="1:7">
      <c r="A1752" s="16"/>
      <c r="B1752" s="16"/>
      <c r="C1752" s="16"/>
      <c r="D1752" s="16"/>
      <c r="E1752" s="16"/>
      <c r="F1752" s="16"/>
      <c r="G1752" s="24"/>
    </row>
    <row r="1753" spans="1:7">
      <c r="A1753" s="16"/>
      <c r="B1753" s="16"/>
      <c r="C1753" s="16"/>
      <c r="D1753" s="16"/>
      <c r="E1753" s="16"/>
      <c r="F1753" s="16"/>
      <c r="G1753" s="24"/>
    </row>
    <row r="1754" spans="1:7">
      <c r="A1754" s="16"/>
      <c r="B1754" s="16"/>
      <c r="C1754" s="16"/>
      <c r="D1754" s="16"/>
      <c r="E1754" s="16"/>
      <c r="F1754" s="16"/>
      <c r="G1754" s="24"/>
    </row>
    <row r="1755" spans="1:7">
      <c r="A1755" s="16"/>
      <c r="B1755" s="16"/>
      <c r="C1755" s="16"/>
      <c r="D1755" s="16"/>
      <c r="E1755" s="16"/>
      <c r="F1755" s="16"/>
      <c r="G1755" s="24"/>
    </row>
    <row r="1756" spans="1:7">
      <c r="A1756" s="16"/>
      <c r="B1756" s="16"/>
      <c r="C1756" s="16"/>
      <c r="D1756" s="16"/>
      <c r="E1756" s="16"/>
      <c r="F1756" s="16"/>
      <c r="G1756" s="24"/>
    </row>
    <row r="1757" spans="1:7">
      <c r="A1757" s="16"/>
      <c r="B1757" s="16"/>
      <c r="C1757" s="16"/>
      <c r="D1757" s="16"/>
      <c r="E1757" s="16"/>
      <c r="F1757" s="16"/>
      <c r="G1757" s="24"/>
    </row>
    <row r="1758" spans="1:7">
      <c r="A1758" s="16"/>
      <c r="B1758" s="16"/>
      <c r="C1758" s="16"/>
      <c r="D1758" s="16"/>
      <c r="E1758" s="16"/>
      <c r="F1758" s="16"/>
      <c r="G1758" s="24"/>
    </row>
    <row r="1759" spans="1:7">
      <c r="A1759" s="16"/>
      <c r="B1759" s="16"/>
      <c r="C1759" s="16"/>
      <c r="D1759" s="16"/>
      <c r="E1759" s="16"/>
      <c r="F1759" s="16"/>
      <c r="G1759" s="24"/>
    </row>
    <row r="1760" spans="1:7">
      <c r="A1760" s="16"/>
      <c r="B1760" s="16"/>
      <c r="C1760" s="16"/>
      <c r="D1760" s="16"/>
      <c r="E1760" s="16"/>
      <c r="F1760" s="16"/>
      <c r="G1760" s="24"/>
    </row>
    <row r="1761" spans="1:7">
      <c r="A1761" s="16"/>
      <c r="B1761" s="16"/>
      <c r="C1761" s="16"/>
      <c r="D1761" s="16"/>
      <c r="E1761" s="16"/>
      <c r="F1761" s="16"/>
      <c r="G1761" s="24"/>
    </row>
    <row r="1762" spans="1:7">
      <c r="A1762" s="16"/>
      <c r="B1762" s="16"/>
      <c r="C1762" s="16"/>
      <c r="D1762" s="16"/>
      <c r="E1762" s="16"/>
      <c r="F1762" s="16"/>
      <c r="G1762" s="24"/>
    </row>
    <row r="1763" spans="1:7">
      <c r="A1763" s="16"/>
      <c r="B1763" s="16"/>
      <c r="C1763" s="16"/>
      <c r="D1763" s="16"/>
      <c r="E1763" s="16"/>
      <c r="F1763" s="16"/>
      <c r="G1763" s="24"/>
    </row>
    <row r="1764" spans="1:7">
      <c r="A1764" s="16"/>
      <c r="B1764" s="16"/>
      <c r="C1764" s="16"/>
      <c r="D1764" s="16"/>
      <c r="E1764" s="16"/>
      <c r="F1764" s="16"/>
      <c r="G1764" s="24"/>
    </row>
    <row r="1765" spans="1:7">
      <c r="A1765" s="16"/>
      <c r="B1765" s="16"/>
      <c r="C1765" s="16"/>
      <c r="D1765" s="16"/>
      <c r="E1765" s="16"/>
      <c r="F1765" s="16"/>
      <c r="G1765" s="24"/>
    </row>
    <row r="1766" spans="1:7">
      <c r="A1766" s="16"/>
      <c r="B1766" s="16"/>
      <c r="C1766" s="16"/>
      <c r="D1766" s="16"/>
      <c r="E1766" s="16"/>
      <c r="F1766" s="16"/>
      <c r="G1766" s="24"/>
    </row>
    <row r="1767" spans="1:7">
      <c r="A1767" s="16"/>
      <c r="B1767" s="16"/>
      <c r="C1767" s="16"/>
      <c r="D1767" s="16"/>
      <c r="E1767" s="16"/>
      <c r="F1767" s="16"/>
      <c r="G1767" s="24"/>
    </row>
    <row r="1768" spans="1:7">
      <c r="A1768" s="16"/>
      <c r="B1768" s="16"/>
      <c r="C1768" s="16"/>
      <c r="D1768" s="16"/>
      <c r="E1768" s="16"/>
      <c r="F1768" s="16"/>
      <c r="G1768" s="24"/>
    </row>
    <row r="1769" spans="1:7">
      <c r="A1769" s="16"/>
      <c r="B1769" s="16"/>
      <c r="C1769" s="16"/>
      <c r="D1769" s="16"/>
      <c r="E1769" s="16"/>
      <c r="F1769" s="16"/>
      <c r="G1769" s="24"/>
    </row>
    <row r="1770" spans="1:7">
      <c r="A1770" s="16"/>
      <c r="B1770" s="16"/>
      <c r="C1770" s="16"/>
      <c r="D1770" s="16"/>
      <c r="E1770" s="16"/>
      <c r="F1770" s="16"/>
      <c r="G1770" s="24"/>
    </row>
    <row r="1771" spans="1:7">
      <c r="A1771" s="16"/>
      <c r="B1771" s="16"/>
      <c r="C1771" s="16"/>
      <c r="D1771" s="16"/>
      <c r="E1771" s="16"/>
      <c r="F1771" s="16"/>
      <c r="G1771" s="24"/>
    </row>
    <row r="1772" spans="1:7">
      <c r="A1772" s="16"/>
      <c r="B1772" s="16"/>
      <c r="C1772" s="16"/>
      <c r="D1772" s="16"/>
      <c r="E1772" s="16"/>
      <c r="F1772" s="16"/>
      <c r="G1772" s="24"/>
    </row>
    <row r="1773" spans="1:7">
      <c r="A1773" s="16"/>
      <c r="B1773" s="16"/>
      <c r="C1773" s="16"/>
      <c r="D1773" s="16"/>
      <c r="E1773" s="16"/>
      <c r="F1773" s="16"/>
      <c r="G1773" s="24"/>
    </row>
    <row r="1774" spans="1:7">
      <c r="A1774" s="16"/>
      <c r="B1774" s="16"/>
      <c r="C1774" s="16"/>
      <c r="D1774" s="16"/>
      <c r="E1774" s="16"/>
      <c r="F1774" s="16"/>
      <c r="G1774" s="24"/>
    </row>
    <row r="1775" spans="1:7">
      <c r="A1775" s="16"/>
      <c r="B1775" s="16"/>
      <c r="C1775" s="16"/>
      <c r="D1775" s="16"/>
      <c r="E1775" s="16"/>
      <c r="F1775" s="16"/>
      <c r="G1775" s="24"/>
    </row>
    <row r="1776" spans="1:7">
      <c r="A1776" s="16"/>
      <c r="B1776" s="16"/>
      <c r="C1776" s="16"/>
      <c r="D1776" s="16"/>
      <c r="E1776" s="16"/>
      <c r="F1776" s="16"/>
      <c r="G1776" s="24"/>
    </row>
    <row r="1777" spans="1:7">
      <c r="A1777" s="16"/>
      <c r="B1777" s="16"/>
      <c r="C1777" s="16"/>
      <c r="D1777" s="16"/>
      <c r="E1777" s="16"/>
      <c r="F1777" s="16"/>
      <c r="G1777" s="24"/>
    </row>
    <row r="1778" spans="1:7">
      <c r="A1778" s="16"/>
      <c r="B1778" s="16"/>
      <c r="C1778" s="16"/>
      <c r="D1778" s="16"/>
      <c r="E1778" s="16"/>
      <c r="F1778" s="16"/>
      <c r="G1778" s="24"/>
    </row>
    <row r="1779" spans="1:7">
      <c r="A1779" s="16"/>
      <c r="B1779" s="16"/>
      <c r="C1779" s="16"/>
      <c r="D1779" s="16"/>
      <c r="E1779" s="16"/>
      <c r="F1779" s="16"/>
      <c r="G1779" s="24"/>
    </row>
    <row r="1780" spans="1:7">
      <c r="A1780" s="16"/>
      <c r="B1780" s="16"/>
      <c r="C1780" s="16"/>
      <c r="D1780" s="16"/>
      <c r="E1780" s="16"/>
      <c r="F1780" s="16"/>
      <c r="G1780" s="24"/>
    </row>
    <row r="1781" spans="1:7">
      <c r="A1781" s="16"/>
      <c r="B1781" s="16"/>
      <c r="C1781" s="16"/>
      <c r="D1781" s="16"/>
      <c r="E1781" s="16"/>
      <c r="F1781" s="16"/>
      <c r="G1781" s="24"/>
    </row>
    <row r="1782" spans="1:7">
      <c r="A1782" s="16"/>
      <c r="B1782" s="16"/>
      <c r="C1782" s="16"/>
      <c r="D1782" s="16"/>
      <c r="E1782" s="16"/>
      <c r="F1782" s="16"/>
      <c r="G1782" s="24"/>
    </row>
    <row r="1783" spans="1:7">
      <c r="A1783" s="16"/>
      <c r="B1783" s="16"/>
      <c r="C1783" s="16"/>
      <c r="D1783" s="16"/>
      <c r="E1783" s="16"/>
      <c r="F1783" s="16"/>
      <c r="G1783" s="24"/>
    </row>
    <row r="1784" spans="1:7">
      <c r="A1784" s="16"/>
      <c r="B1784" s="16"/>
      <c r="C1784" s="16"/>
      <c r="D1784" s="16"/>
      <c r="E1784" s="16"/>
      <c r="F1784" s="16"/>
      <c r="G1784" s="24"/>
    </row>
    <row r="1785" spans="1:7">
      <c r="A1785" s="16"/>
      <c r="B1785" s="16"/>
      <c r="C1785" s="16"/>
      <c r="D1785" s="16"/>
      <c r="E1785" s="16"/>
      <c r="F1785" s="16"/>
      <c r="G1785" s="24"/>
    </row>
    <row r="1786" spans="1:7">
      <c r="A1786" s="16"/>
      <c r="B1786" s="16"/>
      <c r="C1786" s="16"/>
      <c r="D1786" s="16"/>
      <c r="E1786" s="16"/>
      <c r="F1786" s="16"/>
      <c r="G1786" s="24"/>
    </row>
    <row r="1787" spans="1:7">
      <c r="A1787" s="16"/>
      <c r="B1787" s="16"/>
      <c r="C1787" s="16"/>
      <c r="D1787" s="16"/>
      <c r="E1787" s="16"/>
      <c r="F1787" s="16"/>
      <c r="G1787" s="24"/>
    </row>
    <row r="1788" spans="1:7">
      <c r="A1788" s="16"/>
      <c r="B1788" s="16"/>
      <c r="C1788" s="16"/>
      <c r="D1788" s="16"/>
      <c r="E1788" s="16"/>
      <c r="F1788" s="16"/>
      <c r="G1788" s="24"/>
    </row>
    <row r="1789" spans="1:7">
      <c r="A1789" s="16"/>
      <c r="B1789" s="16"/>
      <c r="C1789" s="16"/>
      <c r="D1789" s="16"/>
      <c r="E1789" s="16"/>
      <c r="F1789" s="16"/>
      <c r="G1789" s="24"/>
    </row>
    <row r="1790" spans="1:7">
      <c r="A1790" s="16"/>
      <c r="B1790" s="16"/>
      <c r="C1790" s="16"/>
      <c r="D1790" s="16"/>
      <c r="E1790" s="16"/>
      <c r="F1790" s="16"/>
      <c r="G1790" s="24"/>
    </row>
    <row r="1791" spans="1:7">
      <c r="A1791" s="16"/>
      <c r="B1791" s="16"/>
      <c r="C1791" s="16"/>
      <c r="D1791" s="16"/>
      <c r="E1791" s="16"/>
      <c r="F1791" s="16"/>
      <c r="G1791" s="24"/>
    </row>
    <row r="1792" spans="1:7">
      <c r="A1792" s="16"/>
      <c r="B1792" s="16"/>
      <c r="C1792" s="16"/>
      <c r="D1792" s="16"/>
      <c r="E1792" s="16"/>
      <c r="F1792" s="16"/>
      <c r="G1792" s="24"/>
    </row>
    <row r="1793" spans="1:7">
      <c r="A1793" s="16"/>
      <c r="B1793" s="16"/>
      <c r="C1793" s="16"/>
      <c r="D1793" s="16"/>
      <c r="E1793" s="16"/>
      <c r="F1793" s="16"/>
      <c r="G1793" s="24"/>
    </row>
    <row r="1794" spans="1:7">
      <c r="A1794" s="16"/>
      <c r="B1794" s="16"/>
      <c r="C1794" s="16"/>
      <c r="D1794" s="16"/>
      <c r="E1794" s="16"/>
      <c r="F1794" s="16"/>
      <c r="G1794" s="24"/>
    </row>
    <row r="1795" spans="1:7">
      <c r="A1795" s="16"/>
      <c r="B1795" s="16"/>
      <c r="C1795" s="16"/>
      <c r="D1795" s="16"/>
      <c r="E1795" s="16"/>
      <c r="F1795" s="16"/>
      <c r="G1795" s="24"/>
    </row>
    <row r="1796" spans="1:7">
      <c r="A1796" s="16"/>
      <c r="B1796" s="16"/>
      <c r="C1796" s="16"/>
      <c r="D1796" s="16"/>
      <c r="E1796" s="16"/>
      <c r="F1796" s="16"/>
      <c r="G1796" s="24"/>
    </row>
    <row r="1797" spans="1:7">
      <c r="A1797" s="16"/>
      <c r="B1797" s="16"/>
      <c r="C1797" s="16"/>
      <c r="D1797" s="16"/>
      <c r="E1797" s="16"/>
      <c r="F1797" s="16"/>
      <c r="G1797" s="24"/>
    </row>
    <row r="1798" spans="1:7">
      <c r="A1798" s="16"/>
      <c r="B1798" s="16"/>
      <c r="C1798" s="16"/>
      <c r="D1798" s="16"/>
      <c r="E1798" s="16"/>
      <c r="F1798" s="16"/>
      <c r="G1798" s="24"/>
    </row>
    <row r="1799" spans="1:7">
      <c r="A1799" s="16"/>
      <c r="B1799" s="16"/>
      <c r="C1799" s="16"/>
      <c r="D1799" s="16"/>
      <c r="E1799" s="16"/>
      <c r="F1799" s="16"/>
      <c r="G1799" s="24"/>
    </row>
    <row r="1800" spans="1:7">
      <c r="A1800" s="16"/>
      <c r="B1800" s="16"/>
      <c r="C1800" s="16"/>
      <c r="D1800" s="16"/>
      <c r="E1800" s="16"/>
      <c r="F1800" s="16"/>
      <c r="G1800" s="24"/>
    </row>
    <row r="1801" spans="1:7">
      <c r="A1801" s="16"/>
      <c r="B1801" s="16"/>
      <c r="C1801" s="16"/>
      <c r="D1801" s="16"/>
      <c r="E1801" s="16"/>
      <c r="F1801" s="16"/>
      <c r="G1801" s="24"/>
    </row>
    <row r="1802" spans="1:7">
      <c r="A1802" s="16"/>
      <c r="B1802" s="16"/>
      <c r="C1802" s="16"/>
      <c r="D1802" s="16"/>
      <c r="E1802" s="16"/>
      <c r="F1802" s="16"/>
      <c r="G1802" s="24"/>
    </row>
    <row r="1803" spans="1:7">
      <c r="A1803" s="16"/>
      <c r="B1803" s="16"/>
      <c r="C1803" s="16"/>
      <c r="D1803" s="16"/>
      <c r="E1803" s="16"/>
      <c r="F1803" s="16"/>
      <c r="G1803" s="24"/>
    </row>
    <row r="1804" spans="1:7">
      <c r="A1804" s="16"/>
      <c r="B1804" s="16"/>
      <c r="C1804" s="16"/>
      <c r="D1804" s="16"/>
      <c r="E1804" s="16"/>
      <c r="F1804" s="16"/>
      <c r="G1804" s="24"/>
    </row>
    <row r="1805" spans="1:7">
      <c r="A1805" s="16"/>
      <c r="B1805" s="16"/>
      <c r="C1805" s="16"/>
      <c r="D1805" s="16"/>
      <c r="E1805" s="16"/>
      <c r="F1805" s="16"/>
      <c r="G1805" s="24"/>
    </row>
    <row r="1806" spans="1:7">
      <c r="A1806" s="16"/>
      <c r="B1806" s="16"/>
      <c r="C1806" s="16"/>
      <c r="D1806" s="16"/>
      <c r="E1806" s="16"/>
      <c r="F1806" s="16"/>
      <c r="G1806" s="24"/>
    </row>
    <row r="1807" spans="1:7">
      <c r="A1807" s="16"/>
      <c r="B1807" s="16"/>
      <c r="C1807" s="16"/>
      <c r="D1807" s="16"/>
      <c r="E1807" s="16"/>
      <c r="F1807" s="16"/>
      <c r="G1807" s="24"/>
    </row>
    <row r="1808" spans="1:7">
      <c r="A1808" s="16"/>
      <c r="B1808" s="16"/>
      <c r="C1808" s="16"/>
      <c r="D1808" s="16"/>
      <c r="E1808" s="16"/>
      <c r="F1808" s="16"/>
      <c r="G1808" s="24"/>
    </row>
    <row r="1809" spans="1:7">
      <c r="A1809" s="16"/>
      <c r="B1809" s="16"/>
      <c r="C1809" s="16"/>
      <c r="D1809" s="16"/>
      <c r="E1809" s="16"/>
      <c r="F1809" s="16"/>
      <c r="G1809" s="24"/>
    </row>
    <row r="1810" spans="1:7">
      <c r="A1810" s="16"/>
      <c r="B1810" s="16"/>
      <c r="C1810" s="16"/>
      <c r="D1810" s="16"/>
      <c r="E1810" s="16"/>
      <c r="F1810" s="16"/>
      <c r="G1810" s="24"/>
    </row>
    <row r="1811" spans="1:7">
      <c r="A1811" s="16"/>
      <c r="B1811" s="16"/>
      <c r="C1811" s="16"/>
      <c r="D1811" s="16"/>
      <c r="E1811" s="16"/>
      <c r="F1811" s="16"/>
      <c r="G1811" s="24"/>
    </row>
    <row r="1812" spans="1:7">
      <c r="A1812" s="16"/>
      <c r="B1812" s="16"/>
      <c r="C1812" s="16"/>
      <c r="D1812" s="16"/>
      <c r="E1812" s="16"/>
      <c r="F1812" s="16"/>
      <c r="G1812" s="24"/>
    </row>
    <row r="1813" spans="1:7">
      <c r="A1813" s="16"/>
      <c r="B1813" s="16"/>
      <c r="C1813" s="16"/>
      <c r="D1813" s="16"/>
      <c r="E1813" s="16"/>
      <c r="F1813" s="16"/>
      <c r="G1813" s="24"/>
    </row>
    <row r="1814" spans="1:7">
      <c r="A1814" s="16"/>
      <c r="B1814" s="16"/>
      <c r="C1814" s="16"/>
      <c r="D1814" s="16"/>
      <c r="E1814" s="16"/>
      <c r="F1814" s="16"/>
      <c r="G1814" s="24"/>
    </row>
    <row r="1815" spans="1:7">
      <c r="A1815" s="16"/>
      <c r="B1815" s="16"/>
      <c r="C1815" s="16"/>
      <c r="D1815" s="16"/>
      <c r="E1815" s="16"/>
      <c r="F1815" s="16"/>
      <c r="G1815" s="24"/>
    </row>
    <row r="1816" spans="1:7">
      <c r="A1816" s="16"/>
      <c r="B1816" s="16"/>
      <c r="C1816" s="16"/>
      <c r="D1816" s="16"/>
      <c r="E1816" s="16"/>
      <c r="F1816" s="16"/>
      <c r="G1816" s="24"/>
    </row>
    <row r="1817" spans="1:7">
      <c r="A1817" s="16"/>
      <c r="B1817" s="16"/>
      <c r="C1817" s="16"/>
      <c r="D1817" s="16"/>
      <c r="E1817" s="16"/>
      <c r="F1817" s="16"/>
      <c r="G1817" s="24"/>
    </row>
    <row r="1818" spans="1:7">
      <c r="A1818" s="16"/>
      <c r="B1818" s="16"/>
      <c r="C1818" s="16"/>
      <c r="D1818" s="16"/>
      <c r="E1818" s="16"/>
      <c r="F1818" s="16"/>
      <c r="G1818" s="24"/>
    </row>
    <row r="1819" spans="1:7">
      <c r="A1819" s="16"/>
      <c r="B1819" s="16"/>
      <c r="C1819" s="16"/>
      <c r="D1819" s="16"/>
      <c r="E1819" s="16"/>
      <c r="F1819" s="16"/>
      <c r="G1819" s="24"/>
    </row>
    <row r="1820" spans="1:7">
      <c r="A1820" s="16"/>
      <c r="B1820" s="16"/>
      <c r="C1820" s="16"/>
      <c r="D1820" s="16"/>
      <c r="E1820" s="16"/>
      <c r="F1820" s="16"/>
      <c r="G1820" s="24"/>
    </row>
    <row r="1821" spans="1:7">
      <c r="A1821" s="16"/>
      <c r="B1821" s="16"/>
      <c r="C1821" s="16"/>
      <c r="D1821" s="16"/>
      <c r="E1821" s="16"/>
      <c r="F1821" s="16"/>
      <c r="G1821" s="24"/>
    </row>
    <row r="1822" spans="1:7">
      <c r="A1822" s="16"/>
      <c r="B1822" s="16"/>
      <c r="C1822" s="16"/>
      <c r="D1822" s="16"/>
      <c r="E1822" s="16"/>
      <c r="F1822" s="16"/>
      <c r="G1822" s="24"/>
    </row>
    <row r="1823" spans="1:7">
      <c r="A1823" s="16"/>
      <c r="B1823" s="16"/>
      <c r="C1823" s="16"/>
      <c r="D1823" s="16"/>
      <c r="E1823" s="16"/>
      <c r="F1823" s="16"/>
      <c r="G1823" s="24"/>
    </row>
    <row r="1824" spans="1:7">
      <c r="A1824" s="16"/>
      <c r="B1824" s="16"/>
      <c r="C1824" s="16"/>
      <c r="D1824" s="16"/>
      <c r="E1824" s="16"/>
      <c r="F1824" s="16"/>
      <c r="G1824" s="24"/>
    </row>
    <row r="1825" spans="1:7">
      <c r="A1825" s="16"/>
      <c r="B1825" s="16"/>
      <c r="C1825" s="16"/>
      <c r="D1825" s="16"/>
      <c r="E1825" s="16"/>
      <c r="F1825" s="16"/>
      <c r="G1825" s="24"/>
    </row>
    <row r="1826" spans="1:7">
      <c r="A1826" s="16"/>
      <c r="B1826" s="16"/>
      <c r="C1826" s="16"/>
      <c r="D1826" s="16"/>
      <c r="E1826" s="16"/>
      <c r="F1826" s="16"/>
      <c r="G1826" s="24"/>
    </row>
    <row r="1827" spans="1:7">
      <c r="A1827" s="16"/>
      <c r="B1827" s="16"/>
      <c r="C1827" s="16"/>
      <c r="D1827" s="16"/>
      <c r="E1827" s="16"/>
      <c r="F1827" s="16"/>
      <c r="G1827" s="24"/>
    </row>
    <row r="1828" spans="1:7">
      <c r="A1828" s="16"/>
      <c r="B1828" s="16"/>
      <c r="C1828" s="16"/>
      <c r="D1828" s="16"/>
      <c r="E1828" s="16"/>
      <c r="F1828" s="16"/>
      <c r="G1828" s="24"/>
    </row>
    <row r="1829" spans="1:7">
      <c r="A1829" s="16"/>
      <c r="B1829" s="16"/>
      <c r="C1829" s="16"/>
      <c r="D1829" s="16"/>
      <c r="E1829" s="16"/>
      <c r="F1829" s="16"/>
      <c r="G1829" s="24"/>
    </row>
    <row r="1830" spans="1:7">
      <c r="A1830" s="16"/>
      <c r="B1830" s="16"/>
      <c r="C1830" s="16"/>
      <c r="D1830" s="16"/>
      <c r="E1830" s="16"/>
      <c r="F1830" s="16"/>
      <c r="G1830" s="24"/>
    </row>
    <row r="1831" spans="1:7">
      <c r="A1831" s="16"/>
      <c r="B1831" s="16"/>
      <c r="C1831" s="16"/>
      <c r="D1831" s="16"/>
      <c r="E1831" s="16"/>
      <c r="F1831" s="16"/>
      <c r="G1831" s="24"/>
    </row>
    <row r="1832" spans="1:7">
      <c r="A1832" s="16"/>
      <c r="B1832" s="16"/>
      <c r="C1832" s="16"/>
      <c r="D1832" s="16"/>
      <c r="E1832" s="16"/>
      <c r="F1832" s="16"/>
      <c r="G1832" s="24"/>
    </row>
    <row r="1833" spans="1:7">
      <c r="A1833" s="16"/>
      <c r="B1833" s="16"/>
      <c r="C1833" s="16"/>
      <c r="D1833" s="16"/>
      <c r="E1833" s="16"/>
      <c r="F1833" s="16"/>
      <c r="G1833" s="24"/>
    </row>
    <row r="1834" spans="1:7">
      <c r="A1834" s="16"/>
      <c r="B1834" s="16"/>
      <c r="C1834" s="16"/>
      <c r="D1834" s="16"/>
      <c r="E1834" s="16"/>
      <c r="F1834" s="16"/>
      <c r="G1834" s="24"/>
    </row>
    <row r="1835" spans="1:7">
      <c r="A1835" s="16"/>
      <c r="B1835" s="16"/>
      <c r="C1835" s="16"/>
      <c r="D1835" s="16"/>
      <c r="E1835" s="16"/>
      <c r="F1835" s="16"/>
      <c r="G1835" s="24"/>
    </row>
    <row r="1836" spans="1:7">
      <c r="A1836" s="16"/>
      <c r="B1836" s="16"/>
      <c r="C1836" s="16"/>
      <c r="D1836" s="16"/>
      <c r="E1836" s="16"/>
      <c r="F1836" s="16"/>
      <c r="G1836" s="24"/>
    </row>
    <row r="1837" spans="1:7">
      <c r="A1837" s="16"/>
      <c r="B1837" s="16"/>
      <c r="C1837" s="16"/>
      <c r="D1837" s="16"/>
      <c r="E1837" s="16"/>
      <c r="F1837" s="16"/>
      <c r="G1837" s="24"/>
    </row>
    <row r="1838" spans="1:7">
      <c r="A1838" s="16"/>
      <c r="B1838" s="16"/>
      <c r="C1838" s="16"/>
      <c r="D1838" s="16"/>
      <c r="E1838" s="16"/>
      <c r="F1838" s="16"/>
      <c r="G1838" s="24"/>
    </row>
    <row r="1839" spans="1:7">
      <c r="A1839" s="16"/>
      <c r="B1839" s="16"/>
      <c r="C1839" s="16"/>
      <c r="D1839" s="16"/>
      <c r="E1839" s="16"/>
      <c r="F1839" s="16"/>
      <c r="G1839" s="24"/>
    </row>
    <row r="1840" spans="1:7">
      <c r="A1840" s="16"/>
      <c r="B1840" s="16"/>
      <c r="C1840" s="16"/>
      <c r="D1840" s="16"/>
      <c r="E1840" s="16"/>
      <c r="F1840" s="16"/>
      <c r="G1840" s="24"/>
    </row>
    <row r="1841" spans="1:7">
      <c r="A1841" s="16"/>
      <c r="B1841" s="16"/>
      <c r="C1841" s="16"/>
      <c r="D1841" s="16"/>
      <c r="E1841" s="16"/>
      <c r="F1841" s="16"/>
      <c r="G1841" s="24"/>
    </row>
    <row r="1842" spans="1:7">
      <c r="A1842" s="16"/>
      <c r="B1842" s="16"/>
      <c r="C1842" s="16"/>
      <c r="D1842" s="16"/>
      <c r="E1842" s="16"/>
      <c r="F1842" s="16"/>
      <c r="G1842" s="24"/>
    </row>
    <row r="1843" spans="1:7">
      <c r="A1843" s="16"/>
      <c r="B1843" s="16"/>
      <c r="C1843" s="16"/>
      <c r="D1843" s="16"/>
      <c r="E1843" s="16"/>
      <c r="F1843" s="16"/>
      <c r="G1843" s="24"/>
    </row>
    <row r="1844" spans="1:7">
      <c r="A1844" s="16"/>
      <c r="B1844" s="16"/>
      <c r="C1844" s="16"/>
      <c r="D1844" s="16"/>
      <c r="E1844" s="16"/>
      <c r="F1844" s="16"/>
      <c r="G1844" s="24"/>
    </row>
    <row r="1845" spans="1:7">
      <c r="A1845" s="16"/>
      <c r="B1845" s="16"/>
      <c r="C1845" s="16"/>
      <c r="D1845" s="16"/>
      <c r="E1845" s="16"/>
      <c r="F1845" s="16"/>
      <c r="G1845" s="24"/>
    </row>
    <row r="1846" spans="1:7">
      <c r="A1846" s="16"/>
      <c r="B1846" s="16"/>
      <c r="C1846" s="16"/>
      <c r="D1846" s="16"/>
      <c r="E1846" s="16"/>
      <c r="F1846" s="16"/>
      <c r="G1846" s="24"/>
    </row>
    <row r="1847" spans="1:7">
      <c r="A1847" s="16"/>
      <c r="B1847" s="16"/>
      <c r="C1847" s="16"/>
      <c r="D1847" s="16"/>
      <c r="E1847" s="16"/>
      <c r="F1847" s="16"/>
      <c r="G1847" s="24"/>
    </row>
    <row r="1848" spans="1:7">
      <c r="A1848" s="16"/>
      <c r="B1848" s="16"/>
      <c r="C1848" s="16"/>
      <c r="D1848" s="16"/>
      <c r="E1848" s="16"/>
      <c r="F1848" s="16"/>
      <c r="G1848" s="24"/>
    </row>
    <row r="1849" spans="1:7">
      <c r="A1849" s="16"/>
      <c r="B1849" s="16"/>
      <c r="C1849" s="16"/>
      <c r="D1849" s="16"/>
      <c r="E1849" s="16"/>
      <c r="F1849" s="16"/>
      <c r="G1849" s="24"/>
    </row>
    <row r="1850" spans="1:7">
      <c r="A1850" s="16"/>
      <c r="B1850" s="16"/>
      <c r="C1850" s="16"/>
      <c r="D1850" s="16"/>
      <c r="E1850" s="16"/>
      <c r="F1850" s="16"/>
      <c r="G1850" s="24"/>
    </row>
    <row r="1851" spans="1:7">
      <c r="A1851" s="16"/>
      <c r="B1851" s="16"/>
      <c r="C1851" s="16"/>
      <c r="D1851" s="16"/>
      <c r="E1851" s="16"/>
      <c r="F1851" s="16"/>
      <c r="G1851" s="24"/>
    </row>
    <row r="1852" spans="1:7">
      <c r="A1852" s="16"/>
      <c r="B1852" s="16"/>
      <c r="C1852" s="16"/>
      <c r="D1852" s="16"/>
      <c r="E1852" s="16"/>
      <c r="F1852" s="16"/>
      <c r="G1852" s="24"/>
    </row>
    <row r="1853" spans="1:7">
      <c r="A1853" s="16"/>
      <c r="B1853" s="16"/>
      <c r="C1853" s="16"/>
      <c r="D1853" s="16"/>
      <c r="E1853" s="16"/>
      <c r="F1853" s="16"/>
      <c r="G1853" s="24"/>
    </row>
    <row r="1854" spans="1:7">
      <c r="A1854" s="16"/>
      <c r="B1854" s="16"/>
      <c r="C1854" s="16"/>
      <c r="D1854" s="16"/>
      <c r="E1854" s="16"/>
      <c r="F1854" s="16"/>
      <c r="G1854" s="24"/>
    </row>
    <row r="1855" spans="1:7">
      <c r="A1855" s="16"/>
      <c r="B1855" s="16"/>
      <c r="C1855" s="16"/>
      <c r="D1855" s="16"/>
      <c r="E1855" s="16"/>
      <c r="F1855" s="16"/>
      <c r="G1855" s="24"/>
    </row>
    <row r="1856" spans="1:7">
      <c r="A1856" s="16"/>
      <c r="B1856" s="16"/>
      <c r="C1856" s="16"/>
      <c r="D1856" s="16"/>
      <c r="E1856" s="16"/>
      <c r="F1856" s="16"/>
      <c r="G1856" s="24"/>
    </row>
    <row r="1857" spans="1:7">
      <c r="A1857" s="16"/>
      <c r="B1857" s="16"/>
      <c r="C1857" s="16"/>
      <c r="D1857" s="16"/>
      <c r="E1857" s="16"/>
      <c r="F1857" s="16"/>
      <c r="G1857" s="24"/>
    </row>
    <row r="1858" spans="1:7">
      <c r="A1858" s="16"/>
      <c r="B1858" s="16"/>
      <c r="C1858" s="16"/>
      <c r="D1858" s="16"/>
      <c r="E1858" s="16"/>
      <c r="F1858" s="16"/>
      <c r="G1858" s="24"/>
    </row>
    <row r="1859" spans="1:7">
      <c r="A1859" s="16"/>
      <c r="B1859" s="16"/>
      <c r="C1859" s="16"/>
      <c r="D1859" s="16"/>
      <c r="E1859" s="16"/>
      <c r="F1859" s="16"/>
      <c r="G1859" s="24"/>
    </row>
    <row r="1860" spans="1:7">
      <c r="A1860" s="16"/>
      <c r="B1860" s="16"/>
      <c r="C1860" s="16"/>
      <c r="D1860" s="16"/>
      <c r="E1860" s="16"/>
      <c r="F1860" s="16"/>
      <c r="G1860" s="24"/>
    </row>
    <row r="1861" spans="1:7">
      <c r="A1861" s="16"/>
      <c r="B1861" s="16"/>
      <c r="C1861" s="16"/>
      <c r="D1861" s="16"/>
      <c r="E1861" s="16"/>
      <c r="F1861" s="16"/>
      <c r="G1861" s="24"/>
    </row>
    <row r="1862" spans="1:7">
      <c r="A1862" s="16"/>
      <c r="B1862" s="16"/>
      <c r="C1862" s="16"/>
      <c r="D1862" s="16"/>
      <c r="E1862" s="16"/>
      <c r="F1862" s="16"/>
      <c r="G1862" s="24"/>
    </row>
    <row r="1863" spans="1:7">
      <c r="A1863" s="16"/>
      <c r="B1863" s="16"/>
      <c r="C1863" s="16"/>
      <c r="D1863" s="16"/>
      <c r="E1863" s="16"/>
      <c r="F1863" s="16"/>
      <c r="G1863" s="24"/>
    </row>
    <row r="1864" spans="1:7">
      <c r="A1864" s="16"/>
      <c r="B1864" s="16"/>
      <c r="C1864" s="16"/>
      <c r="D1864" s="16"/>
      <c r="E1864" s="16"/>
      <c r="F1864" s="16"/>
      <c r="G1864" s="24"/>
    </row>
    <row r="1865" spans="1:7">
      <c r="A1865" s="16"/>
      <c r="B1865" s="16"/>
      <c r="C1865" s="16"/>
      <c r="D1865" s="16"/>
      <c r="E1865" s="16"/>
      <c r="F1865" s="16"/>
      <c r="G1865" s="24"/>
    </row>
    <row r="1866" spans="1:7">
      <c r="A1866" s="16"/>
      <c r="B1866" s="16"/>
      <c r="C1866" s="16"/>
      <c r="D1866" s="16"/>
      <c r="E1866" s="16"/>
      <c r="F1866" s="16"/>
      <c r="G1866" s="24"/>
    </row>
    <row r="1867" spans="1:7">
      <c r="A1867" s="16"/>
      <c r="B1867" s="16"/>
      <c r="C1867" s="16"/>
      <c r="D1867" s="16"/>
      <c r="E1867" s="16"/>
      <c r="F1867" s="16"/>
      <c r="G1867" s="24"/>
    </row>
    <row r="1868" spans="1:7">
      <c r="A1868" s="16"/>
      <c r="B1868" s="16"/>
      <c r="C1868" s="16"/>
      <c r="D1868" s="16"/>
      <c r="E1868" s="16"/>
      <c r="F1868" s="16"/>
      <c r="G1868" s="24"/>
    </row>
    <row r="1869" spans="1:7">
      <c r="A1869" s="16"/>
      <c r="B1869" s="16"/>
      <c r="C1869" s="16"/>
      <c r="D1869" s="16"/>
      <c r="E1869" s="16"/>
      <c r="F1869" s="16"/>
      <c r="G1869" s="24"/>
    </row>
    <row r="1870" spans="1:7">
      <c r="A1870" s="16"/>
      <c r="B1870" s="16"/>
      <c r="C1870" s="16"/>
      <c r="D1870" s="16"/>
      <c r="E1870" s="16"/>
      <c r="F1870" s="16"/>
      <c r="G1870" s="24"/>
    </row>
    <row r="1871" spans="1:7">
      <c r="A1871" s="16"/>
      <c r="B1871" s="16"/>
      <c r="C1871" s="16"/>
      <c r="D1871" s="16"/>
      <c r="E1871" s="16"/>
      <c r="F1871" s="16"/>
      <c r="G1871" s="24"/>
    </row>
    <row r="1872" spans="1:7">
      <c r="A1872" s="16"/>
      <c r="B1872" s="16"/>
      <c r="C1872" s="16"/>
      <c r="D1872" s="16"/>
      <c r="E1872" s="16"/>
      <c r="F1872" s="16"/>
      <c r="G1872" s="24"/>
    </row>
    <row r="1873" spans="1:7">
      <c r="A1873" s="16"/>
      <c r="B1873" s="16"/>
      <c r="C1873" s="16"/>
      <c r="D1873" s="16"/>
      <c r="E1873" s="16"/>
      <c r="F1873" s="16"/>
      <c r="G1873" s="24"/>
    </row>
    <row r="1874" spans="1:7">
      <c r="A1874" s="16"/>
      <c r="B1874" s="16"/>
      <c r="C1874" s="16"/>
      <c r="D1874" s="16"/>
      <c r="E1874" s="16"/>
      <c r="F1874" s="16"/>
      <c r="G1874" s="24"/>
    </row>
    <row r="1875" spans="1:7">
      <c r="A1875" s="16"/>
      <c r="B1875" s="16"/>
      <c r="C1875" s="16"/>
      <c r="D1875" s="16"/>
      <c r="E1875" s="16"/>
      <c r="F1875" s="16"/>
      <c r="G1875" s="24"/>
    </row>
    <row r="1876" spans="1:7">
      <c r="A1876" s="16"/>
      <c r="B1876" s="16"/>
      <c r="C1876" s="16"/>
      <c r="D1876" s="16"/>
      <c r="E1876" s="16"/>
      <c r="F1876" s="16"/>
      <c r="G1876" s="24"/>
    </row>
    <row r="1877" spans="1:7">
      <c r="A1877" s="16"/>
      <c r="B1877" s="16"/>
      <c r="C1877" s="16"/>
      <c r="D1877" s="16"/>
      <c r="E1877" s="16"/>
      <c r="F1877" s="16"/>
      <c r="G1877" s="24"/>
    </row>
    <row r="1878" spans="1:7">
      <c r="A1878" s="16"/>
      <c r="B1878" s="16"/>
      <c r="C1878" s="16"/>
      <c r="D1878" s="16"/>
      <c r="E1878" s="16"/>
      <c r="F1878" s="16"/>
      <c r="G1878" s="24"/>
    </row>
    <row r="1879" spans="1:7">
      <c r="A1879" s="16"/>
      <c r="B1879" s="16"/>
      <c r="C1879" s="16"/>
      <c r="D1879" s="16"/>
      <c r="E1879" s="16"/>
      <c r="F1879" s="16"/>
      <c r="G1879" s="24"/>
    </row>
    <row r="1880" spans="1:7">
      <c r="A1880" s="16"/>
      <c r="B1880" s="16"/>
      <c r="C1880" s="16"/>
      <c r="D1880" s="16"/>
      <c r="E1880" s="16"/>
      <c r="F1880" s="16"/>
      <c r="G1880" s="24"/>
    </row>
    <row r="1881" spans="1:7">
      <c r="A1881" s="16"/>
      <c r="B1881" s="16"/>
      <c r="C1881" s="16"/>
      <c r="D1881" s="16"/>
      <c r="E1881" s="16"/>
      <c r="F1881" s="16"/>
      <c r="G1881" s="24"/>
    </row>
    <row r="1882" spans="1:7">
      <c r="A1882" s="16"/>
      <c r="B1882" s="16"/>
      <c r="C1882" s="16"/>
      <c r="D1882" s="16"/>
      <c r="E1882" s="16"/>
      <c r="F1882" s="16"/>
      <c r="G1882" s="24"/>
    </row>
    <row r="1883" spans="1:7">
      <c r="A1883" s="16"/>
      <c r="B1883" s="16"/>
      <c r="C1883" s="16"/>
      <c r="D1883" s="16"/>
      <c r="E1883" s="16"/>
      <c r="F1883" s="16"/>
      <c r="G1883" s="24"/>
    </row>
    <row r="1884" spans="1:7">
      <c r="A1884" s="16"/>
      <c r="B1884" s="16"/>
      <c r="C1884" s="16"/>
      <c r="D1884" s="16"/>
      <c r="E1884" s="16"/>
      <c r="F1884" s="16"/>
      <c r="G1884" s="24"/>
    </row>
    <row r="1885" spans="1:7">
      <c r="A1885" s="16"/>
      <c r="B1885" s="16"/>
      <c r="C1885" s="16"/>
      <c r="D1885" s="16"/>
      <c r="E1885" s="16"/>
      <c r="F1885" s="16"/>
      <c r="G1885" s="24"/>
    </row>
    <row r="1886" spans="1:7">
      <c r="A1886" s="16"/>
      <c r="B1886" s="16"/>
      <c r="C1886" s="16"/>
      <c r="D1886" s="16"/>
      <c r="E1886" s="16"/>
      <c r="F1886" s="16"/>
      <c r="G1886" s="24"/>
    </row>
    <row r="1887" spans="1:7">
      <c r="A1887" s="16"/>
      <c r="B1887" s="16"/>
      <c r="C1887" s="16"/>
      <c r="D1887" s="16"/>
      <c r="E1887" s="16"/>
      <c r="F1887" s="16"/>
      <c r="G1887" s="24"/>
    </row>
    <row r="1888" spans="1:7">
      <c r="A1888" s="16"/>
      <c r="B1888" s="16"/>
      <c r="C1888" s="16"/>
      <c r="D1888" s="16"/>
      <c r="E1888" s="16"/>
      <c r="F1888" s="16"/>
      <c r="G1888" s="24"/>
    </row>
    <row r="1889" spans="1:7">
      <c r="A1889" s="16"/>
      <c r="B1889" s="16"/>
      <c r="C1889" s="16"/>
      <c r="D1889" s="16"/>
      <c r="E1889" s="16"/>
      <c r="F1889" s="16"/>
      <c r="G1889" s="24"/>
    </row>
    <row r="1890" spans="1:7">
      <c r="A1890" s="16"/>
      <c r="B1890" s="16"/>
      <c r="C1890" s="16"/>
      <c r="D1890" s="16"/>
      <c r="E1890" s="16"/>
      <c r="F1890" s="16"/>
      <c r="G1890" s="24"/>
    </row>
    <row r="1891" spans="1:7">
      <c r="A1891" s="16"/>
      <c r="B1891" s="16"/>
      <c r="C1891" s="16"/>
      <c r="D1891" s="16"/>
      <c r="E1891" s="16"/>
      <c r="F1891" s="16"/>
      <c r="G1891" s="24"/>
    </row>
    <row r="1892" spans="1:7">
      <c r="A1892" s="16"/>
      <c r="B1892" s="16"/>
      <c r="C1892" s="16"/>
      <c r="D1892" s="16"/>
      <c r="E1892" s="16"/>
      <c r="F1892" s="16"/>
      <c r="G1892" s="24"/>
    </row>
    <row r="1893" spans="1:7">
      <c r="A1893" s="16"/>
      <c r="B1893" s="16"/>
      <c r="C1893" s="16"/>
      <c r="D1893" s="16"/>
      <c r="E1893" s="16"/>
      <c r="F1893" s="16"/>
      <c r="G1893" s="24"/>
    </row>
    <row r="1894" spans="1:7">
      <c r="A1894" s="16"/>
      <c r="B1894" s="16"/>
      <c r="C1894" s="16"/>
      <c r="D1894" s="16"/>
      <c r="E1894" s="16"/>
      <c r="F1894" s="16"/>
      <c r="G1894" s="24"/>
    </row>
    <row r="1895" spans="1:7">
      <c r="A1895" s="16"/>
      <c r="B1895" s="16"/>
      <c r="C1895" s="16"/>
      <c r="D1895" s="16"/>
      <c r="E1895" s="16"/>
      <c r="F1895" s="16"/>
      <c r="G1895" s="24"/>
    </row>
    <row r="1896" spans="1:7">
      <c r="A1896" s="16"/>
      <c r="B1896" s="16"/>
      <c r="C1896" s="16"/>
      <c r="D1896" s="16"/>
      <c r="E1896" s="16"/>
      <c r="F1896" s="16"/>
      <c r="G1896" s="24"/>
    </row>
    <row r="1897" spans="1:7">
      <c r="A1897" s="16"/>
      <c r="B1897" s="16"/>
      <c r="C1897" s="16"/>
      <c r="D1897" s="16"/>
      <c r="E1897" s="16"/>
      <c r="F1897" s="16"/>
      <c r="G1897" s="24"/>
    </row>
    <row r="1898" spans="1:7">
      <c r="A1898" s="16"/>
      <c r="B1898" s="16"/>
      <c r="C1898" s="16"/>
      <c r="D1898" s="16"/>
      <c r="E1898" s="16"/>
      <c r="F1898" s="16"/>
      <c r="G1898" s="24"/>
    </row>
    <row r="1899" spans="1:7">
      <c r="A1899" s="16"/>
      <c r="B1899" s="16"/>
      <c r="C1899" s="16"/>
      <c r="D1899" s="16"/>
      <c r="E1899" s="16"/>
      <c r="F1899" s="16"/>
      <c r="G1899" s="24"/>
    </row>
    <row r="1900" spans="1:7">
      <c r="A1900" s="16"/>
      <c r="B1900" s="16"/>
      <c r="C1900" s="16"/>
      <c r="D1900" s="16"/>
      <c r="E1900" s="16"/>
      <c r="F1900" s="16"/>
      <c r="G1900" s="24"/>
    </row>
    <row r="1901" spans="1:7">
      <c r="A1901" s="16"/>
      <c r="B1901" s="16"/>
      <c r="C1901" s="16"/>
      <c r="D1901" s="16"/>
      <c r="E1901" s="16"/>
      <c r="F1901" s="16"/>
      <c r="G1901" s="24"/>
    </row>
    <row r="1902" spans="1:7">
      <c r="A1902" s="16"/>
      <c r="B1902" s="16"/>
      <c r="C1902" s="16"/>
      <c r="D1902" s="16"/>
      <c r="E1902" s="16"/>
      <c r="F1902" s="16"/>
      <c r="G1902" s="24"/>
    </row>
    <row r="1903" spans="1:7">
      <c r="A1903" s="16"/>
      <c r="B1903" s="16"/>
      <c r="C1903" s="16"/>
      <c r="D1903" s="16"/>
      <c r="E1903" s="16"/>
      <c r="F1903" s="16"/>
      <c r="G1903" s="24"/>
    </row>
    <row r="1904" spans="1:7">
      <c r="A1904" s="16"/>
      <c r="B1904" s="16"/>
      <c r="C1904" s="16"/>
      <c r="D1904" s="16"/>
      <c r="E1904" s="16"/>
      <c r="F1904" s="16"/>
      <c r="G1904" s="24"/>
    </row>
    <row r="1905" spans="1:7">
      <c r="A1905" s="16"/>
      <c r="B1905" s="16"/>
      <c r="C1905" s="16"/>
      <c r="D1905" s="16"/>
      <c r="E1905" s="16"/>
      <c r="F1905" s="16"/>
      <c r="G1905" s="24"/>
    </row>
    <row r="1906" spans="1:7">
      <c r="A1906" s="16"/>
      <c r="B1906" s="16"/>
      <c r="C1906" s="16"/>
      <c r="D1906" s="16"/>
      <c r="E1906" s="16"/>
      <c r="F1906" s="16"/>
      <c r="G1906" s="24"/>
    </row>
    <row r="1907" spans="1:7">
      <c r="A1907" s="16"/>
      <c r="B1907" s="16"/>
      <c r="C1907" s="16"/>
      <c r="D1907" s="16"/>
      <c r="E1907" s="16"/>
      <c r="F1907" s="16"/>
      <c r="G1907" s="24"/>
    </row>
    <row r="1908" spans="1:7">
      <c r="A1908" s="16"/>
      <c r="B1908" s="16"/>
      <c r="C1908" s="16"/>
      <c r="D1908" s="16"/>
      <c r="E1908" s="16"/>
      <c r="F1908" s="16"/>
      <c r="G1908" s="24"/>
    </row>
    <row r="1909" spans="1:7">
      <c r="A1909" s="16"/>
      <c r="B1909" s="16"/>
      <c r="C1909" s="16"/>
      <c r="D1909" s="16"/>
      <c r="E1909" s="16"/>
      <c r="F1909" s="16"/>
      <c r="G1909" s="24"/>
    </row>
    <row r="1910" spans="1:7">
      <c r="A1910" s="16"/>
      <c r="B1910" s="16"/>
      <c r="C1910" s="16"/>
      <c r="D1910" s="16"/>
      <c r="E1910" s="16"/>
      <c r="F1910" s="16"/>
      <c r="G1910" s="24"/>
    </row>
    <row r="1911" spans="1:7">
      <c r="A1911" s="16"/>
      <c r="B1911" s="16"/>
      <c r="C1911" s="16"/>
      <c r="D1911" s="16"/>
      <c r="E1911" s="16"/>
      <c r="F1911" s="16"/>
      <c r="G1911" s="24"/>
    </row>
    <row r="1912" spans="1:7">
      <c r="A1912" s="16"/>
      <c r="B1912" s="16"/>
      <c r="C1912" s="16"/>
      <c r="D1912" s="16"/>
      <c r="E1912" s="16"/>
      <c r="F1912" s="16"/>
      <c r="G1912" s="24"/>
    </row>
    <row r="1913" spans="1:7">
      <c r="A1913" s="16"/>
      <c r="B1913" s="16"/>
      <c r="C1913" s="16"/>
      <c r="D1913" s="16"/>
      <c r="E1913" s="16"/>
      <c r="F1913" s="16"/>
      <c r="G1913" s="24"/>
    </row>
    <row r="1914" spans="1:7">
      <c r="A1914" s="16"/>
      <c r="B1914" s="16"/>
      <c r="C1914" s="16"/>
      <c r="D1914" s="16"/>
      <c r="E1914" s="16"/>
      <c r="F1914" s="16"/>
      <c r="G1914" s="24"/>
    </row>
    <row r="1915" spans="1:7">
      <c r="A1915" s="16"/>
      <c r="B1915" s="16"/>
      <c r="C1915" s="16"/>
      <c r="D1915" s="16"/>
      <c r="E1915" s="16"/>
      <c r="F1915" s="16"/>
      <c r="G1915" s="24"/>
    </row>
    <row r="1916" spans="1:7">
      <c r="A1916" s="16"/>
      <c r="B1916" s="16"/>
      <c r="C1916" s="16"/>
      <c r="D1916" s="16"/>
      <c r="E1916" s="16"/>
      <c r="F1916" s="16"/>
      <c r="G1916" s="24"/>
    </row>
    <row r="1917" spans="1:7">
      <c r="A1917" s="16"/>
      <c r="B1917" s="16"/>
      <c r="C1917" s="16"/>
      <c r="D1917" s="16"/>
      <c r="E1917" s="16"/>
      <c r="F1917" s="16"/>
      <c r="G1917" s="24"/>
    </row>
    <row r="1918" spans="1:7">
      <c r="A1918" s="16"/>
      <c r="B1918" s="16"/>
      <c r="C1918" s="16"/>
      <c r="D1918" s="16"/>
      <c r="E1918" s="16"/>
      <c r="F1918" s="16"/>
      <c r="G1918" s="24"/>
    </row>
    <row r="1919" spans="1:7">
      <c r="A1919" s="16"/>
      <c r="B1919" s="16"/>
      <c r="C1919" s="16"/>
      <c r="D1919" s="16"/>
      <c r="E1919" s="16"/>
      <c r="F1919" s="16"/>
      <c r="G1919" s="24"/>
    </row>
    <row r="1920" spans="1:7">
      <c r="A1920" s="16"/>
      <c r="B1920" s="16"/>
      <c r="C1920" s="16"/>
      <c r="D1920" s="16"/>
      <c r="E1920" s="16"/>
      <c r="F1920" s="16"/>
      <c r="G1920" s="24"/>
    </row>
    <row r="1921" spans="1:7">
      <c r="A1921" s="16"/>
      <c r="B1921" s="16"/>
      <c r="C1921" s="16"/>
      <c r="D1921" s="16"/>
      <c r="E1921" s="16"/>
      <c r="F1921" s="16"/>
      <c r="G1921" s="24"/>
    </row>
    <row r="1922" spans="1:7">
      <c r="A1922" s="16"/>
      <c r="B1922" s="16"/>
      <c r="C1922" s="16"/>
      <c r="D1922" s="16"/>
      <c r="E1922" s="16"/>
      <c r="F1922" s="16"/>
      <c r="G1922" s="24"/>
    </row>
    <row r="1923" spans="1:7">
      <c r="A1923" s="16"/>
      <c r="B1923" s="16"/>
      <c r="C1923" s="16"/>
      <c r="D1923" s="16"/>
      <c r="E1923" s="16"/>
      <c r="F1923" s="16"/>
      <c r="G1923" s="24"/>
    </row>
    <row r="1924" spans="1:7">
      <c r="A1924" s="16"/>
      <c r="B1924" s="16"/>
      <c r="C1924" s="16"/>
      <c r="D1924" s="16"/>
      <c r="E1924" s="16"/>
      <c r="F1924" s="16"/>
      <c r="G1924" s="24"/>
    </row>
    <row r="1925" spans="1:7">
      <c r="A1925" s="16"/>
      <c r="B1925" s="16"/>
      <c r="C1925" s="16"/>
      <c r="D1925" s="16"/>
      <c r="E1925" s="16"/>
      <c r="F1925" s="16"/>
      <c r="G1925" s="24"/>
    </row>
    <row r="1926" spans="1:7">
      <c r="A1926" s="16"/>
      <c r="B1926" s="16"/>
      <c r="C1926" s="16"/>
      <c r="D1926" s="16"/>
      <c r="E1926" s="16"/>
      <c r="F1926" s="16"/>
      <c r="G1926" s="24"/>
    </row>
    <row r="1927" spans="1:7">
      <c r="A1927" s="16"/>
      <c r="B1927" s="16"/>
      <c r="C1927" s="16"/>
      <c r="D1927" s="16"/>
      <c r="E1927" s="16"/>
      <c r="F1927" s="16"/>
      <c r="G1927" s="24"/>
    </row>
    <row r="1928" spans="1:7">
      <c r="A1928" s="16"/>
      <c r="B1928" s="16"/>
      <c r="C1928" s="16"/>
      <c r="D1928" s="16"/>
      <c r="E1928" s="16"/>
      <c r="F1928" s="16"/>
      <c r="G1928" s="24"/>
    </row>
    <row r="1929" spans="1:7">
      <c r="A1929" s="16"/>
      <c r="B1929" s="16"/>
      <c r="C1929" s="16"/>
      <c r="D1929" s="16"/>
      <c r="E1929" s="16"/>
      <c r="F1929" s="16"/>
      <c r="G1929" s="24"/>
    </row>
    <row r="1930" spans="1:7">
      <c r="A1930" s="16"/>
      <c r="B1930" s="16"/>
      <c r="C1930" s="16"/>
      <c r="D1930" s="16"/>
      <c r="E1930" s="16"/>
      <c r="F1930" s="16"/>
      <c r="G1930" s="24"/>
    </row>
    <row r="1931" spans="1:7">
      <c r="A1931" s="16"/>
      <c r="B1931" s="16"/>
      <c r="C1931" s="16"/>
      <c r="D1931" s="16"/>
      <c r="E1931" s="16"/>
      <c r="F1931" s="16"/>
      <c r="G1931" s="24"/>
    </row>
    <row r="1932" spans="1:7">
      <c r="A1932" s="16"/>
      <c r="B1932" s="16"/>
      <c r="C1932" s="16"/>
      <c r="D1932" s="16"/>
      <c r="E1932" s="16"/>
      <c r="F1932" s="16"/>
      <c r="G1932" s="24"/>
    </row>
    <row r="1933" spans="1:7">
      <c r="A1933" s="16"/>
      <c r="B1933" s="16"/>
      <c r="C1933" s="16"/>
      <c r="D1933" s="16"/>
      <c r="E1933" s="16"/>
      <c r="F1933" s="16"/>
      <c r="G1933" s="24"/>
    </row>
    <row r="1934" spans="1:7">
      <c r="A1934" s="16"/>
      <c r="B1934" s="16"/>
      <c r="C1934" s="16"/>
      <c r="D1934" s="16"/>
      <c r="E1934" s="16"/>
      <c r="F1934" s="16"/>
      <c r="G1934" s="24"/>
    </row>
    <row r="1935" spans="1:7">
      <c r="A1935" s="16"/>
      <c r="B1935" s="16"/>
      <c r="C1935" s="16"/>
      <c r="D1935" s="16"/>
      <c r="E1935" s="16"/>
      <c r="F1935" s="16"/>
      <c r="G1935" s="24"/>
    </row>
    <row r="1936" spans="1:7">
      <c r="A1936" s="16"/>
      <c r="B1936" s="16"/>
      <c r="C1936" s="16"/>
      <c r="D1936" s="16"/>
      <c r="E1936" s="16"/>
      <c r="F1936" s="16"/>
      <c r="G1936" s="24"/>
    </row>
    <row r="1937" spans="1:7">
      <c r="A1937" s="16"/>
      <c r="B1937" s="16"/>
      <c r="C1937" s="16"/>
      <c r="D1937" s="16"/>
      <c r="E1937" s="16"/>
      <c r="F1937" s="16"/>
      <c r="G1937" s="24"/>
    </row>
    <row r="1938" spans="1:7">
      <c r="A1938" s="16"/>
      <c r="B1938" s="16"/>
      <c r="C1938" s="16"/>
      <c r="D1938" s="16"/>
      <c r="E1938" s="16"/>
      <c r="F1938" s="16"/>
      <c r="G1938" s="24"/>
    </row>
    <row r="1939" spans="1:7">
      <c r="A1939" s="16"/>
      <c r="B1939" s="16"/>
      <c r="C1939" s="16"/>
      <c r="D1939" s="16"/>
      <c r="E1939" s="16"/>
      <c r="F1939" s="16"/>
      <c r="G1939" s="24"/>
    </row>
    <row r="1940" spans="1:7">
      <c r="A1940" s="16"/>
      <c r="B1940" s="16"/>
      <c r="C1940" s="16"/>
      <c r="D1940" s="16"/>
      <c r="E1940" s="16"/>
      <c r="F1940" s="16"/>
      <c r="G1940" s="24"/>
    </row>
    <row r="1941" spans="1:7">
      <c r="A1941" s="16"/>
      <c r="B1941" s="16"/>
      <c r="C1941" s="16"/>
      <c r="D1941" s="16"/>
      <c r="E1941" s="16"/>
      <c r="F1941" s="16"/>
      <c r="G1941" s="24"/>
    </row>
    <row r="1942" spans="1:7">
      <c r="A1942" s="16"/>
      <c r="B1942" s="16"/>
      <c r="C1942" s="16"/>
      <c r="D1942" s="16"/>
      <c r="E1942" s="16"/>
      <c r="F1942" s="16"/>
      <c r="G1942" s="24"/>
    </row>
    <row r="1943" spans="1:7">
      <c r="A1943" s="16"/>
      <c r="B1943" s="16"/>
      <c r="C1943" s="16"/>
      <c r="D1943" s="16"/>
      <c r="E1943" s="16"/>
      <c r="F1943" s="16"/>
      <c r="G1943" s="24"/>
    </row>
    <row r="1944" spans="1:7">
      <c r="A1944" s="16"/>
      <c r="B1944" s="16"/>
      <c r="C1944" s="16"/>
      <c r="D1944" s="16"/>
      <c r="E1944" s="16"/>
      <c r="F1944" s="16"/>
      <c r="G1944" s="24"/>
    </row>
    <row r="1945" spans="1:7">
      <c r="A1945" s="16"/>
      <c r="B1945" s="16"/>
      <c r="C1945" s="16"/>
      <c r="D1945" s="16"/>
      <c r="E1945" s="16"/>
      <c r="F1945" s="16"/>
      <c r="G1945" s="24"/>
    </row>
    <row r="1946" spans="1:7">
      <c r="A1946" s="16"/>
      <c r="B1946" s="16"/>
      <c r="C1946" s="16"/>
      <c r="D1946" s="16"/>
      <c r="E1946" s="16"/>
      <c r="F1946" s="16"/>
      <c r="G1946" s="24"/>
    </row>
    <row r="1947" spans="1:7">
      <c r="A1947" s="16"/>
      <c r="B1947" s="16"/>
      <c r="C1947" s="16"/>
      <c r="D1947" s="16"/>
      <c r="E1947" s="16"/>
      <c r="F1947" s="16"/>
      <c r="G1947" s="24"/>
    </row>
    <row r="1948" spans="1:7">
      <c r="A1948" s="16"/>
      <c r="B1948" s="16"/>
      <c r="C1948" s="16"/>
      <c r="D1948" s="16"/>
      <c r="E1948" s="16"/>
      <c r="F1948" s="16"/>
      <c r="G1948" s="24"/>
    </row>
    <row r="1949" spans="1:7">
      <c r="A1949" s="16"/>
      <c r="B1949" s="16"/>
      <c r="C1949" s="16"/>
      <c r="D1949" s="16"/>
      <c r="E1949" s="16"/>
      <c r="F1949" s="16"/>
      <c r="G1949" s="24"/>
    </row>
    <row r="1950" spans="1:7">
      <c r="A1950" s="16"/>
      <c r="B1950" s="16"/>
      <c r="C1950" s="16"/>
      <c r="D1950" s="16"/>
      <c r="E1950" s="16"/>
      <c r="F1950" s="16"/>
      <c r="G1950" s="24"/>
    </row>
    <row r="1951" spans="1:7">
      <c r="A1951" s="16"/>
      <c r="B1951" s="16"/>
      <c r="C1951" s="16"/>
      <c r="D1951" s="16"/>
      <c r="E1951" s="16"/>
      <c r="F1951" s="16"/>
      <c r="G1951" s="24"/>
    </row>
    <row r="1952" spans="1:7">
      <c r="A1952" s="16"/>
      <c r="B1952" s="16"/>
      <c r="C1952" s="16"/>
      <c r="D1952" s="16"/>
      <c r="E1952" s="16"/>
      <c r="F1952" s="16"/>
      <c r="G1952" s="24"/>
    </row>
    <row r="1953" spans="1:7">
      <c r="A1953" s="16"/>
      <c r="B1953" s="16"/>
      <c r="C1953" s="16"/>
      <c r="D1953" s="16"/>
      <c r="E1953" s="16"/>
      <c r="F1953" s="16"/>
      <c r="G1953" s="24"/>
    </row>
    <row r="1954" spans="1:7">
      <c r="A1954" s="16"/>
      <c r="B1954" s="16"/>
      <c r="C1954" s="16"/>
      <c r="D1954" s="16"/>
      <c r="E1954" s="16"/>
      <c r="F1954" s="16"/>
      <c r="G1954" s="24"/>
    </row>
    <row r="1955" spans="1:7">
      <c r="A1955" s="16"/>
      <c r="B1955" s="16"/>
      <c r="C1955" s="16"/>
      <c r="D1955" s="16"/>
      <c r="E1955" s="16"/>
      <c r="F1955" s="16"/>
      <c r="G1955" s="24"/>
    </row>
    <row r="1956" spans="1:7">
      <c r="A1956" s="16"/>
      <c r="B1956" s="16"/>
      <c r="C1956" s="16"/>
      <c r="D1956" s="16"/>
      <c r="E1956" s="16"/>
      <c r="F1956" s="16"/>
      <c r="G1956" s="24"/>
    </row>
    <row r="1957" spans="1:7">
      <c r="A1957" s="16"/>
      <c r="B1957" s="16"/>
      <c r="C1957" s="16"/>
      <c r="D1957" s="16"/>
      <c r="E1957" s="16"/>
      <c r="F1957" s="16"/>
      <c r="G1957" s="24"/>
    </row>
    <row r="1958" spans="1:7">
      <c r="A1958" s="16"/>
      <c r="B1958" s="16"/>
      <c r="C1958" s="16"/>
      <c r="D1958" s="16"/>
      <c r="E1958" s="16"/>
      <c r="F1958" s="16"/>
      <c r="G1958" s="24"/>
    </row>
    <row r="1959" spans="1:7">
      <c r="A1959" s="16"/>
      <c r="B1959" s="16"/>
      <c r="C1959" s="16"/>
      <c r="D1959" s="16"/>
      <c r="E1959" s="16"/>
      <c r="F1959" s="16"/>
      <c r="G1959" s="24"/>
    </row>
    <row r="1960" spans="1:7">
      <c r="A1960" s="16"/>
      <c r="B1960" s="16"/>
      <c r="C1960" s="16"/>
      <c r="D1960" s="16"/>
      <c r="E1960" s="16"/>
      <c r="F1960" s="16"/>
      <c r="G1960" s="24"/>
    </row>
    <row r="1961" spans="1:7">
      <c r="A1961" s="16"/>
      <c r="B1961" s="16"/>
      <c r="C1961" s="16"/>
      <c r="D1961" s="16"/>
      <c r="E1961" s="16"/>
      <c r="F1961" s="16"/>
      <c r="G1961" s="24"/>
    </row>
    <row r="1962" spans="1:7">
      <c r="A1962" s="16"/>
      <c r="B1962" s="16"/>
      <c r="C1962" s="16"/>
      <c r="D1962" s="16"/>
      <c r="E1962" s="16"/>
      <c r="F1962" s="16"/>
      <c r="G1962" s="24"/>
    </row>
    <row r="1963" spans="1:7">
      <c r="A1963" s="16"/>
      <c r="B1963" s="16"/>
      <c r="C1963" s="16"/>
      <c r="D1963" s="16"/>
      <c r="E1963" s="16"/>
      <c r="F1963" s="16"/>
      <c r="G1963" s="24"/>
    </row>
    <row r="1964" spans="1:7">
      <c r="A1964" s="16"/>
      <c r="B1964" s="16"/>
      <c r="C1964" s="16"/>
      <c r="D1964" s="16"/>
      <c r="E1964" s="16"/>
      <c r="F1964" s="16"/>
      <c r="G1964" s="24"/>
    </row>
    <row r="1965" spans="1:7">
      <c r="A1965" s="16"/>
      <c r="B1965" s="16"/>
      <c r="C1965" s="16"/>
      <c r="D1965" s="16"/>
      <c r="E1965" s="16"/>
      <c r="F1965" s="16"/>
      <c r="G1965" s="24"/>
    </row>
    <row r="1966" spans="1:7">
      <c r="A1966" s="16"/>
      <c r="B1966" s="16"/>
      <c r="C1966" s="16"/>
      <c r="D1966" s="16"/>
      <c r="E1966" s="16"/>
      <c r="F1966" s="16"/>
      <c r="G1966" s="24"/>
    </row>
    <row r="1967" spans="1:7">
      <c r="A1967" s="16"/>
      <c r="B1967" s="16"/>
      <c r="C1967" s="16"/>
      <c r="D1967" s="16"/>
      <c r="E1967" s="16"/>
      <c r="F1967" s="16"/>
      <c r="G1967" s="24"/>
    </row>
    <row r="1968" spans="1:7">
      <c r="A1968" s="16"/>
      <c r="B1968" s="16"/>
      <c r="C1968" s="16"/>
      <c r="D1968" s="16"/>
      <c r="E1968" s="16"/>
      <c r="F1968" s="16"/>
      <c r="G1968" s="24"/>
    </row>
    <row r="1969" spans="1:7">
      <c r="A1969" s="16"/>
      <c r="B1969" s="16"/>
      <c r="C1969" s="16"/>
      <c r="D1969" s="16"/>
      <c r="E1969" s="16"/>
      <c r="F1969" s="16"/>
      <c r="G1969" s="24"/>
    </row>
    <row r="1970" spans="1:7">
      <c r="A1970" s="16"/>
      <c r="B1970" s="16"/>
      <c r="C1970" s="16"/>
      <c r="D1970" s="16"/>
      <c r="E1970" s="16"/>
      <c r="F1970" s="16"/>
      <c r="G1970" s="24"/>
    </row>
    <row r="1971" spans="1:7">
      <c r="A1971" s="16"/>
      <c r="B1971" s="16"/>
      <c r="C1971" s="16"/>
      <c r="D1971" s="16"/>
      <c r="E1971" s="16"/>
      <c r="F1971" s="16"/>
      <c r="G1971" s="24"/>
    </row>
    <row r="1972" spans="1:7">
      <c r="A1972" s="16"/>
      <c r="B1972" s="16"/>
      <c r="C1972" s="16"/>
      <c r="D1972" s="16"/>
      <c r="E1972" s="16"/>
      <c r="F1972" s="16"/>
      <c r="G1972" s="24"/>
    </row>
    <row r="1973" spans="1:7">
      <c r="A1973" s="16"/>
      <c r="B1973" s="16"/>
      <c r="C1973" s="16"/>
      <c r="D1973" s="16"/>
      <c r="E1973" s="16"/>
      <c r="F1973" s="16"/>
      <c r="G1973" s="24"/>
    </row>
    <row r="1974" spans="1:7">
      <c r="A1974" s="16"/>
      <c r="B1974" s="16"/>
      <c r="C1974" s="16"/>
      <c r="D1974" s="16"/>
      <c r="E1974" s="16"/>
      <c r="F1974" s="16"/>
      <c r="G1974" s="24"/>
    </row>
    <row r="1975" spans="1:7">
      <c r="A1975" s="16"/>
      <c r="B1975" s="16"/>
      <c r="C1975" s="16"/>
      <c r="D1975" s="16"/>
      <c r="E1975" s="16"/>
      <c r="F1975" s="16"/>
      <c r="G1975" s="24"/>
    </row>
    <row r="1976" spans="1:7">
      <c r="A1976" s="16"/>
      <c r="B1976" s="16"/>
      <c r="C1976" s="16"/>
      <c r="D1976" s="16"/>
      <c r="E1976" s="16"/>
      <c r="F1976" s="16"/>
      <c r="G1976" s="24"/>
    </row>
    <row r="1977" spans="1:7">
      <c r="A1977" s="16"/>
      <c r="B1977" s="16"/>
      <c r="C1977" s="16"/>
      <c r="D1977" s="16"/>
      <c r="E1977" s="16"/>
      <c r="F1977" s="16"/>
      <c r="G1977" s="24"/>
    </row>
    <row r="1978" spans="1:7">
      <c r="A1978" s="16"/>
      <c r="B1978" s="16"/>
      <c r="C1978" s="16"/>
      <c r="D1978" s="16"/>
      <c r="E1978" s="16"/>
      <c r="F1978" s="16"/>
      <c r="G1978" s="24"/>
    </row>
    <row r="1979" spans="1:7">
      <c r="A1979" s="16"/>
      <c r="B1979" s="16"/>
      <c r="C1979" s="16"/>
      <c r="D1979" s="16"/>
      <c r="E1979" s="16"/>
      <c r="F1979" s="16"/>
      <c r="G1979" s="24"/>
    </row>
    <row r="1980" spans="1:7">
      <c r="A1980" s="16"/>
      <c r="B1980" s="16"/>
      <c r="C1980" s="16"/>
      <c r="D1980" s="16"/>
      <c r="E1980" s="16"/>
      <c r="F1980" s="16"/>
      <c r="G1980" s="24"/>
    </row>
    <row r="1981" spans="1:7">
      <c r="A1981" s="16"/>
      <c r="B1981" s="16"/>
      <c r="C1981" s="16"/>
      <c r="D1981" s="16"/>
      <c r="E1981" s="16"/>
      <c r="F1981" s="16"/>
      <c r="G1981" s="24"/>
    </row>
    <row r="1982" spans="1:7">
      <c r="A1982" s="16"/>
      <c r="B1982" s="16"/>
      <c r="C1982" s="16"/>
      <c r="D1982" s="16"/>
      <c r="E1982" s="16"/>
      <c r="F1982" s="16"/>
      <c r="G1982" s="24"/>
    </row>
    <row r="1983" spans="1:7">
      <c r="A1983" s="16"/>
      <c r="B1983" s="16"/>
      <c r="C1983" s="16"/>
      <c r="D1983" s="16"/>
      <c r="E1983" s="16"/>
      <c r="F1983" s="16"/>
      <c r="G1983" s="24"/>
    </row>
    <row r="1984" spans="1:7">
      <c r="A1984" s="16"/>
      <c r="B1984" s="16"/>
      <c r="C1984" s="16"/>
      <c r="D1984" s="16"/>
      <c r="E1984" s="16"/>
      <c r="F1984" s="16"/>
      <c r="G1984" s="24"/>
    </row>
    <row r="1985" spans="1:7">
      <c r="A1985" s="16"/>
      <c r="B1985" s="16"/>
      <c r="C1985" s="16"/>
      <c r="D1985" s="16"/>
      <c r="E1985" s="16"/>
      <c r="F1985" s="16"/>
      <c r="G1985" s="24"/>
    </row>
    <row r="1986" spans="1:7">
      <c r="A1986" s="16"/>
      <c r="B1986" s="16"/>
      <c r="C1986" s="16"/>
      <c r="D1986" s="16"/>
      <c r="E1986" s="16"/>
      <c r="F1986" s="16"/>
      <c r="G1986" s="24"/>
    </row>
    <row r="1987" spans="1:7">
      <c r="A1987" s="16"/>
      <c r="B1987" s="16"/>
      <c r="C1987" s="16"/>
      <c r="D1987" s="16"/>
      <c r="E1987" s="16"/>
      <c r="F1987" s="16"/>
      <c r="G1987" s="24"/>
    </row>
    <row r="1988" spans="1:7">
      <c r="A1988" s="16"/>
      <c r="B1988" s="16"/>
      <c r="C1988" s="16"/>
      <c r="D1988" s="16"/>
      <c r="E1988" s="16"/>
      <c r="F1988" s="16"/>
      <c r="G1988" s="24"/>
    </row>
    <row r="1989" spans="1:7">
      <c r="A1989" s="16"/>
      <c r="B1989" s="16"/>
      <c r="C1989" s="16"/>
      <c r="D1989" s="16"/>
      <c r="E1989" s="16"/>
      <c r="F1989" s="16"/>
      <c r="G1989" s="24"/>
    </row>
    <row r="1990" spans="1:7">
      <c r="A1990" s="16"/>
      <c r="B1990" s="16"/>
      <c r="C1990" s="16"/>
      <c r="D1990" s="16"/>
      <c r="E1990" s="16"/>
      <c r="F1990" s="16"/>
      <c r="G1990" s="24"/>
    </row>
    <row r="1991" spans="1:7">
      <c r="A1991" s="16"/>
      <c r="B1991" s="16"/>
      <c r="C1991" s="16"/>
      <c r="D1991" s="16"/>
      <c r="E1991" s="16"/>
      <c r="F1991" s="16"/>
      <c r="G1991" s="24"/>
    </row>
    <row r="1992" spans="1:7">
      <c r="A1992" s="16"/>
      <c r="B1992" s="16"/>
      <c r="C1992" s="16"/>
      <c r="D1992" s="16"/>
      <c r="E1992" s="16"/>
      <c r="F1992" s="16"/>
      <c r="G1992" s="24"/>
    </row>
    <row r="1993" spans="1:7">
      <c r="A1993" s="16"/>
      <c r="B1993" s="16"/>
      <c r="C1993" s="16"/>
      <c r="D1993" s="16"/>
      <c r="E1993" s="16"/>
      <c r="F1993" s="16"/>
      <c r="G1993" s="24"/>
    </row>
    <row r="1994" spans="1:7">
      <c r="A1994" s="16"/>
      <c r="B1994" s="16"/>
      <c r="C1994" s="16"/>
      <c r="D1994" s="16"/>
      <c r="E1994" s="16"/>
      <c r="F1994" s="16"/>
      <c r="G1994" s="24"/>
    </row>
    <row r="1995" spans="1:7">
      <c r="A1995" s="16"/>
      <c r="B1995" s="16"/>
      <c r="C1995" s="16"/>
      <c r="D1995" s="16"/>
      <c r="E1995" s="16"/>
      <c r="F1995" s="16"/>
      <c r="G1995" s="24"/>
    </row>
    <row r="1996" spans="1:7">
      <c r="A1996" s="16"/>
      <c r="B1996" s="16"/>
      <c r="C1996" s="16"/>
      <c r="D1996" s="16"/>
      <c r="E1996" s="16"/>
      <c r="F1996" s="16"/>
      <c r="G1996" s="24"/>
    </row>
    <row r="1997" spans="1:7">
      <c r="A1997" s="16"/>
      <c r="B1997" s="16"/>
      <c r="C1997" s="16"/>
      <c r="D1997" s="16"/>
      <c r="E1997" s="16"/>
      <c r="F1997" s="16"/>
      <c r="G1997" s="24"/>
    </row>
    <row r="1998" spans="1:7">
      <c r="A1998" s="16"/>
      <c r="B1998" s="16"/>
      <c r="C1998" s="16"/>
      <c r="D1998" s="16"/>
      <c r="E1998" s="16"/>
      <c r="F1998" s="16"/>
      <c r="G1998" s="24"/>
    </row>
    <row r="1999" spans="1:7">
      <c r="A1999" s="16"/>
      <c r="B1999" s="16"/>
      <c r="C1999" s="16"/>
      <c r="D1999" s="16"/>
      <c r="E1999" s="16"/>
      <c r="F1999" s="16"/>
      <c r="G1999" s="24"/>
    </row>
    <row r="2000" spans="1:7">
      <c r="A2000" s="16"/>
      <c r="B2000" s="16"/>
      <c r="C2000" s="16"/>
      <c r="D2000" s="16"/>
      <c r="E2000" s="16"/>
      <c r="F2000" s="16"/>
      <c r="G2000" s="24"/>
    </row>
    <row r="2001" spans="1:7">
      <c r="A2001" s="16"/>
      <c r="B2001" s="16"/>
      <c r="C2001" s="16"/>
      <c r="D2001" s="16"/>
      <c r="E2001" s="16"/>
      <c r="F2001" s="16"/>
      <c r="G2001" s="24"/>
    </row>
    <row r="2002" spans="1:7">
      <c r="A2002" s="16"/>
      <c r="B2002" s="16"/>
      <c r="C2002" s="16"/>
      <c r="D2002" s="16"/>
      <c r="E2002" s="16"/>
      <c r="F2002" s="16"/>
      <c r="G2002" s="24"/>
    </row>
    <row r="2003" spans="1:7">
      <c r="A2003" s="16"/>
      <c r="B2003" s="16"/>
      <c r="C2003" s="16"/>
      <c r="D2003" s="16"/>
      <c r="E2003" s="16"/>
      <c r="F2003" s="16"/>
      <c r="G2003" s="24"/>
    </row>
    <row r="2004" spans="1:7">
      <c r="A2004" s="16"/>
      <c r="B2004" s="16"/>
      <c r="C2004" s="16"/>
      <c r="D2004" s="16"/>
      <c r="E2004" s="16"/>
      <c r="F2004" s="16"/>
      <c r="G2004" s="24"/>
    </row>
    <row r="2005" spans="1:7">
      <c r="A2005" s="16"/>
      <c r="B2005" s="16"/>
      <c r="C2005" s="16"/>
      <c r="D2005" s="16"/>
      <c r="E2005" s="16"/>
      <c r="F2005" s="16"/>
      <c r="G2005" s="24"/>
    </row>
    <row r="2006" spans="1:7">
      <c r="A2006" s="16"/>
      <c r="B2006" s="16"/>
      <c r="C2006" s="16"/>
      <c r="D2006" s="16"/>
      <c r="E2006" s="16"/>
      <c r="F2006" s="16"/>
      <c r="G2006" s="24"/>
    </row>
    <row r="2007" spans="1:7">
      <c r="A2007" s="16"/>
      <c r="B2007" s="16"/>
      <c r="C2007" s="16"/>
      <c r="D2007" s="16"/>
      <c r="E2007" s="16"/>
      <c r="F2007" s="16"/>
      <c r="G2007" s="24"/>
    </row>
    <row r="2008" spans="1:7">
      <c r="A2008" s="16"/>
      <c r="B2008" s="16"/>
      <c r="C2008" s="16"/>
      <c r="D2008" s="16"/>
      <c r="E2008" s="16"/>
      <c r="F2008" s="16"/>
      <c r="G2008" s="24"/>
    </row>
    <row r="2009" spans="1:7">
      <c r="A2009" s="16"/>
      <c r="B2009" s="16"/>
      <c r="C2009" s="16"/>
      <c r="D2009" s="16"/>
      <c r="E2009" s="16"/>
      <c r="F2009" s="16"/>
      <c r="G2009" s="24"/>
    </row>
    <row r="2010" spans="1:7">
      <c r="A2010" s="16"/>
      <c r="B2010" s="16"/>
      <c r="C2010" s="16"/>
      <c r="D2010" s="16"/>
      <c r="E2010" s="16"/>
      <c r="F2010" s="16"/>
      <c r="G2010" s="24"/>
    </row>
    <row r="2011" spans="1:7">
      <c r="A2011" s="16"/>
      <c r="B2011" s="16"/>
      <c r="C2011" s="16"/>
      <c r="D2011" s="16"/>
      <c r="E2011" s="16"/>
      <c r="F2011" s="16"/>
      <c r="G2011" s="24"/>
    </row>
    <row r="2012" spans="1:7">
      <c r="A2012" s="16"/>
      <c r="B2012" s="16"/>
      <c r="C2012" s="16"/>
      <c r="D2012" s="16"/>
      <c r="E2012" s="16"/>
      <c r="F2012" s="16"/>
      <c r="G2012" s="24"/>
    </row>
    <row r="2013" spans="1:7">
      <c r="A2013" s="16"/>
      <c r="B2013" s="16"/>
      <c r="C2013" s="16"/>
      <c r="D2013" s="16"/>
      <c r="E2013" s="16"/>
      <c r="F2013" s="16"/>
      <c r="G2013" s="24"/>
    </row>
    <row r="2014" spans="1:7">
      <c r="A2014" s="16"/>
      <c r="B2014" s="16"/>
      <c r="C2014" s="16"/>
      <c r="D2014" s="16"/>
      <c r="E2014" s="16"/>
      <c r="F2014" s="16"/>
      <c r="G2014" s="24"/>
    </row>
    <row r="2015" spans="1:7">
      <c r="A2015" s="16"/>
      <c r="B2015" s="16"/>
      <c r="C2015" s="16"/>
      <c r="D2015" s="16"/>
      <c r="E2015" s="16"/>
      <c r="F2015" s="16"/>
      <c r="G2015" s="24"/>
    </row>
    <row r="2016" spans="1:7">
      <c r="A2016" s="16"/>
      <c r="B2016" s="16"/>
      <c r="C2016" s="16"/>
      <c r="D2016" s="16"/>
      <c r="E2016" s="16"/>
      <c r="F2016" s="16"/>
      <c r="G2016" s="24"/>
    </row>
    <row r="2017" spans="1:7">
      <c r="A2017" s="16"/>
      <c r="B2017" s="16"/>
      <c r="C2017" s="16"/>
      <c r="D2017" s="16"/>
      <c r="E2017" s="16"/>
      <c r="F2017" s="16"/>
      <c r="G2017" s="24"/>
    </row>
    <row r="2018" spans="1:7">
      <c r="A2018" s="16"/>
      <c r="B2018" s="16"/>
      <c r="C2018" s="16"/>
      <c r="D2018" s="16"/>
      <c r="E2018" s="16"/>
      <c r="F2018" s="16"/>
      <c r="G2018" s="24"/>
    </row>
    <row r="2019" spans="1:7">
      <c r="A2019" s="16"/>
      <c r="B2019" s="16"/>
      <c r="C2019" s="16"/>
      <c r="D2019" s="16"/>
      <c r="E2019" s="16"/>
      <c r="F2019" s="16"/>
      <c r="G2019" s="24"/>
    </row>
    <row r="2020" spans="1:7">
      <c r="A2020" s="16"/>
      <c r="B2020" s="16"/>
      <c r="C2020" s="16"/>
      <c r="D2020" s="16"/>
      <c r="E2020" s="16"/>
      <c r="F2020" s="16"/>
      <c r="G2020" s="24"/>
    </row>
    <row r="2021" spans="1:7">
      <c r="A2021" s="16"/>
      <c r="B2021" s="16"/>
      <c r="C2021" s="16"/>
      <c r="D2021" s="16"/>
      <c r="E2021" s="16"/>
      <c r="F2021" s="16"/>
      <c r="G2021" s="24"/>
    </row>
    <row r="2022" spans="1:7">
      <c r="A2022" s="16"/>
      <c r="B2022" s="16"/>
      <c r="C2022" s="16"/>
      <c r="D2022" s="16"/>
      <c r="E2022" s="16"/>
      <c r="F2022" s="16"/>
      <c r="G2022" s="24"/>
    </row>
    <row r="2023" spans="1:7">
      <c r="A2023" s="16"/>
      <c r="B2023" s="16"/>
      <c r="C2023" s="16"/>
      <c r="D2023" s="16"/>
      <c r="E2023" s="16"/>
      <c r="F2023" s="16"/>
      <c r="G2023" s="24"/>
    </row>
    <row r="2024" spans="1:7">
      <c r="A2024" s="16"/>
      <c r="B2024" s="16"/>
      <c r="C2024" s="16"/>
      <c r="D2024" s="16"/>
      <c r="E2024" s="16"/>
      <c r="F2024" s="16"/>
      <c r="G2024" s="24"/>
    </row>
    <row r="2025" spans="1:7">
      <c r="A2025" s="16"/>
      <c r="B2025" s="16"/>
      <c r="C2025" s="16"/>
      <c r="D2025" s="16"/>
      <c r="E2025" s="16"/>
      <c r="F2025" s="16"/>
      <c r="G2025" s="24"/>
    </row>
    <row r="2026" spans="1:7">
      <c r="A2026" s="16"/>
      <c r="B2026" s="16"/>
      <c r="C2026" s="16"/>
      <c r="D2026" s="16"/>
      <c r="E2026" s="16"/>
      <c r="F2026" s="16"/>
      <c r="G2026" s="24"/>
    </row>
    <row r="2027" spans="1:7">
      <c r="A2027" s="16"/>
      <c r="B2027" s="16"/>
      <c r="C2027" s="16"/>
      <c r="D2027" s="16"/>
      <c r="E2027" s="16"/>
      <c r="F2027" s="16"/>
      <c r="G2027" s="24"/>
    </row>
    <row r="2028" spans="1:7">
      <c r="A2028" s="16"/>
      <c r="B2028" s="16"/>
      <c r="C2028" s="16"/>
      <c r="D2028" s="16"/>
      <c r="E2028" s="16"/>
      <c r="F2028" s="16"/>
      <c r="G2028" s="24"/>
    </row>
    <row r="2029" spans="1:7">
      <c r="A2029" s="16"/>
      <c r="B2029" s="16"/>
      <c r="C2029" s="16"/>
      <c r="D2029" s="16"/>
      <c r="E2029" s="16"/>
      <c r="F2029" s="16"/>
      <c r="G2029" s="24"/>
    </row>
    <row r="2030" spans="1:7">
      <c r="A2030" s="16"/>
      <c r="B2030" s="16"/>
      <c r="C2030" s="16"/>
      <c r="D2030" s="16"/>
      <c r="E2030" s="16"/>
      <c r="F2030" s="16"/>
      <c r="G2030" s="24"/>
    </row>
    <row r="2031" spans="1:7">
      <c r="A2031" s="16"/>
      <c r="B2031" s="16"/>
      <c r="C2031" s="16"/>
      <c r="D2031" s="16"/>
      <c r="E2031" s="16"/>
      <c r="F2031" s="16"/>
      <c r="G2031" s="24"/>
    </row>
    <row r="2032" spans="1:7">
      <c r="A2032" s="16"/>
      <c r="B2032" s="16"/>
      <c r="C2032" s="16"/>
      <c r="D2032" s="16"/>
      <c r="E2032" s="16"/>
      <c r="F2032" s="16"/>
      <c r="G2032" s="24"/>
    </row>
    <row r="2033" spans="1:7">
      <c r="A2033" s="16"/>
      <c r="B2033" s="16"/>
      <c r="C2033" s="16"/>
      <c r="D2033" s="16"/>
      <c r="E2033" s="16"/>
      <c r="F2033" s="16"/>
      <c r="G2033" s="24"/>
    </row>
    <row r="2034" spans="1:7">
      <c r="A2034" s="16"/>
      <c r="B2034" s="16"/>
      <c r="C2034" s="16"/>
      <c r="D2034" s="16"/>
      <c r="E2034" s="16"/>
      <c r="F2034" s="16"/>
      <c r="G2034" s="24"/>
    </row>
    <row r="2035" spans="1:7">
      <c r="A2035" s="16"/>
      <c r="B2035" s="16"/>
      <c r="C2035" s="16"/>
      <c r="D2035" s="16"/>
      <c r="E2035" s="16"/>
      <c r="F2035" s="16"/>
      <c r="G2035" s="24"/>
    </row>
    <row r="2036" spans="1:7">
      <c r="A2036" s="16"/>
      <c r="B2036" s="16"/>
      <c r="C2036" s="16"/>
      <c r="D2036" s="16"/>
      <c r="E2036" s="16"/>
      <c r="F2036" s="16"/>
      <c r="G2036" s="24"/>
    </row>
    <row r="2037" spans="1:7">
      <c r="A2037" s="16"/>
      <c r="B2037" s="16"/>
      <c r="C2037" s="16"/>
      <c r="D2037" s="16"/>
      <c r="E2037" s="16"/>
      <c r="F2037" s="16"/>
      <c r="G2037" s="24"/>
    </row>
    <row r="2038" spans="1:7">
      <c r="A2038" s="16"/>
      <c r="B2038" s="16"/>
      <c r="C2038" s="16"/>
      <c r="D2038" s="16"/>
      <c r="E2038" s="16"/>
      <c r="F2038" s="16"/>
      <c r="G2038" s="24"/>
    </row>
    <row r="2039" spans="1:7">
      <c r="A2039" s="16"/>
      <c r="B2039" s="16"/>
      <c r="C2039" s="16"/>
      <c r="D2039" s="16"/>
      <c r="E2039" s="16"/>
      <c r="F2039" s="16"/>
      <c r="G2039" s="24"/>
    </row>
    <row r="2040" spans="1:7">
      <c r="A2040" s="16"/>
      <c r="B2040" s="16"/>
      <c r="C2040" s="16"/>
      <c r="D2040" s="16"/>
      <c r="E2040" s="16"/>
      <c r="F2040" s="16"/>
      <c r="G2040" s="24"/>
    </row>
    <row r="2041" spans="1:7">
      <c r="A2041" s="16"/>
      <c r="B2041" s="16"/>
      <c r="C2041" s="16"/>
      <c r="D2041" s="16"/>
      <c r="E2041" s="16"/>
      <c r="F2041" s="16"/>
      <c r="G2041" s="24"/>
    </row>
    <row r="2042" spans="1:7">
      <c r="A2042" s="16"/>
      <c r="B2042" s="16"/>
      <c r="C2042" s="16"/>
      <c r="D2042" s="16"/>
      <c r="E2042" s="16"/>
      <c r="F2042" s="16"/>
      <c r="G2042" s="24"/>
    </row>
    <row r="2043" spans="1:7">
      <c r="A2043" s="16"/>
      <c r="B2043" s="16"/>
      <c r="C2043" s="16"/>
      <c r="D2043" s="16"/>
      <c r="E2043" s="16"/>
      <c r="F2043" s="16"/>
      <c r="G2043" s="24"/>
    </row>
    <row r="2044" spans="1:7">
      <c r="A2044" s="16"/>
      <c r="B2044" s="16"/>
      <c r="C2044" s="16"/>
      <c r="D2044" s="16"/>
      <c r="E2044" s="16"/>
      <c r="F2044" s="16"/>
      <c r="G2044" s="24"/>
    </row>
    <row r="2045" spans="1:7">
      <c r="A2045" s="16"/>
      <c r="B2045" s="16"/>
      <c r="C2045" s="16"/>
      <c r="D2045" s="16"/>
      <c r="E2045" s="16"/>
      <c r="F2045" s="16"/>
      <c r="G2045" s="24"/>
    </row>
    <row r="2046" spans="1:7">
      <c r="A2046" s="16"/>
      <c r="B2046" s="16"/>
      <c r="C2046" s="16"/>
      <c r="D2046" s="16"/>
      <c r="E2046" s="16"/>
      <c r="F2046" s="16"/>
      <c r="G2046" s="24"/>
    </row>
    <row r="2047" spans="1:7">
      <c r="A2047" s="16"/>
      <c r="B2047" s="16"/>
      <c r="C2047" s="16"/>
      <c r="D2047" s="16"/>
      <c r="E2047" s="16"/>
      <c r="F2047" s="16"/>
      <c r="G2047" s="24"/>
    </row>
    <row r="2048" spans="1:7">
      <c r="A2048" s="16"/>
      <c r="B2048" s="16"/>
      <c r="C2048" s="16"/>
      <c r="D2048" s="16"/>
      <c r="E2048" s="16"/>
      <c r="F2048" s="16"/>
      <c r="G2048" s="24"/>
    </row>
    <row r="2049" spans="1:7">
      <c r="A2049" s="16"/>
      <c r="B2049" s="16"/>
      <c r="C2049" s="16"/>
      <c r="D2049" s="16"/>
      <c r="E2049" s="16"/>
      <c r="F2049" s="16"/>
      <c r="G2049" s="24"/>
    </row>
    <row r="2050" spans="1:7">
      <c r="A2050" s="16"/>
      <c r="B2050" s="16"/>
      <c r="C2050" s="16"/>
      <c r="D2050" s="16"/>
      <c r="E2050" s="16"/>
      <c r="F2050" s="16"/>
      <c r="G2050" s="24"/>
    </row>
    <row r="2051" spans="1:7">
      <c r="A2051" s="16"/>
      <c r="B2051" s="16"/>
      <c r="C2051" s="16"/>
      <c r="D2051" s="16"/>
      <c r="E2051" s="16"/>
      <c r="F2051" s="16"/>
      <c r="G2051" s="24"/>
    </row>
    <row r="2052" spans="1:7">
      <c r="A2052" s="16"/>
      <c r="B2052" s="16"/>
      <c r="C2052" s="16"/>
      <c r="D2052" s="16"/>
      <c r="E2052" s="16"/>
      <c r="F2052" s="16"/>
      <c r="G2052" s="24"/>
    </row>
    <row r="2053" spans="1:7">
      <c r="A2053" s="16"/>
      <c r="B2053" s="16"/>
      <c r="C2053" s="16"/>
      <c r="D2053" s="16"/>
      <c r="E2053" s="16"/>
      <c r="F2053" s="16"/>
      <c r="G2053" s="24"/>
    </row>
    <row r="2054" spans="1:7">
      <c r="A2054" s="16"/>
      <c r="B2054" s="16"/>
      <c r="C2054" s="16"/>
      <c r="D2054" s="16"/>
      <c r="E2054" s="16"/>
      <c r="F2054" s="16"/>
      <c r="G2054" s="24"/>
    </row>
    <row r="2055" spans="1:7">
      <c r="A2055" s="16"/>
      <c r="B2055" s="16"/>
      <c r="C2055" s="16"/>
      <c r="D2055" s="16"/>
      <c r="E2055" s="16"/>
      <c r="F2055" s="16"/>
      <c r="G2055" s="24"/>
    </row>
    <row r="2056" spans="1:7">
      <c r="A2056" s="16"/>
      <c r="B2056" s="16"/>
      <c r="C2056" s="16"/>
      <c r="D2056" s="16"/>
      <c r="E2056" s="16"/>
      <c r="F2056" s="16"/>
      <c r="G2056" s="24"/>
    </row>
    <row r="2057" spans="1:7">
      <c r="A2057" s="16"/>
      <c r="B2057" s="16"/>
      <c r="C2057" s="16"/>
      <c r="D2057" s="16"/>
      <c r="E2057" s="16"/>
      <c r="F2057" s="16"/>
      <c r="G2057" s="24"/>
    </row>
    <row r="2058" spans="1:7">
      <c r="A2058" s="16"/>
      <c r="B2058" s="16"/>
      <c r="C2058" s="16"/>
      <c r="D2058" s="16"/>
      <c r="E2058" s="16"/>
      <c r="F2058" s="16"/>
      <c r="G2058" s="24"/>
    </row>
    <row r="2059" spans="1:7">
      <c r="A2059" s="16"/>
      <c r="B2059" s="16"/>
      <c r="C2059" s="16"/>
      <c r="D2059" s="16"/>
      <c r="E2059" s="16"/>
      <c r="F2059" s="16"/>
      <c r="G2059" s="24"/>
    </row>
    <row r="2060" spans="1:7">
      <c r="A2060" s="16"/>
      <c r="B2060" s="16"/>
      <c r="C2060" s="16"/>
      <c r="D2060" s="16"/>
      <c r="E2060" s="16"/>
      <c r="F2060" s="16"/>
      <c r="G2060" s="24"/>
    </row>
    <row r="2061" spans="1:7">
      <c r="A2061" s="16"/>
      <c r="B2061" s="16"/>
      <c r="C2061" s="16"/>
      <c r="D2061" s="16"/>
      <c r="E2061" s="16"/>
      <c r="F2061" s="16"/>
      <c r="G2061" s="24"/>
    </row>
    <row r="2062" spans="1:7">
      <c r="A2062" s="16"/>
      <c r="B2062" s="16"/>
      <c r="C2062" s="16"/>
      <c r="D2062" s="16"/>
      <c r="E2062" s="16"/>
      <c r="F2062" s="16"/>
      <c r="G2062" s="24"/>
    </row>
    <row r="2063" spans="1:7">
      <c r="A2063" s="16"/>
      <c r="B2063" s="16"/>
      <c r="C2063" s="16"/>
      <c r="D2063" s="16"/>
      <c r="E2063" s="16"/>
      <c r="F2063" s="16"/>
      <c r="G2063" s="24"/>
    </row>
    <row r="2064" spans="1:7">
      <c r="A2064" s="16"/>
      <c r="B2064" s="16"/>
      <c r="C2064" s="16"/>
      <c r="D2064" s="16"/>
      <c r="E2064" s="16"/>
      <c r="F2064" s="16"/>
      <c r="G2064" s="24"/>
    </row>
    <row r="2065" spans="1:7">
      <c r="A2065" s="16"/>
      <c r="B2065" s="16"/>
      <c r="C2065" s="16"/>
      <c r="D2065" s="16"/>
      <c r="E2065" s="16"/>
      <c r="F2065" s="16"/>
      <c r="G2065" s="24"/>
    </row>
    <row r="2066" spans="1:7">
      <c r="A2066" s="16"/>
      <c r="B2066" s="16"/>
      <c r="C2066" s="16"/>
      <c r="D2066" s="16"/>
      <c r="E2066" s="16"/>
      <c r="F2066" s="16"/>
      <c r="G2066" s="24"/>
    </row>
    <row r="2067" spans="1:7">
      <c r="A2067" s="16"/>
      <c r="B2067" s="16"/>
      <c r="C2067" s="16"/>
      <c r="D2067" s="16"/>
      <c r="E2067" s="16"/>
      <c r="F2067" s="16"/>
      <c r="G2067" s="24"/>
    </row>
    <row r="2068" spans="1:7">
      <c r="A2068" s="16"/>
      <c r="B2068" s="16"/>
      <c r="C2068" s="16"/>
      <c r="D2068" s="16"/>
      <c r="E2068" s="16"/>
      <c r="F2068" s="16"/>
      <c r="G2068" s="24"/>
    </row>
    <row r="2069" spans="1:7">
      <c r="A2069" s="16"/>
      <c r="B2069" s="16"/>
      <c r="C2069" s="16"/>
      <c r="D2069" s="16"/>
      <c r="E2069" s="16"/>
      <c r="F2069" s="16"/>
      <c r="G2069" s="24"/>
    </row>
    <row r="2070" spans="1:7">
      <c r="A2070" s="16"/>
      <c r="B2070" s="16"/>
      <c r="C2070" s="16"/>
      <c r="D2070" s="16"/>
      <c r="E2070" s="16"/>
      <c r="F2070" s="16"/>
      <c r="G2070" s="24"/>
    </row>
    <row r="2071" spans="1:7">
      <c r="A2071" s="16"/>
      <c r="B2071" s="16"/>
      <c r="C2071" s="16"/>
      <c r="D2071" s="16"/>
      <c r="E2071" s="16"/>
      <c r="F2071" s="16"/>
      <c r="G2071" s="24"/>
    </row>
    <row r="2072" spans="1:7">
      <c r="A2072" s="16"/>
      <c r="B2072" s="16"/>
      <c r="C2072" s="16"/>
      <c r="D2072" s="16"/>
      <c r="E2072" s="16"/>
      <c r="F2072" s="16"/>
      <c r="G2072" s="24"/>
    </row>
    <row r="2073" spans="1:7">
      <c r="A2073" s="16"/>
      <c r="B2073" s="16"/>
      <c r="C2073" s="16"/>
      <c r="D2073" s="16"/>
      <c r="E2073" s="16"/>
      <c r="F2073" s="16"/>
      <c r="G2073" s="24"/>
    </row>
    <row r="2074" spans="1:7">
      <c r="A2074" s="16"/>
      <c r="B2074" s="16"/>
      <c r="C2074" s="16"/>
      <c r="D2074" s="16"/>
      <c r="E2074" s="16"/>
      <c r="F2074" s="16"/>
      <c r="G2074" s="24"/>
    </row>
    <row r="2075" spans="1:7">
      <c r="A2075" s="16"/>
      <c r="B2075" s="16"/>
      <c r="C2075" s="16"/>
      <c r="D2075" s="16"/>
      <c r="E2075" s="16"/>
      <c r="F2075" s="16"/>
      <c r="G2075" s="24"/>
    </row>
    <row r="2076" spans="1:7">
      <c r="A2076" s="16"/>
      <c r="B2076" s="16"/>
      <c r="C2076" s="16"/>
      <c r="D2076" s="16"/>
      <c r="E2076" s="16"/>
      <c r="F2076" s="16"/>
      <c r="G2076" s="24"/>
    </row>
    <row r="2077" spans="1:7">
      <c r="A2077" s="16"/>
      <c r="B2077" s="16"/>
      <c r="C2077" s="16"/>
      <c r="D2077" s="16"/>
      <c r="E2077" s="16"/>
      <c r="F2077" s="16"/>
      <c r="G2077" s="24"/>
    </row>
    <row r="2078" spans="1:7">
      <c r="A2078" s="16"/>
      <c r="B2078" s="16"/>
      <c r="C2078" s="16"/>
      <c r="D2078" s="16"/>
      <c r="E2078" s="16"/>
      <c r="F2078" s="16"/>
      <c r="G2078" s="24"/>
    </row>
    <row r="2079" spans="1:7">
      <c r="A2079" s="16"/>
      <c r="B2079" s="16"/>
      <c r="C2079" s="16"/>
      <c r="D2079" s="16"/>
      <c r="E2079" s="16"/>
      <c r="F2079" s="16"/>
      <c r="G2079" s="24"/>
    </row>
    <row r="2080" spans="1:7">
      <c r="A2080" s="16"/>
      <c r="B2080" s="16"/>
      <c r="C2080" s="16"/>
      <c r="D2080" s="16"/>
      <c r="E2080" s="16"/>
      <c r="F2080" s="16"/>
      <c r="G2080" s="24"/>
    </row>
    <row r="2081" spans="1:7">
      <c r="A2081" s="16"/>
      <c r="B2081" s="16"/>
      <c r="C2081" s="16"/>
      <c r="D2081" s="16"/>
      <c r="E2081" s="16"/>
      <c r="F2081" s="16"/>
      <c r="G2081" s="24"/>
    </row>
    <row r="2082" spans="1:7">
      <c r="A2082" s="16"/>
      <c r="B2082" s="16"/>
      <c r="C2082" s="16"/>
      <c r="D2082" s="16"/>
      <c r="E2082" s="16"/>
      <c r="F2082" s="16"/>
      <c r="G2082" s="24"/>
    </row>
    <row r="2083" spans="1:7">
      <c r="A2083" s="16"/>
      <c r="B2083" s="16"/>
      <c r="C2083" s="16"/>
      <c r="D2083" s="16"/>
      <c r="E2083" s="16"/>
      <c r="F2083" s="16"/>
      <c r="G2083" s="24"/>
    </row>
    <row r="2084" spans="1:7">
      <c r="A2084" s="16"/>
      <c r="B2084" s="16"/>
      <c r="C2084" s="16"/>
      <c r="D2084" s="16"/>
      <c r="E2084" s="16"/>
      <c r="F2084" s="16"/>
      <c r="G2084" s="24"/>
    </row>
    <row r="2085" spans="1:7">
      <c r="A2085" s="16"/>
      <c r="B2085" s="16"/>
      <c r="C2085" s="16"/>
      <c r="D2085" s="16"/>
      <c r="E2085" s="16"/>
      <c r="F2085" s="16"/>
      <c r="G2085" s="24"/>
    </row>
    <row r="2086" spans="1:7">
      <c r="A2086" s="16"/>
      <c r="B2086" s="16"/>
      <c r="C2086" s="16"/>
      <c r="D2086" s="16"/>
      <c r="E2086" s="16"/>
      <c r="F2086" s="16"/>
      <c r="G2086" s="24"/>
    </row>
    <row r="2087" spans="1:7">
      <c r="A2087" s="16"/>
      <c r="B2087" s="16"/>
      <c r="C2087" s="16"/>
      <c r="D2087" s="16"/>
      <c r="E2087" s="16"/>
      <c r="F2087" s="16"/>
      <c r="G2087" s="24"/>
    </row>
    <row r="2088" spans="1:7">
      <c r="A2088" s="16"/>
      <c r="B2088" s="16"/>
      <c r="C2088" s="16"/>
      <c r="D2088" s="16"/>
      <c r="E2088" s="16"/>
      <c r="F2088" s="16"/>
      <c r="G2088" s="24"/>
    </row>
    <row r="2089" spans="1:7">
      <c r="A2089" s="16"/>
      <c r="B2089" s="16"/>
      <c r="C2089" s="16"/>
      <c r="D2089" s="16"/>
      <c r="E2089" s="16"/>
      <c r="F2089" s="16"/>
      <c r="G2089" s="24"/>
    </row>
    <row r="2090" spans="1:7">
      <c r="A2090" s="16"/>
      <c r="B2090" s="16"/>
      <c r="C2090" s="16"/>
      <c r="D2090" s="16"/>
      <c r="E2090" s="16"/>
      <c r="F2090" s="16"/>
      <c r="G2090" s="24"/>
    </row>
    <row r="2091" spans="1:7">
      <c r="A2091" s="16"/>
      <c r="B2091" s="16"/>
      <c r="C2091" s="16"/>
      <c r="D2091" s="16"/>
      <c r="E2091" s="16"/>
      <c r="F2091" s="16"/>
      <c r="G2091" s="24"/>
    </row>
    <row r="2092" spans="1:7">
      <c r="A2092" s="16"/>
      <c r="B2092" s="16"/>
      <c r="C2092" s="16"/>
      <c r="D2092" s="16"/>
      <c r="E2092" s="16"/>
      <c r="F2092" s="16"/>
      <c r="G2092" s="24"/>
    </row>
    <row r="2093" spans="1:7">
      <c r="A2093" s="16"/>
      <c r="B2093" s="16"/>
      <c r="C2093" s="16"/>
      <c r="D2093" s="16"/>
      <c r="E2093" s="16"/>
      <c r="F2093" s="16"/>
      <c r="G2093" s="24"/>
    </row>
    <row r="2094" spans="1:7">
      <c r="A2094" s="16"/>
      <c r="B2094" s="16"/>
      <c r="C2094" s="16"/>
      <c r="D2094" s="16"/>
      <c r="E2094" s="16"/>
      <c r="F2094" s="16"/>
      <c r="G2094" s="24"/>
    </row>
    <row r="2095" spans="1:7">
      <c r="A2095" s="16"/>
      <c r="B2095" s="16"/>
      <c r="C2095" s="16"/>
      <c r="D2095" s="16"/>
      <c r="E2095" s="16"/>
      <c r="F2095" s="16"/>
      <c r="G2095" s="24"/>
    </row>
    <row r="2096" spans="1:7">
      <c r="A2096" s="16"/>
      <c r="B2096" s="16"/>
      <c r="C2096" s="16"/>
      <c r="D2096" s="16"/>
      <c r="E2096" s="16"/>
      <c r="F2096" s="16"/>
      <c r="G2096" s="24"/>
    </row>
    <row r="2097" spans="1:7">
      <c r="A2097" s="16"/>
      <c r="B2097" s="16"/>
      <c r="C2097" s="16"/>
      <c r="D2097" s="16"/>
      <c r="E2097" s="16"/>
      <c r="F2097" s="16"/>
      <c r="G2097" s="24"/>
    </row>
    <row r="2098" spans="1:7">
      <c r="A2098" s="16"/>
      <c r="B2098" s="16"/>
      <c r="C2098" s="16"/>
      <c r="D2098" s="16"/>
      <c r="E2098" s="16"/>
      <c r="F2098" s="16"/>
      <c r="G2098" s="24"/>
    </row>
    <row r="2099" spans="1:7">
      <c r="A2099" s="16"/>
      <c r="B2099" s="16"/>
      <c r="C2099" s="16"/>
      <c r="D2099" s="16"/>
      <c r="E2099" s="16"/>
      <c r="F2099" s="16"/>
      <c r="G2099" s="24"/>
    </row>
    <row r="2100" spans="1:7">
      <c r="A2100" s="16"/>
      <c r="B2100" s="16"/>
      <c r="C2100" s="16"/>
      <c r="D2100" s="16"/>
      <c r="E2100" s="16"/>
      <c r="F2100" s="16"/>
      <c r="G2100" s="24"/>
    </row>
    <row r="2101" spans="1:7">
      <c r="A2101" s="16"/>
      <c r="B2101" s="16"/>
      <c r="C2101" s="16"/>
      <c r="D2101" s="16"/>
      <c r="E2101" s="16"/>
      <c r="F2101" s="16"/>
      <c r="G2101" s="24"/>
    </row>
    <row r="2102" spans="1:7">
      <c r="A2102" s="16"/>
      <c r="B2102" s="16"/>
      <c r="C2102" s="16"/>
      <c r="D2102" s="16"/>
      <c r="E2102" s="16"/>
      <c r="F2102" s="16"/>
      <c r="G2102" s="24"/>
    </row>
    <row r="2103" spans="1:7">
      <c r="A2103" s="16"/>
      <c r="B2103" s="16"/>
      <c r="C2103" s="16"/>
      <c r="D2103" s="16"/>
      <c r="E2103" s="16"/>
      <c r="F2103" s="16"/>
      <c r="G2103" s="24"/>
    </row>
    <row r="2104" spans="1:7">
      <c r="A2104" s="16"/>
      <c r="B2104" s="16"/>
      <c r="C2104" s="16"/>
      <c r="D2104" s="16"/>
      <c r="E2104" s="16"/>
      <c r="F2104" s="16"/>
      <c r="G2104" s="24"/>
    </row>
    <row r="2105" spans="1:7">
      <c r="A2105" s="16"/>
      <c r="B2105" s="16"/>
      <c r="C2105" s="16"/>
      <c r="D2105" s="16"/>
      <c r="E2105" s="16"/>
      <c r="F2105" s="16"/>
      <c r="G2105" s="24"/>
    </row>
    <row r="2106" spans="1:7">
      <c r="A2106" s="16"/>
      <c r="B2106" s="16"/>
      <c r="C2106" s="16"/>
      <c r="D2106" s="16"/>
      <c r="E2106" s="16"/>
      <c r="F2106" s="16"/>
      <c r="G2106" s="24"/>
    </row>
    <row r="2107" spans="1:7">
      <c r="A2107" s="16"/>
      <c r="B2107" s="16"/>
      <c r="C2107" s="16"/>
      <c r="D2107" s="16"/>
      <c r="E2107" s="16"/>
      <c r="F2107" s="16"/>
      <c r="G2107" s="24"/>
    </row>
    <row r="2108" spans="1:7">
      <c r="A2108" s="16"/>
      <c r="B2108" s="16"/>
      <c r="C2108" s="16"/>
      <c r="D2108" s="16"/>
      <c r="E2108" s="16"/>
      <c r="F2108" s="16"/>
      <c r="G2108" s="24"/>
    </row>
    <row r="2109" spans="1:7">
      <c r="A2109" s="16"/>
      <c r="B2109" s="16"/>
      <c r="C2109" s="16"/>
      <c r="D2109" s="16"/>
      <c r="E2109" s="16"/>
      <c r="F2109" s="16"/>
      <c r="G2109" s="24"/>
    </row>
    <row r="2110" spans="1:7">
      <c r="A2110" s="16"/>
      <c r="B2110" s="16"/>
      <c r="C2110" s="16"/>
      <c r="D2110" s="16"/>
      <c r="E2110" s="16"/>
      <c r="F2110" s="16"/>
      <c r="G2110" s="24"/>
    </row>
    <row r="2111" spans="1:7">
      <c r="A2111" s="16"/>
      <c r="B2111" s="16"/>
      <c r="C2111" s="16"/>
      <c r="D2111" s="16"/>
      <c r="E2111" s="16"/>
      <c r="F2111" s="16"/>
      <c r="G2111" s="24"/>
    </row>
    <row r="2112" spans="1:7">
      <c r="A2112" s="16"/>
      <c r="B2112" s="16"/>
      <c r="C2112" s="16"/>
      <c r="D2112" s="16"/>
      <c r="E2112" s="16"/>
      <c r="F2112" s="16"/>
      <c r="G2112" s="24"/>
    </row>
    <row r="2113" spans="1:7">
      <c r="A2113" s="16"/>
      <c r="B2113" s="16"/>
      <c r="C2113" s="16"/>
      <c r="D2113" s="16"/>
      <c r="E2113" s="16"/>
      <c r="F2113" s="16"/>
      <c r="G2113" s="24"/>
    </row>
    <row r="2114" spans="1:7">
      <c r="A2114" s="16"/>
      <c r="B2114" s="16"/>
      <c r="C2114" s="16"/>
      <c r="D2114" s="16"/>
      <c r="E2114" s="16"/>
      <c r="F2114" s="16"/>
      <c r="G2114" s="24"/>
    </row>
    <row r="2115" spans="1:7">
      <c r="A2115" s="16"/>
      <c r="B2115" s="16"/>
      <c r="C2115" s="16"/>
      <c r="D2115" s="16"/>
      <c r="E2115" s="16"/>
      <c r="F2115" s="16"/>
      <c r="G2115" s="24"/>
    </row>
    <row r="2116" spans="1:7">
      <c r="A2116" s="16"/>
      <c r="B2116" s="16"/>
      <c r="C2116" s="16"/>
      <c r="D2116" s="16"/>
      <c r="E2116" s="16"/>
      <c r="F2116" s="16"/>
      <c r="G2116" s="24"/>
    </row>
    <row r="2117" spans="1:7">
      <c r="A2117" s="16"/>
      <c r="B2117" s="16"/>
      <c r="C2117" s="16"/>
      <c r="D2117" s="16"/>
      <c r="E2117" s="16"/>
      <c r="F2117" s="16"/>
      <c r="G2117" s="24"/>
    </row>
    <row r="2118" spans="1:7">
      <c r="A2118" s="16"/>
      <c r="B2118" s="16"/>
      <c r="C2118" s="16"/>
      <c r="D2118" s="16"/>
      <c r="E2118" s="16"/>
      <c r="F2118" s="16"/>
      <c r="G2118" s="24"/>
    </row>
    <row r="2119" spans="1:7">
      <c r="A2119" s="16"/>
      <c r="B2119" s="16"/>
      <c r="C2119" s="16"/>
      <c r="D2119" s="16"/>
      <c r="E2119" s="16"/>
      <c r="F2119" s="16"/>
      <c r="G2119" s="24"/>
    </row>
    <row r="2120" spans="1:7">
      <c r="A2120" s="16"/>
      <c r="B2120" s="16"/>
      <c r="C2120" s="16"/>
      <c r="D2120" s="16"/>
      <c r="E2120" s="16"/>
      <c r="F2120" s="16"/>
      <c r="G2120" s="24"/>
    </row>
    <row r="2121" spans="1:7">
      <c r="A2121" s="16"/>
      <c r="B2121" s="16"/>
      <c r="C2121" s="16"/>
      <c r="D2121" s="16"/>
      <c r="E2121" s="16"/>
      <c r="F2121" s="16"/>
      <c r="G2121" s="24"/>
    </row>
    <row r="2122" spans="1:7">
      <c r="A2122" s="16"/>
      <c r="B2122" s="16"/>
      <c r="C2122" s="16"/>
      <c r="D2122" s="16"/>
      <c r="E2122" s="16"/>
      <c r="F2122" s="16"/>
      <c r="G2122" s="24"/>
    </row>
    <row r="2123" spans="1:7">
      <c r="A2123" s="16"/>
      <c r="B2123" s="16"/>
      <c r="C2123" s="16"/>
      <c r="D2123" s="16"/>
      <c r="E2123" s="16"/>
      <c r="F2123" s="16"/>
      <c r="G2123" s="24"/>
    </row>
    <row r="2124" spans="1:7">
      <c r="A2124" s="16"/>
      <c r="B2124" s="16"/>
      <c r="C2124" s="16"/>
      <c r="D2124" s="16"/>
      <c r="E2124" s="16"/>
      <c r="F2124" s="16"/>
      <c r="G2124" s="24"/>
    </row>
    <row r="2125" spans="1:7">
      <c r="A2125" s="16"/>
      <c r="B2125" s="16"/>
      <c r="C2125" s="16"/>
      <c r="D2125" s="16"/>
      <c r="E2125" s="16"/>
      <c r="F2125" s="16"/>
      <c r="G2125" s="24"/>
    </row>
    <row r="2126" spans="1:7">
      <c r="A2126" s="16"/>
      <c r="B2126" s="16"/>
      <c r="C2126" s="16"/>
      <c r="D2126" s="16"/>
      <c r="E2126" s="16"/>
      <c r="F2126" s="16"/>
      <c r="G2126" s="24"/>
    </row>
    <row r="2127" spans="1:7">
      <c r="A2127" s="16"/>
      <c r="B2127" s="16"/>
      <c r="C2127" s="16"/>
      <c r="D2127" s="16"/>
      <c r="E2127" s="16"/>
      <c r="F2127" s="16"/>
      <c r="G2127" s="24"/>
    </row>
    <row r="2128" spans="1:7">
      <c r="A2128" s="16"/>
      <c r="B2128" s="16"/>
      <c r="C2128" s="16"/>
      <c r="D2128" s="16"/>
      <c r="E2128" s="16"/>
      <c r="F2128" s="16"/>
      <c r="G2128" s="24"/>
    </row>
    <row r="2129" spans="1:7">
      <c r="A2129" s="16"/>
      <c r="B2129" s="16"/>
      <c r="C2129" s="16"/>
      <c r="D2129" s="16"/>
      <c r="E2129" s="16"/>
      <c r="F2129" s="16"/>
      <c r="G2129" s="24"/>
    </row>
    <row r="2130" spans="1:7">
      <c r="A2130" s="16"/>
      <c r="B2130" s="16"/>
      <c r="C2130" s="16"/>
      <c r="D2130" s="16"/>
      <c r="E2130" s="16"/>
      <c r="F2130" s="16"/>
      <c r="G2130" s="24"/>
    </row>
    <row r="2131" spans="1:7">
      <c r="A2131" s="16"/>
      <c r="B2131" s="16"/>
      <c r="C2131" s="16"/>
      <c r="D2131" s="16"/>
      <c r="E2131" s="16"/>
      <c r="F2131" s="16"/>
      <c r="G2131" s="24"/>
    </row>
    <row r="2132" spans="1:7">
      <c r="A2132" s="16"/>
      <c r="B2132" s="16"/>
      <c r="C2132" s="16"/>
      <c r="D2132" s="16"/>
      <c r="E2132" s="16"/>
      <c r="F2132" s="16"/>
      <c r="G2132" s="24"/>
    </row>
    <row r="2133" spans="1:7">
      <c r="A2133" s="16"/>
      <c r="B2133" s="16"/>
      <c r="C2133" s="16"/>
      <c r="D2133" s="16"/>
      <c r="E2133" s="16"/>
      <c r="F2133" s="16"/>
      <c r="G2133" s="24"/>
    </row>
    <row r="2134" spans="1:7">
      <c r="A2134" s="16"/>
      <c r="B2134" s="16"/>
      <c r="C2134" s="16"/>
      <c r="D2134" s="16"/>
      <c r="E2134" s="16"/>
      <c r="F2134" s="16"/>
      <c r="G2134" s="24"/>
    </row>
    <row r="2135" spans="1:7">
      <c r="A2135" s="16"/>
      <c r="B2135" s="16"/>
      <c r="C2135" s="16"/>
      <c r="D2135" s="16"/>
      <c r="E2135" s="16"/>
      <c r="F2135" s="16"/>
      <c r="G2135" s="24"/>
    </row>
    <row r="2136" spans="1:7">
      <c r="A2136" s="16"/>
      <c r="B2136" s="16"/>
      <c r="C2136" s="16"/>
      <c r="D2136" s="16"/>
      <c r="E2136" s="16"/>
      <c r="F2136" s="16"/>
      <c r="G2136" s="24"/>
    </row>
    <row r="2137" spans="1:7">
      <c r="A2137" s="16"/>
      <c r="B2137" s="16"/>
      <c r="C2137" s="16"/>
      <c r="D2137" s="16"/>
      <c r="E2137" s="16"/>
      <c r="F2137" s="16"/>
      <c r="G2137" s="24"/>
    </row>
    <row r="2138" spans="1:7">
      <c r="A2138" s="16"/>
      <c r="B2138" s="16"/>
      <c r="C2138" s="16"/>
      <c r="D2138" s="16"/>
      <c r="E2138" s="16"/>
      <c r="F2138" s="16"/>
      <c r="G2138" s="24"/>
    </row>
    <row r="2139" spans="1:7">
      <c r="A2139" s="16"/>
      <c r="B2139" s="16"/>
      <c r="C2139" s="16"/>
      <c r="D2139" s="16"/>
      <c r="E2139" s="16"/>
      <c r="F2139" s="16"/>
      <c r="G2139" s="24"/>
    </row>
    <row r="2140" spans="1:7">
      <c r="A2140" s="16"/>
      <c r="B2140" s="16"/>
      <c r="C2140" s="16"/>
      <c r="D2140" s="16"/>
      <c r="E2140" s="16"/>
      <c r="F2140" s="16"/>
      <c r="G2140" s="24"/>
    </row>
    <row r="2141" spans="1:7">
      <c r="A2141" s="16"/>
      <c r="B2141" s="16"/>
      <c r="C2141" s="16"/>
      <c r="D2141" s="16"/>
      <c r="E2141" s="16"/>
      <c r="F2141" s="16"/>
      <c r="G2141" s="24"/>
    </row>
    <row r="2142" spans="1:7">
      <c r="A2142" s="16"/>
      <c r="B2142" s="16"/>
      <c r="C2142" s="16"/>
      <c r="D2142" s="16"/>
      <c r="E2142" s="16"/>
      <c r="F2142" s="16"/>
      <c r="G2142" s="24"/>
    </row>
    <row r="2143" spans="1:7">
      <c r="A2143" s="16"/>
      <c r="B2143" s="16"/>
      <c r="C2143" s="16"/>
      <c r="D2143" s="16"/>
      <c r="E2143" s="16"/>
      <c r="F2143" s="16"/>
      <c r="G2143" s="24"/>
    </row>
    <row r="2144" spans="1:7">
      <c r="A2144" s="16"/>
      <c r="B2144" s="16"/>
      <c r="C2144" s="16"/>
      <c r="D2144" s="16"/>
      <c r="E2144" s="16"/>
      <c r="F2144" s="16"/>
      <c r="G2144" s="24"/>
    </row>
    <row r="2145" spans="1:7">
      <c r="A2145" s="16"/>
      <c r="B2145" s="16"/>
      <c r="C2145" s="16"/>
      <c r="D2145" s="16"/>
      <c r="E2145" s="16"/>
      <c r="F2145" s="16"/>
      <c r="G2145" s="24"/>
    </row>
    <row r="2146" spans="1:7">
      <c r="A2146" s="16"/>
      <c r="B2146" s="16"/>
      <c r="C2146" s="16"/>
      <c r="D2146" s="16"/>
      <c r="E2146" s="16"/>
      <c r="F2146" s="16"/>
      <c r="G2146" s="24"/>
    </row>
    <row r="2147" spans="1:7">
      <c r="A2147" s="16"/>
      <c r="B2147" s="16"/>
      <c r="C2147" s="16"/>
      <c r="D2147" s="16"/>
      <c r="E2147" s="16"/>
      <c r="F2147" s="16"/>
      <c r="G2147" s="24"/>
    </row>
    <row r="2148" spans="1:7">
      <c r="A2148" s="16"/>
      <c r="B2148" s="16"/>
      <c r="C2148" s="16"/>
      <c r="D2148" s="16"/>
      <c r="E2148" s="16"/>
      <c r="F2148" s="16"/>
      <c r="G2148" s="24"/>
    </row>
    <row r="2149" spans="1:7">
      <c r="A2149" s="16"/>
      <c r="B2149" s="16"/>
      <c r="C2149" s="16"/>
      <c r="D2149" s="16"/>
      <c r="E2149" s="16"/>
      <c r="F2149" s="16"/>
      <c r="G2149" s="24"/>
    </row>
    <row r="2150" spans="1:7">
      <c r="A2150" s="16"/>
      <c r="B2150" s="16"/>
      <c r="C2150" s="16"/>
      <c r="D2150" s="16"/>
      <c r="E2150" s="16"/>
      <c r="F2150" s="16"/>
      <c r="G2150" s="24"/>
    </row>
    <row r="2151" spans="1:7">
      <c r="A2151" s="16"/>
      <c r="B2151" s="16"/>
      <c r="C2151" s="16"/>
      <c r="D2151" s="16"/>
      <c r="E2151" s="16"/>
      <c r="F2151" s="16"/>
      <c r="G2151" s="24"/>
    </row>
    <row r="2152" spans="1:7">
      <c r="A2152" s="16"/>
      <c r="B2152" s="16"/>
      <c r="C2152" s="16"/>
      <c r="D2152" s="16"/>
      <c r="E2152" s="16"/>
      <c r="F2152" s="16"/>
      <c r="G2152" s="24"/>
    </row>
    <row r="2153" spans="1:7">
      <c r="A2153" s="16"/>
      <c r="B2153" s="16"/>
      <c r="C2153" s="16"/>
      <c r="D2153" s="16"/>
      <c r="E2153" s="16"/>
      <c r="F2153" s="16"/>
      <c r="G2153" s="24"/>
    </row>
    <row r="2154" spans="1:7">
      <c r="A2154" s="16"/>
      <c r="B2154" s="16"/>
      <c r="C2154" s="16"/>
      <c r="D2154" s="16"/>
      <c r="E2154" s="16"/>
      <c r="F2154" s="16"/>
      <c r="G2154" s="24"/>
    </row>
    <row r="2155" spans="1:7">
      <c r="A2155" s="16"/>
      <c r="B2155" s="16"/>
      <c r="C2155" s="16"/>
      <c r="D2155" s="16"/>
      <c r="E2155" s="16"/>
      <c r="F2155" s="16"/>
      <c r="G2155" s="24"/>
    </row>
    <row r="2156" spans="1:7">
      <c r="A2156" s="16"/>
      <c r="B2156" s="16"/>
      <c r="C2156" s="16"/>
      <c r="D2156" s="16"/>
      <c r="E2156" s="16"/>
      <c r="F2156" s="16"/>
      <c r="G2156" s="24"/>
    </row>
    <row r="2157" spans="1:7">
      <c r="A2157" s="16"/>
      <c r="B2157" s="16"/>
      <c r="C2157" s="16"/>
      <c r="D2157" s="16"/>
      <c r="E2157" s="16"/>
      <c r="F2157" s="16"/>
      <c r="G2157" s="24"/>
    </row>
    <row r="2158" spans="1:7">
      <c r="A2158" s="16"/>
      <c r="B2158" s="16"/>
      <c r="C2158" s="16"/>
      <c r="D2158" s="16"/>
      <c r="E2158" s="16"/>
      <c r="F2158" s="16"/>
      <c r="G2158" s="24"/>
    </row>
    <row r="2159" spans="1:7">
      <c r="A2159" s="16"/>
      <c r="B2159" s="16"/>
      <c r="C2159" s="16"/>
      <c r="D2159" s="16"/>
      <c r="E2159" s="16"/>
      <c r="F2159" s="16"/>
      <c r="G2159" s="24"/>
    </row>
    <row r="2160" spans="1:7">
      <c r="A2160" s="16"/>
      <c r="B2160" s="16"/>
      <c r="C2160" s="16"/>
      <c r="D2160" s="16"/>
      <c r="E2160" s="16"/>
      <c r="F2160" s="16"/>
      <c r="G2160" s="24"/>
    </row>
    <row r="2161" spans="1:7">
      <c r="A2161" s="16"/>
      <c r="B2161" s="16"/>
      <c r="C2161" s="16"/>
      <c r="D2161" s="16"/>
      <c r="E2161" s="16"/>
      <c r="F2161" s="16"/>
      <c r="G2161" s="24"/>
    </row>
    <row r="2162" spans="1:7">
      <c r="A2162" s="16"/>
      <c r="B2162" s="16"/>
      <c r="C2162" s="16"/>
      <c r="D2162" s="16"/>
      <c r="E2162" s="16"/>
      <c r="F2162" s="16"/>
      <c r="G2162" s="24"/>
    </row>
    <row r="2163" spans="1:7">
      <c r="A2163" s="16"/>
      <c r="B2163" s="16"/>
      <c r="C2163" s="16"/>
      <c r="D2163" s="16"/>
      <c r="E2163" s="16"/>
      <c r="F2163" s="16"/>
      <c r="G2163" s="24"/>
    </row>
    <row r="2164" spans="1:7">
      <c r="A2164" s="16"/>
      <c r="B2164" s="16"/>
      <c r="C2164" s="16"/>
      <c r="D2164" s="16"/>
      <c r="E2164" s="16"/>
      <c r="F2164" s="16"/>
      <c r="G2164" s="24"/>
    </row>
    <row r="2165" spans="1:7">
      <c r="A2165" s="16"/>
      <c r="B2165" s="16"/>
      <c r="C2165" s="16"/>
      <c r="D2165" s="16"/>
      <c r="E2165" s="16"/>
      <c r="F2165" s="16"/>
      <c r="G2165" s="24"/>
    </row>
    <row r="2166" spans="1:7">
      <c r="A2166" s="16"/>
      <c r="B2166" s="16"/>
      <c r="C2166" s="16"/>
      <c r="D2166" s="16"/>
      <c r="E2166" s="16"/>
      <c r="F2166" s="16"/>
      <c r="G2166" s="24"/>
    </row>
    <row r="2167" spans="1:7">
      <c r="A2167" s="16"/>
      <c r="B2167" s="16"/>
      <c r="C2167" s="16"/>
      <c r="D2167" s="16"/>
      <c r="E2167" s="16"/>
      <c r="F2167" s="16"/>
      <c r="G2167" s="24"/>
    </row>
    <row r="2168" spans="1:7">
      <c r="A2168" s="16"/>
      <c r="B2168" s="16"/>
      <c r="C2168" s="16"/>
      <c r="D2168" s="16"/>
      <c r="E2168" s="16"/>
      <c r="F2168" s="16"/>
      <c r="G2168" s="24"/>
    </row>
    <row r="2169" spans="1:7">
      <c r="A2169" s="16"/>
      <c r="B2169" s="16"/>
      <c r="C2169" s="16"/>
      <c r="D2169" s="16"/>
      <c r="E2169" s="16"/>
      <c r="F2169" s="16"/>
      <c r="G2169" s="24"/>
    </row>
    <row r="2170" spans="1:7">
      <c r="A2170" s="16"/>
      <c r="B2170" s="16"/>
      <c r="C2170" s="16"/>
      <c r="D2170" s="16"/>
      <c r="E2170" s="16"/>
      <c r="F2170" s="16"/>
      <c r="G2170" s="24"/>
    </row>
    <row r="2171" spans="1:7">
      <c r="A2171" s="16"/>
      <c r="B2171" s="16"/>
      <c r="C2171" s="16"/>
      <c r="D2171" s="16"/>
      <c r="E2171" s="16"/>
      <c r="F2171" s="16"/>
      <c r="G2171" s="24"/>
    </row>
    <row r="2172" spans="1:7">
      <c r="A2172" s="16"/>
      <c r="B2172" s="16"/>
      <c r="C2172" s="16"/>
      <c r="D2172" s="16"/>
      <c r="E2172" s="16"/>
      <c r="F2172" s="16"/>
      <c r="G2172" s="24"/>
    </row>
    <row r="2173" spans="1:7">
      <c r="A2173" s="16"/>
      <c r="B2173" s="16"/>
      <c r="C2173" s="16"/>
      <c r="D2173" s="16"/>
      <c r="E2173" s="16"/>
      <c r="F2173" s="16"/>
      <c r="G2173" s="24"/>
    </row>
    <row r="2174" spans="1:7">
      <c r="A2174" s="16"/>
      <c r="B2174" s="16"/>
      <c r="C2174" s="16"/>
      <c r="D2174" s="16"/>
      <c r="E2174" s="16"/>
      <c r="F2174" s="16"/>
      <c r="G2174" s="24"/>
    </row>
    <row r="2175" spans="1:7">
      <c r="A2175" s="16"/>
      <c r="B2175" s="16"/>
      <c r="C2175" s="16"/>
      <c r="D2175" s="16"/>
      <c r="E2175" s="16"/>
      <c r="F2175" s="16"/>
      <c r="G2175" s="24"/>
    </row>
    <row r="2176" spans="1:7">
      <c r="A2176" s="16"/>
      <c r="B2176" s="16"/>
      <c r="C2176" s="16"/>
      <c r="D2176" s="16"/>
      <c r="E2176" s="16"/>
      <c r="F2176" s="16"/>
      <c r="G2176" s="24"/>
    </row>
    <row r="2177" spans="1:7">
      <c r="A2177" s="16"/>
      <c r="B2177" s="16"/>
      <c r="C2177" s="16"/>
      <c r="D2177" s="16"/>
      <c r="E2177" s="16"/>
      <c r="F2177" s="16"/>
      <c r="G2177" s="24"/>
    </row>
    <row r="2178" spans="1:7">
      <c r="A2178" s="16"/>
      <c r="B2178" s="16"/>
      <c r="C2178" s="16"/>
      <c r="D2178" s="16"/>
      <c r="E2178" s="16"/>
      <c r="F2178" s="16"/>
      <c r="G2178" s="24"/>
    </row>
    <row r="2179" spans="1:7">
      <c r="A2179" s="16"/>
      <c r="B2179" s="16"/>
      <c r="C2179" s="16"/>
      <c r="D2179" s="16"/>
      <c r="E2179" s="16"/>
      <c r="F2179" s="16"/>
      <c r="G2179" s="24"/>
    </row>
    <row r="2180" spans="1:7">
      <c r="A2180" s="16"/>
      <c r="B2180" s="16"/>
      <c r="C2180" s="16"/>
      <c r="D2180" s="16"/>
      <c r="E2180" s="16"/>
      <c r="F2180" s="16"/>
      <c r="G2180" s="24"/>
    </row>
    <row r="2181" spans="1:7">
      <c r="A2181" s="16"/>
      <c r="B2181" s="16"/>
      <c r="C2181" s="16"/>
      <c r="D2181" s="16"/>
      <c r="E2181" s="16"/>
      <c r="F2181" s="16"/>
      <c r="G2181" s="24"/>
    </row>
    <row r="2182" spans="1:7">
      <c r="A2182" s="16"/>
      <c r="B2182" s="16"/>
      <c r="C2182" s="16"/>
      <c r="D2182" s="16"/>
      <c r="E2182" s="16"/>
      <c r="F2182" s="16"/>
      <c r="G2182" s="24"/>
    </row>
    <row r="2183" spans="1:7">
      <c r="A2183" s="16"/>
      <c r="B2183" s="16"/>
      <c r="C2183" s="16"/>
      <c r="D2183" s="16"/>
      <c r="E2183" s="16"/>
      <c r="F2183" s="16"/>
      <c r="G2183" s="24"/>
    </row>
    <row r="2184" spans="1:7">
      <c r="A2184" s="16"/>
      <c r="B2184" s="16"/>
      <c r="C2184" s="16"/>
      <c r="D2184" s="16"/>
      <c r="E2184" s="16"/>
      <c r="F2184" s="16"/>
      <c r="G2184" s="24"/>
    </row>
    <row r="2185" spans="1:7">
      <c r="A2185" s="16"/>
      <c r="B2185" s="16"/>
      <c r="C2185" s="16"/>
      <c r="D2185" s="16"/>
      <c r="E2185" s="16"/>
      <c r="F2185" s="16"/>
      <c r="G2185" s="24"/>
    </row>
    <row r="2186" spans="1:7">
      <c r="A2186" s="16"/>
      <c r="B2186" s="16"/>
      <c r="C2186" s="16"/>
      <c r="D2186" s="16"/>
      <c r="E2186" s="16"/>
      <c r="F2186" s="16"/>
      <c r="G2186" s="24"/>
    </row>
    <row r="2187" spans="1:7">
      <c r="A2187" s="16"/>
      <c r="B2187" s="16"/>
      <c r="C2187" s="16"/>
      <c r="D2187" s="16"/>
      <c r="E2187" s="16"/>
      <c r="F2187" s="16"/>
      <c r="G2187" s="24"/>
    </row>
    <row r="2188" spans="1:7">
      <c r="A2188" s="16"/>
      <c r="B2188" s="16"/>
      <c r="C2188" s="16"/>
      <c r="D2188" s="16"/>
      <c r="E2188" s="16"/>
      <c r="F2188" s="16"/>
      <c r="G2188" s="24"/>
    </row>
    <row r="2189" spans="1:7">
      <c r="A2189" s="16"/>
      <c r="B2189" s="16"/>
      <c r="C2189" s="16"/>
      <c r="D2189" s="16"/>
      <c r="E2189" s="16"/>
      <c r="F2189" s="16"/>
      <c r="G2189" s="24"/>
    </row>
    <row r="2190" spans="1:7">
      <c r="A2190" s="16"/>
      <c r="B2190" s="16"/>
      <c r="C2190" s="16"/>
      <c r="D2190" s="16"/>
      <c r="E2190" s="16"/>
      <c r="F2190" s="16"/>
      <c r="G2190" s="24"/>
    </row>
    <row r="2191" spans="1:7">
      <c r="A2191" s="16"/>
      <c r="B2191" s="16"/>
      <c r="C2191" s="16"/>
      <c r="D2191" s="16"/>
      <c r="E2191" s="16"/>
      <c r="F2191" s="16"/>
      <c r="G2191" s="24"/>
    </row>
    <row r="2192" spans="1:7">
      <c r="A2192" s="16"/>
      <c r="B2192" s="16"/>
      <c r="C2192" s="16"/>
      <c r="D2192" s="16"/>
      <c r="E2192" s="16"/>
      <c r="F2192" s="16"/>
      <c r="G2192" s="24"/>
    </row>
    <row r="2193" spans="1:7">
      <c r="A2193" s="16"/>
      <c r="B2193" s="16"/>
      <c r="C2193" s="16"/>
      <c r="D2193" s="16"/>
      <c r="E2193" s="16"/>
      <c r="F2193" s="16"/>
      <c r="G2193" s="24"/>
    </row>
    <row r="2194" spans="1:7">
      <c r="A2194" s="16"/>
      <c r="B2194" s="16"/>
      <c r="C2194" s="16"/>
      <c r="D2194" s="16"/>
      <c r="E2194" s="16"/>
      <c r="F2194" s="16"/>
      <c r="G2194" s="24"/>
    </row>
    <row r="2195" spans="1:7">
      <c r="A2195" s="16"/>
      <c r="B2195" s="16"/>
      <c r="C2195" s="16"/>
      <c r="D2195" s="16"/>
      <c r="E2195" s="16"/>
      <c r="F2195" s="16"/>
      <c r="G2195" s="24"/>
    </row>
    <row r="2196" spans="1:7">
      <c r="A2196" s="16"/>
      <c r="B2196" s="16"/>
      <c r="C2196" s="16"/>
      <c r="D2196" s="16"/>
      <c r="E2196" s="16"/>
      <c r="F2196" s="16"/>
      <c r="G2196" s="24"/>
    </row>
    <row r="2197" spans="1:7">
      <c r="A2197" s="16"/>
      <c r="B2197" s="16"/>
      <c r="C2197" s="16"/>
      <c r="D2197" s="16"/>
      <c r="E2197" s="16"/>
      <c r="F2197" s="16"/>
      <c r="G2197" s="24"/>
    </row>
    <row r="2198" spans="1:7">
      <c r="A2198" s="16"/>
      <c r="B2198" s="16"/>
      <c r="C2198" s="16"/>
      <c r="D2198" s="16"/>
      <c r="E2198" s="16"/>
      <c r="F2198" s="16"/>
      <c r="G2198" s="24"/>
    </row>
    <row r="2199" spans="1:7">
      <c r="A2199" s="16"/>
      <c r="B2199" s="16"/>
      <c r="C2199" s="16"/>
      <c r="D2199" s="16"/>
      <c r="E2199" s="16"/>
      <c r="F2199" s="16"/>
      <c r="G2199" s="24"/>
    </row>
    <row r="2200" spans="1:7">
      <c r="A2200" s="16"/>
      <c r="B2200" s="16"/>
      <c r="C2200" s="16"/>
      <c r="D2200" s="16"/>
      <c r="E2200" s="16"/>
      <c r="F2200" s="16"/>
      <c r="G2200" s="24"/>
    </row>
    <row r="2201" spans="1:7">
      <c r="A2201" s="16"/>
      <c r="B2201" s="16"/>
      <c r="C2201" s="16"/>
      <c r="D2201" s="16"/>
      <c r="E2201" s="16"/>
      <c r="F2201" s="16"/>
      <c r="G2201" s="24"/>
    </row>
    <row r="2202" spans="1:7">
      <c r="A2202" s="16"/>
      <c r="B2202" s="16"/>
      <c r="C2202" s="16"/>
      <c r="D2202" s="16"/>
      <c r="E2202" s="16"/>
      <c r="F2202" s="16"/>
      <c r="G2202" s="24"/>
    </row>
    <row r="2203" spans="1:7">
      <c r="A2203" s="16"/>
      <c r="B2203" s="16"/>
      <c r="C2203" s="16"/>
      <c r="D2203" s="16"/>
      <c r="E2203" s="16"/>
      <c r="F2203" s="16"/>
      <c r="G2203" s="24"/>
    </row>
    <row r="2204" spans="1:7">
      <c r="A2204" s="16"/>
      <c r="B2204" s="16"/>
      <c r="C2204" s="16"/>
      <c r="D2204" s="16"/>
      <c r="E2204" s="16"/>
      <c r="F2204" s="16"/>
      <c r="G2204" s="24"/>
    </row>
    <row r="2205" spans="1:7">
      <c r="A2205" s="16"/>
      <c r="B2205" s="16"/>
      <c r="C2205" s="16"/>
      <c r="D2205" s="16"/>
      <c r="E2205" s="16"/>
      <c r="F2205" s="16"/>
      <c r="G2205" s="24"/>
    </row>
    <row r="2206" spans="1:7">
      <c r="A2206" s="16"/>
      <c r="B2206" s="16"/>
      <c r="C2206" s="16"/>
      <c r="D2206" s="16"/>
      <c r="E2206" s="16"/>
      <c r="F2206" s="16"/>
      <c r="G2206" s="24"/>
    </row>
    <row r="2207" spans="1:7">
      <c r="A2207" s="16"/>
      <c r="B2207" s="16"/>
      <c r="C2207" s="16"/>
      <c r="D2207" s="16"/>
      <c r="E2207" s="16"/>
      <c r="F2207" s="16"/>
      <c r="G2207" s="24"/>
    </row>
    <row r="2208" spans="1:7">
      <c r="A2208" s="16"/>
      <c r="B2208" s="16"/>
      <c r="C2208" s="16"/>
      <c r="D2208" s="16"/>
      <c r="E2208" s="16"/>
      <c r="F2208" s="16"/>
      <c r="G2208" s="24"/>
    </row>
    <row r="2209" spans="1:7">
      <c r="A2209" s="16"/>
      <c r="B2209" s="16"/>
      <c r="C2209" s="16"/>
      <c r="D2209" s="16"/>
      <c r="E2209" s="16"/>
      <c r="F2209" s="16"/>
      <c r="G2209" s="24"/>
    </row>
    <row r="2210" spans="1:7">
      <c r="A2210" s="16"/>
      <c r="B2210" s="16"/>
      <c r="C2210" s="16"/>
      <c r="D2210" s="16"/>
      <c r="E2210" s="16"/>
      <c r="F2210" s="16"/>
      <c r="G2210" s="24"/>
    </row>
    <row r="2211" spans="1:7">
      <c r="A2211" s="16"/>
      <c r="B2211" s="16"/>
      <c r="C2211" s="16"/>
      <c r="D2211" s="16"/>
      <c r="E2211" s="16"/>
      <c r="F2211" s="16"/>
      <c r="G2211" s="24"/>
    </row>
    <row r="2212" spans="1:7">
      <c r="A2212" s="16"/>
      <c r="B2212" s="16"/>
      <c r="C2212" s="16"/>
      <c r="D2212" s="16"/>
      <c r="E2212" s="16"/>
      <c r="F2212" s="16"/>
      <c r="G2212" s="24"/>
    </row>
    <row r="2213" spans="1:7">
      <c r="A2213" s="16"/>
      <c r="B2213" s="16"/>
      <c r="C2213" s="16"/>
      <c r="D2213" s="16"/>
      <c r="E2213" s="16"/>
      <c r="F2213" s="16"/>
      <c r="G2213" s="24"/>
    </row>
    <row r="2214" spans="1:7">
      <c r="A2214" s="16"/>
      <c r="B2214" s="16"/>
      <c r="C2214" s="16"/>
      <c r="D2214" s="16"/>
      <c r="E2214" s="16"/>
      <c r="F2214" s="16"/>
      <c r="G2214" s="24"/>
    </row>
    <row r="2215" spans="1:7">
      <c r="A2215" s="16"/>
      <c r="B2215" s="16"/>
      <c r="C2215" s="16"/>
      <c r="D2215" s="16"/>
      <c r="E2215" s="16"/>
      <c r="F2215" s="16"/>
      <c r="G2215" s="24"/>
    </row>
    <row r="2216" spans="1:7">
      <c r="A2216" s="16"/>
      <c r="B2216" s="16"/>
      <c r="C2216" s="16"/>
      <c r="D2216" s="16"/>
      <c r="E2216" s="16"/>
      <c r="F2216" s="16"/>
      <c r="G2216" s="24"/>
    </row>
    <row r="2217" spans="1:7">
      <c r="A2217" s="16"/>
      <c r="B2217" s="16"/>
      <c r="C2217" s="16"/>
      <c r="D2217" s="16"/>
      <c r="E2217" s="16"/>
      <c r="F2217" s="16"/>
      <c r="G2217" s="24"/>
    </row>
    <row r="2218" spans="1:7">
      <c r="A2218" s="16"/>
      <c r="B2218" s="16"/>
      <c r="C2218" s="16"/>
      <c r="D2218" s="16"/>
      <c r="E2218" s="16"/>
      <c r="F2218" s="16"/>
      <c r="G2218" s="24"/>
    </row>
    <row r="2219" spans="1:7">
      <c r="A2219" s="16"/>
      <c r="B2219" s="16"/>
      <c r="C2219" s="16"/>
      <c r="D2219" s="16"/>
      <c r="E2219" s="16"/>
      <c r="F2219" s="16"/>
      <c r="G2219" s="24"/>
    </row>
    <row r="2220" spans="1:7">
      <c r="A2220" s="16"/>
      <c r="B2220" s="16"/>
      <c r="C2220" s="16"/>
      <c r="D2220" s="16"/>
      <c r="E2220" s="16"/>
      <c r="F2220" s="16"/>
      <c r="G2220" s="24"/>
    </row>
    <row r="2221" spans="1:7">
      <c r="A2221" s="16"/>
      <c r="B2221" s="16"/>
      <c r="C2221" s="16"/>
      <c r="D2221" s="16"/>
      <c r="E2221" s="16"/>
      <c r="F2221" s="16"/>
      <c r="G2221" s="24"/>
    </row>
    <row r="2222" spans="1:7">
      <c r="A2222" s="16"/>
      <c r="B2222" s="16"/>
      <c r="C2222" s="16"/>
      <c r="D2222" s="16"/>
      <c r="E2222" s="16"/>
      <c r="F2222" s="16"/>
      <c r="G2222" s="24"/>
    </row>
    <row r="2223" spans="1:7">
      <c r="A2223" s="16"/>
      <c r="B2223" s="16"/>
      <c r="C2223" s="16"/>
      <c r="D2223" s="16"/>
      <c r="E2223" s="16"/>
      <c r="F2223" s="16"/>
      <c r="G2223" s="24"/>
    </row>
    <row r="2224" spans="1:7">
      <c r="A2224" s="16"/>
      <c r="B2224" s="16"/>
      <c r="C2224" s="16"/>
      <c r="D2224" s="16"/>
      <c r="E2224" s="16"/>
      <c r="F2224" s="16"/>
      <c r="G2224" s="24"/>
    </row>
    <row r="2225" spans="1:7">
      <c r="A2225" s="16"/>
      <c r="B2225" s="16"/>
      <c r="C2225" s="16"/>
      <c r="D2225" s="16"/>
      <c r="E2225" s="16"/>
      <c r="F2225" s="16"/>
      <c r="G2225" s="24"/>
    </row>
    <row r="2226" spans="1:7">
      <c r="A2226" s="16"/>
      <c r="B2226" s="16"/>
      <c r="C2226" s="16"/>
      <c r="D2226" s="16"/>
      <c r="E2226" s="16"/>
      <c r="F2226" s="16"/>
      <c r="G2226" s="24"/>
    </row>
    <row r="2227" spans="1:7">
      <c r="A2227" s="16"/>
      <c r="B2227" s="16"/>
      <c r="C2227" s="16"/>
      <c r="D2227" s="16"/>
      <c r="E2227" s="16"/>
      <c r="F2227" s="16"/>
      <c r="G2227" s="24"/>
    </row>
    <row r="2228" spans="1:7">
      <c r="A2228" s="16"/>
      <c r="B2228" s="16"/>
      <c r="C2228" s="16"/>
      <c r="D2228" s="16"/>
      <c r="E2228" s="16"/>
      <c r="F2228" s="16"/>
      <c r="G2228" s="24"/>
    </row>
    <row r="2229" spans="1:7">
      <c r="A2229" s="16"/>
      <c r="B2229" s="16"/>
      <c r="C2229" s="16"/>
      <c r="D2229" s="16"/>
      <c r="E2229" s="16"/>
      <c r="F2229" s="16"/>
      <c r="G2229" s="24"/>
    </row>
    <row r="2230" spans="1:7">
      <c r="A2230" s="16"/>
      <c r="B2230" s="16"/>
      <c r="C2230" s="16"/>
      <c r="D2230" s="16"/>
      <c r="E2230" s="16"/>
      <c r="F2230" s="16"/>
      <c r="G2230" s="24"/>
    </row>
    <row r="2231" spans="1:7">
      <c r="A2231" s="16"/>
      <c r="B2231" s="16"/>
      <c r="C2231" s="16"/>
      <c r="D2231" s="16"/>
      <c r="E2231" s="16"/>
      <c r="F2231" s="16"/>
      <c r="G2231" s="24"/>
    </row>
    <row r="2232" spans="1:7">
      <c r="A2232" s="16"/>
      <c r="B2232" s="16"/>
      <c r="C2232" s="16"/>
      <c r="D2232" s="16"/>
      <c r="E2232" s="16"/>
      <c r="F2232" s="16"/>
      <c r="G2232" s="24"/>
    </row>
    <row r="2233" spans="1:7">
      <c r="A2233" s="16"/>
      <c r="B2233" s="16"/>
      <c r="C2233" s="16"/>
      <c r="D2233" s="16"/>
      <c r="E2233" s="16"/>
      <c r="F2233" s="16"/>
      <c r="G2233" s="24"/>
    </row>
    <row r="2234" spans="1:7">
      <c r="A2234" s="16"/>
      <c r="B2234" s="16"/>
      <c r="C2234" s="16"/>
      <c r="D2234" s="16"/>
      <c r="E2234" s="16"/>
      <c r="F2234" s="16"/>
      <c r="G2234" s="24"/>
    </row>
    <row r="2235" spans="1:7">
      <c r="A2235" s="16"/>
      <c r="B2235" s="16"/>
      <c r="C2235" s="16"/>
      <c r="D2235" s="16"/>
      <c r="E2235" s="16"/>
      <c r="F2235" s="16"/>
      <c r="G2235" s="24"/>
    </row>
    <row r="2236" spans="1:7">
      <c r="A2236" s="16"/>
      <c r="B2236" s="16"/>
      <c r="C2236" s="16"/>
      <c r="D2236" s="16"/>
      <c r="E2236" s="16"/>
      <c r="F2236" s="16"/>
      <c r="G2236" s="24"/>
    </row>
    <row r="2237" spans="1:7">
      <c r="A2237" s="16"/>
      <c r="B2237" s="16"/>
      <c r="C2237" s="16"/>
      <c r="D2237" s="16"/>
      <c r="E2237" s="16"/>
      <c r="F2237" s="16"/>
      <c r="G2237" s="24"/>
    </row>
    <row r="2238" spans="1:7">
      <c r="A2238" s="16"/>
      <c r="B2238" s="16"/>
      <c r="C2238" s="16"/>
      <c r="D2238" s="16"/>
      <c r="E2238" s="16"/>
      <c r="F2238" s="16"/>
      <c r="G2238" s="24"/>
    </row>
    <row r="2239" spans="1:7">
      <c r="A2239" s="16"/>
      <c r="B2239" s="16"/>
      <c r="C2239" s="16"/>
      <c r="D2239" s="16"/>
      <c r="E2239" s="16"/>
      <c r="F2239" s="16"/>
      <c r="G2239" s="24"/>
    </row>
    <row r="2240" spans="1:7">
      <c r="A2240" s="16"/>
      <c r="B2240" s="16"/>
      <c r="C2240" s="16"/>
      <c r="D2240" s="16"/>
      <c r="E2240" s="16"/>
      <c r="F2240" s="16"/>
      <c r="G2240" s="24"/>
    </row>
    <row r="2241" spans="1:7">
      <c r="A2241" s="16"/>
      <c r="B2241" s="16"/>
      <c r="C2241" s="16"/>
      <c r="D2241" s="16"/>
      <c r="E2241" s="16"/>
      <c r="F2241" s="16"/>
      <c r="G2241" s="24"/>
    </row>
    <row r="2242" spans="1:7">
      <c r="A2242" s="16"/>
      <c r="B2242" s="16"/>
      <c r="C2242" s="16"/>
      <c r="D2242" s="16"/>
      <c r="E2242" s="16"/>
      <c r="F2242" s="16"/>
      <c r="G2242" s="24"/>
    </row>
    <row r="2243" spans="1:7">
      <c r="A2243" s="16"/>
      <c r="B2243" s="16"/>
      <c r="C2243" s="16"/>
      <c r="D2243" s="16"/>
      <c r="E2243" s="16"/>
      <c r="F2243" s="16"/>
      <c r="G2243" s="24"/>
    </row>
    <row r="2244" spans="1:7">
      <c r="A2244" s="16"/>
      <c r="B2244" s="16"/>
      <c r="C2244" s="16"/>
      <c r="D2244" s="16"/>
      <c r="E2244" s="16"/>
      <c r="F2244" s="16"/>
      <c r="G2244" s="24"/>
    </row>
    <row r="2245" spans="1:7">
      <c r="A2245" s="16"/>
      <c r="B2245" s="16"/>
      <c r="C2245" s="16"/>
      <c r="D2245" s="16"/>
      <c r="E2245" s="16"/>
      <c r="F2245" s="16"/>
      <c r="G2245" s="24"/>
    </row>
    <row r="2246" spans="1:7">
      <c r="A2246" s="16"/>
      <c r="B2246" s="16"/>
      <c r="C2246" s="16"/>
      <c r="D2246" s="16"/>
      <c r="E2246" s="16"/>
      <c r="F2246" s="16"/>
      <c r="G2246" s="24"/>
    </row>
    <row r="2247" spans="1:7">
      <c r="A2247" s="16"/>
      <c r="B2247" s="16"/>
      <c r="C2247" s="16"/>
      <c r="D2247" s="16"/>
      <c r="E2247" s="16"/>
      <c r="F2247" s="16"/>
      <c r="G2247" s="24"/>
    </row>
    <row r="2248" spans="1:7">
      <c r="A2248" s="16"/>
      <c r="B2248" s="16"/>
      <c r="C2248" s="16"/>
      <c r="D2248" s="16"/>
      <c r="E2248" s="16"/>
      <c r="F2248" s="16"/>
      <c r="G2248" s="24"/>
    </row>
    <row r="2249" spans="1:7">
      <c r="A2249" s="16"/>
      <c r="B2249" s="16"/>
      <c r="C2249" s="16"/>
      <c r="D2249" s="16"/>
      <c r="E2249" s="16"/>
      <c r="F2249" s="16"/>
      <c r="G2249" s="24"/>
    </row>
    <row r="2250" spans="1:7">
      <c r="A2250" s="16"/>
      <c r="B2250" s="16"/>
      <c r="C2250" s="16"/>
      <c r="D2250" s="16"/>
      <c r="E2250" s="16"/>
      <c r="F2250" s="16"/>
      <c r="G2250" s="24"/>
    </row>
    <row r="2251" spans="1:7">
      <c r="A2251" s="16"/>
      <c r="B2251" s="16"/>
      <c r="C2251" s="16"/>
      <c r="D2251" s="16"/>
      <c r="E2251" s="16"/>
      <c r="F2251" s="16"/>
      <c r="G2251" s="24"/>
    </row>
    <row r="2252" spans="1:7">
      <c r="A2252" s="16"/>
      <c r="B2252" s="16"/>
      <c r="C2252" s="16"/>
      <c r="D2252" s="16"/>
      <c r="E2252" s="16"/>
      <c r="F2252" s="16"/>
      <c r="G2252" s="24"/>
    </row>
    <row r="2253" spans="1:7">
      <c r="A2253" s="16"/>
      <c r="B2253" s="16"/>
      <c r="C2253" s="16"/>
      <c r="D2253" s="16"/>
      <c r="E2253" s="16"/>
      <c r="F2253" s="16"/>
      <c r="G2253" s="24"/>
    </row>
    <row r="2254" spans="1:7">
      <c r="A2254" s="16"/>
      <c r="B2254" s="16"/>
      <c r="C2254" s="16"/>
      <c r="D2254" s="16"/>
      <c r="E2254" s="16"/>
      <c r="F2254" s="16"/>
      <c r="G2254" s="24"/>
    </row>
    <row r="2255" spans="1:7">
      <c r="A2255" s="16"/>
      <c r="B2255" s="16"/>
      <c r="C2255" s="16"/>
      <c r="D2255" s="16"/>
      <c r="E2255" s="16"/>
      <c r="F2255" s="16"/>
      <c r="G2255" s="24"/>
    </row>
    <row r="2256" spans="1:7">
      <c r="A2256" s="16"/>
      <c r="B2256" s="16"/>
      <c r="C2256" s="16"/>
      <c r="D2256" s="16"/>
      <c r="E2256" s="16"/>
      <c r="F2256" s="16"/>
      <c r="G2256" s="24"/>
    </row>
    <row r="2257" spans="1:7">
      <c r="A2257" s="16"/>
      <c r="B2257" s="16"/>
      <c r="C2257" s="16"/>
      <c r="D2257" s="16"/>
      <c r="E2257" s="16"/>
      <c r="F2257" s="16"/>
      <c r="G2257" s="24"/>
    </row>
    <row r="2258" spans="1:7">
      <c r="A2258" s="16"/>
      <c r="B2258" s="16"/>
      <c r="C2258" s="16"/>
      <c r="D2258" s="16"/>
      <c r="E2258" s="16"/>
      <c r="F2258" s="16"/>
      <c r="G2258" s="24"/>
    </row>
    <row r="2259" spans="1:7">
      <c r="A2259" s="16"/>
      <c r="B2259" s="16"/>
      <c r="C2259" s="16"/>
      <c r="D2259" s="16"/>
      <c r="E2259" s="16"/>
      <c r="F2259" s="16"/>
      <c r="G2259" s="24"/>
    </row>
    <row r="2260" spans="1:7">
      <c r="A2260" s="16"/>
      <c r="B2260" s="16"/>
      <c r="C2260" s="16"/>
      <c r="D2260" s="16"/>
      <c r="E2260" s="16"/>
      <c r="F2260" s="16"/>
      <c r="G2260" s="24"/>
    </row>
    <row r="2261" spans="1:7">
      <c r="A2261" s="16"/>
      <c r="B2261" s="16"/>
      <c r="C2261" s="16"/>
      <c r="D2261" s="16"/>
      <c r="E2261" s="16"/>
      <c r="F2261" s="16"/>
      <c r="G2261" s="24"/>
    </row>
    <row r="2262" spans="1:7">
      <c r="A2262" s="16"/>
      <c r="B2262" s="16"/>
      <c r="C2262" s="16"/>
      <c r="D2262" s="16"/>
      <c r="E2262" s="16"/>
      <c r="F2262" s="16"/>
      <c r="G2262" s="24"/>
    </row>
    <row r="2263" spans="1:7">
      <c r="A2263" s="16"/>
      <c r="B2263" s="16"/>
      <c r="C2263" s="16"/>
      <c r="D2263" s="16"/>
      <c r="E2263" s="16"/>
      <c r="F2263" s="16"/>
      <c r="G2263" s="24"/>
    </row>
    <row r="2264" spans="1:7">
      <c r="A2264" s="16"/>
      <c r="B2264" s="16"/>
      <c r="C2264" s="16"/>
      <c r="D2264" s="16"/>
      <c r="E2264" s="16"/>
      <c r="F2264" s="16"/>
      <c r="G2264" s="24"/>
    </row>
    <row r="2265" spans="1:7">
      <c r="A2265" s="16"/>
      <c r="B2265" s="16"/>
      <c r="C2265" s="16"/>
      <c r="D2265" s="16"/>
      <c r="E2265" s="16"/>
      <c r="F2265" s="16"/>
      <c r="G2265" s="24"/>
    </row>
    <row r="2266" spans="1:7">
      <c r="A2266" s="16"/>
      <c r="B2266" s="16"/>
      <c r="C2266" s="16"/>
      <c r="D2266" s="16"/>
      <c r="E2266" s="16"/>
      <c r="F2266" s="16"/>
      <c r="G2266" s="24"/>
    </row>
    <row r="2267" spans="1:7">
      <c r="A2267" s="16"/>
      <c r="B2267" s="16"/>
      <c r="C2267" s="16"/>
      <c r="D2267" s="16"/>
      <c r="E2267" s="16"/>
      <c r="F2267" s="16"/>
      <c r="G2267" s="24"/>
    </row>
    <row r="2268" spans="1:7">
      <c r="A2268" s="16"/>
      <c r="B2268" s="16"/>
      <c r="C2268" s="16"/>
      <c r="D2268" s="16"/>
      <c r="E2268" s="16"/>
      <c r="F2268" s="16"/>
      <c r="G2268" s="24"/>
    </row>
    <row r="2269" spans="1:7">
      <c r="A2269" s="16"/>
      <c r="B2269" s="16"/>
      <c r="C2269" s="16"/>
      <c r="D2269" s="16"/>
      <c r="E2269" s="16"/>
      <c r="F2269" s="16"/>
      <c r="G2269" s="24"/>
    </row>
    <row r="2270" spans="1:7">
      <c r="A2270" s="16"/>
      <c r="B2270" s="16"/>
      <c r="C2270" s="16"/>
      <c r="D2270" s="16"/>
      <c r="E2270" s="16"/>
      <c r="F2270" s="16"/>
      <c r="G2270" s="24"/>
    </row>
    <row r="2271" spans="1:7">
      <c r="A2271" s="16"/>
      <c r="B2271" s="16"/>
      <c r="C2271" s="16"/>
      <c r="D2271" s="16"/>
      <c r="E2271" s="16"/>
      <c r="F2271" s="16"/>
      <c r="G2271" s="24"/>
    </row>
    <row r="2272" spans="1:7">
      <c r="A2272" s="16"/>
      <c r="B2272" s="16"/>
      <c r="C2272" s="16"/>
      <c r="D2272" s="16"/>
      <c r="E2272" s="16"/>
      <c r="F2272" s="16"/>
      <c r="G2272" s="24"/>
    </row>
    <row r="2273" spans="1:7">
      <c r="A2273" s="16"/>
      <c r="B2273" s="16"/>
      <c r="C2273" s="16"/>
      <c r="D2273" s="16"/>
      <c r="E2273" s="16"/>
      <c r="F2273" s="16"/>
      <c r="G2273" s="24"/>
    </row>
    <row r="2274" spans="1:7">
      <c r="A2274" s="16"/>
      <c r="B2274" s="16"/>
      <c r="C2274" s="16"/>
      <c r="D2274" s="16"/>
      <c r="E2274" s="16"/>
      <c r="F2274" s="16"/>
      <c r="G2274" s="24"/>
    </row>
    <row r="2275" spans="1:7">
      <c r="A2275" s="16"/>
      <c r="B2275" s="16"/>
      <c r="C2275" s="16"/>
      <c r="D2275" s="16"/>
      <c r="E2275" s="16"/>
      <c r="F2275" s="16"/>
      <c r="G2275" s="24"/>
    </row>
    <row r="2276" spans="1:7">
      <c r="A2276" s="16"/>
      <c r="B2276" s="16"/>
      <c r="C2276" s="16"/>
      <c r="D2276" s="16"/>
      <c r="E2276" s="16"/>
      <c r="F2276" s="16"/>
      <c r="G2276" s="24"/>
    </row>
    <row r="2277" spans="1:7">
      <c r="A2277" s="16"/>
      <c r="B2277" s="16"/>
      <c r="C2277" s="16"/>
      <c r="D2277" s="16"/>
      <c r="E2277" s="16"/>
      <c r="F2277" s="16"/>
      <c r="G2277" s="24"/>
    </row>
    <row r="2278" spans="1:7">
      <c r="A2278" s="16"/>
      <c r="B2278" s="16"/>
      <c r="C2278" s="16"/>
      <c r="D2278" s="16"/>
      <c r="E2278" s="16"/>
      <c r="F2278" s="16"/>
      <c r="G2278" s="24"/>
    </row>
    <row r="2279" spans="1:7">
      <c r="A2279" s="16"/>
      <c r="B2279" s="16"/>
      <c r="C2279" s="16"/>
      <c r="D2279" s="16"/>
      <c r="E2279" s="16"/>
      <c r="F2279" s="16"/>
      <c r="G2279" s="24"/>
    </row>
    <row r="2280" spans="1:7">
      <c r="A2280" s="16"/>
      <c r="B2280" s="16"/>
      <c r="C2280" s="16"/>
      <c r="D2280" s="16"/>
      <c r="E2280" s="16"/>
      <c r="F2280" s="16"/>
      <c r="G2280" s="24"/>
    </row>
    <row r="2281" spans="1:7">
      <c r="A2281" s="16"/>
      <c r="B2281" s="16"/>
      <c r="C2281" s="16"/>
      <c r="D2281" s="16"/>
      <c r="E2281" s="16"/>
      <c r="F2281" s="16"/>
      <c r="G2281" s="24"/>
    </row>
    <row r="2282" spans="1:7">
      <c r="A2282" s="16"/>
      <c r="B2282" s="16"/>
      <c r="C2282" s="16"/>
      <c r="D2282" s="16"/>
      <c r="E2282" s="16"/>
      <c r="F2282" s="16"/>
      <c r="G2282" s="24"/>
    </row>
    <row r="2283" spans="1:7">
      <c r="A2283" s="16"/>
      <c r="B2283" s="16"/>
      <c r="C2283" s="16"/>
      <c r="D2283" s="16"/>
      <c r="E2283" s="16"/>
      <c r="F2283" s="16"/>
      <c r="G2283" s="24"/>
    </row>
    <row r="2284" spans="1:7">
      <c r="A2284" s="16"/>
      <c r="B2284" s="16"/>
      <c r="C2284" s="16"/>
      <c r="D2284" s="16"/>
      <c r="E2284" s="16"/>
      <c r="F2284" s="16"/>
      <c r="G2284" s="24"/>
    </row>
    <row r="2285" spans="1:7">
      <c r="A2285" s="16"/>
      <c r="B2285" s="16"/>
      <c r="C2285" s="16"/>
      <c r="D2285" s="16"/>
      <c r="E2285" s="16"/>
      <c r="F2285" s="16"/>
      <c r="G2285" s="24"/>
    </row>
    <row r="2286" spans="1:7">
      <c r="A2286" s="16"/>
      <c r="B2286" s="16"/>
      <c r="C2286" s="16"/>
      <c r="D2286" s="16"/>
      <c r="E2286" s="16"/>
      <c r="F2286" s="16"/>
      <c r="G2286" s="24"/>
    </row>
    <row r="2287" spans="1:7">
      <c r="A2287" s="16"/>
      <c r="B2287" s="16"/>
      <c r="C2287" s="16"/>
      <c r="D2287" s="16"/>
      <c r="E2287" s="16"/>
      <c r="F2287" s="16"/>
      <c r="G2287" s="24"/>
    </row>
    <row r="2288" spans="1:7">
      <c r="A2288" s="16"/>
      <c r="B2288" s="16"/>
      <c r="C2288" s="16"/>
      <c r="D2288" s="16"/>
      <c r="E2288" s="16"/>
      <c r="F2288" s="16"/>
      <c r="G2288" s="24"/>
    </row>
    <row r="2289" spans="1:7">
      <c r="A2289" s="16"/>
      <c r="B2289" s="16"/>
      <c r="C2289" s="16"/>
      <c r="D2289" s="16"/>
      <c r="E2289" s="16"/>
      <c r="F2289" s="16"/>
      <c r="G2289" s="24"/>
    </row>
    <row r="2290" spans="1:7">
      <c r="A2290" s="16"/>
      <c r="B2290" s="16"/>
      <c r="C2290" s="16"/>
      <c r="D2290" s="16"/>
      <c r="E2290" s="16"/>
      <c r="F2290" s="16"/>
      <c r="G2290" s="24"/>
    </row>
    <row r="2291" spans="1:7">
      <c r="A2291" s="16"/>
      <c r="B2291" s="16"/>
      <c r="C2291" s="16"/>
      <c r="D2291" s="16"/>
      <c r="E2291" s="16"/>
      <c r="F2291" s="16"/>
      <c r="G2291" s="24"/>
    </row>
    <row r="2292" spans="1:7">
      <c r="A2292" s="16"/>
      <c r="B2292" s="16"/>
      <c r="C2292" s="16"/>
      <c r="D2292" s="16"/>
      <c r="E2292" s="16"/>
      <c r="F2292" s="16"/>
      <c r="G2292" s="24"/>
    </row>
    <row r="2293" spans="1:7">
      <c r="A2293" s="16"/>
      <c r="B2293" s="16"/>
      <c r="C2293" s="16"/>
      <c r="D2293" s="16"/>
      <c r="E2293" s="16"/>
      <c r="F2293" s="16"/>
      <c r="G2293" s="24"/>
    </row>
    <row r="2294" spans="1:7">
      <c r="A2294" s="16"/>
      <c r="B2294" s="16"/>
      <c r="C2294" s="16"/>
      <c r="D2294" s="16"/>
      <c r="E2294" s="16"/>
      <c r="F2294" s="16"/>
      <c r="G2294" s="24"/>
    </row>
    <row r="2295" spans="1:7">
      <c r="A2295" s="16"/>
      <c r="B2295" s="16"/>
      <c r="C2295" s="16"/>
      <c r="D2295" s="16"/>
      <c r="E2295" s="16"/>
      <c r="F2295" s="16"/>
      <c r="G2295" s="24"/>
    </row>
    <row r="2296" spans="1:7">
      <c r="A2296" s="16"/>
      <c r="B2296" s="16"/>
      <c r="C2296" s="16"/>
      <c r="D2296" s="16"/>
      <c r="E2296" s="16"/>
      <c r="F2296" s="16"/>
      <c r="G2296" s="24"/>
    </row>
    <row r="2297" spans="1:7">
      <c r="A2297" s="16"/>
      <c r="B2297" s="16"/>
      <c r="C2297" s="16"/>
      <c r="D2297" s="16"/>
      <c r="E2297" s="16"/>
      <c r="F2297" s="16"/>
      <c r="G2297" s="24"/>
    </row>
    <row r="2298" spans="1:7">
      <c r="A2298" s="16"/>
      <c r="B2298" s="16"/>
      <c r="C2298" s="16"/>
      <c r="D2298" s="16"/>
      <c r="E2298" s="16"/>
      <c r="F2298" s="16"/>
      <c r="G2298" s="24"/>
    </row>
    <row r="2299" spans="1:7">
      <c r="A2299" s="16"/>
      <c r="B2299" s="16"/>
      <c r="C2299" s="16"/>
      <c r="D2299" s="16"/>
      <c r="E2299" s="16"/>
      <c r="F2299" s="16"/>
      <c r="G2299" s="24"/>
    </row>
    <row r="2300" spans="1:7">
      <c r="A2300" s="16"/>
      <c r="B2300" s="16"/>
      <c r="C2300" s="16"/>
      <c r="D2300" s="16"/>
      <c r="E2300" s="16"/>
      <c r="F2300" s="16"/>
      <c r="G2300" s="24"/>
    </row>
    <row r="2301" spans="1:7">
      <c r="A2301" s="16"/>
      <c r="B2301" s="16"/>
      <c r="C2301" s="16"/>
      <c r="D2301" s="16"/>
      <c r="E2301" s="16"/>
      <c r="F2301" s="16"/>
      <c r="G2301" s="24"/>
    </row>
    <row r="2302" spans="1:7">
      <c r="A2302" s="16"/>
      <c r="B2302" s="16"/>
      <c r="C2302" s="16"/>
      <c r="D2302" s="16"/>
      <c r="E2302" s="16"/>
      <c r="F2302" s="16"/>
      <c r="G2302" s="24"/>
    </row>
    <row r="2303" spans="1:7">
      <c r="A2303" s="16"/>
      <c r="B2303" s="16"/>
      <c r="C2303" s="16"/>
      <c r="D2303" s="16"/>
      <c r="E2303" s="16"/>
      <c r="F2303" s="16"/>
      <c r="G2303" s="24"/>
    </row>
    <row r="2304" spans="1:7">
      <c r="A2304" s="16"/>
      <c r="B2304" s="16"/>
      <c r="C2304" s="16"/>
      <c r="D2304" s="16"/>
      <c r="E2304" s="16"/>
      <c r="F2304" s="16"/>
      <c r="G2304" s="24"/>
    </row>
    <row r="2305" spans="1:7">
      <c r="A2305" s="16"/>
      <c r="B2305" s="16"/>
      <c r="C2305" s="16"/>
      <c r="D2305" s="16"/>
      <c r="E2305" s="16"/>
      <c r="F2305" s="16"/>
      <c r="G2305" s="24"/>
    </row>
    <row r="2306" spans="1:7">
      <c r="A2306" s="16"/>
      <c r="B2306" s="16"/>
      <c r="C2306" s="16"/>
      <c r="D2306" s="16"/>
      <c r="E2306" s="16"/>
      <c r="F2306" s="16"/>
      <c r="G2306" s="24"/>
    </row>
    <row r="2307" spans="1:7">
      <c r="A2307" s="16"/>
      <c r="B2307" s="16"/>
      <c r="C2307" s="16"/>
      <c r="D2307" s="16"/>
      <c r="E2307" s="16"/>
      <c r="F2307" s="16"/>
      <c r="G2307" s="24"/>
    </row>
    <row r="2308" spans="1:7">
      <c r="A2308" s="16"/>
      <c r="B2308" s="16"/>
      <c r="C2308" s="16"/>
      <c r="D2308" s="16"/>
      <c r="E2308" s="16"/>
      <c r="F2308" s="16"/>
      <c r="G2308" s="24"/>
    </row>
    <row r="2309" spans="1:7">
      <c r="A2309" s="16"/>
      <c r="B2309" s="16"/>
      <c r="C2309" s="16"/>
      <c r="D2309" s="16"/>
      <c r="E2309" s="16"/>
      <c r="F2309" s="16"/>
      <c r="G2309" s="24"/>
    </row>
    <row r="2310" spans="1:7">
      <c r="A2310" s="16"/>
      <c r="B2310" s="16"/>
      <c r="C2310" s="16"/>
      <c r="D2310" s="16"/>
      <c r="E2310" s="16"/>
      <c r="F2310" s="16"/>
      <c r="G2310" s="24"/>
    </row>
    <row r="2311" spans="1:7">
      <c r="A2311" s="16"/>
      <c r="B2311" s="16"/>
      <c r="C2311" s="16"/>
      <c r="D2311" s="16"/>
      <c r="E2311" s="16"/>
      <c r="F2311" s="16"/>
      <c r="G2311" s="24"/>
    </row>
    <row r="2312" spans="1:7">
      <c r="A2312" s="16"/>
      <c r="B2312" s="16"/>
      <c r="C2312" s="16"/>
      <c r="D2312" s="16"/>
      <c r="E2312" s="16"/>
      <c r="F2312" s="16"/>
      <c r="G2312" s="24"/>
    </row>
    <row r="2313" spans="1:7">
      <c r="A2313" s="16"/>
      <c r="B2313" s="16"/>
      <c r="C2313" s="16"/>
      <c r="D2313" s="16"/>
      <c r="E2313" s="16"/>
      <c r="F2313" s="16"/>
      <c r="G2313" s="24"/>
    </row>
    <row r="2314" spans="1:7">
      <c r="A2314" s="16"/>
      <c r="B2314" s="16"/>
      <c r="C2314" s="16"/>
      <c r="D2314" s="16"/>
      <c r="E2314" s="16"/>
      <c r="F2314" s="16"/>
      <c r="G2314" s="24"/>
    </row>
    <row r="2315" spans="1:7">
      <c r="A2315" s="16"/>
      <c r="B2315" s="16"/>
      <c r="C2315" s="16"/>
      <c r="D2315" s="16"/>
      <c r="E2315" s="16"/>
      <c r="F2315" s="16"/>
      <c r="G2315" s="24"/>
    </row>
    <row r="2316" spans="1:7">
      <c r="A2316" s="16"/>
      <c r="B2316" s="16"/>
      <c r="C2316" s="16"/>
      <c r="D2316" s="16"/>
      <c r="E2316" s="16"/>
      <c r="F2316" s="16"/>
      <c r="G2316" s="24"/>
    </row>
    <row r="2317" spans="1:7">
      <c r="A2317" s="16"/>
      <c r="B2317" s="16"/>
      <c r="C2317" s="16"/>
      <c r="D2317" s="16"/>
      <c r="E2317" s="16"/>
      <c r="F2317" s="16"/>
      <c r="G2317" s="24"/>
    </row>
    <row r="2318" spans="1:7">
      <c r="A2318" s="16"/>
      <c r="B2318" s="16"/>
      <c r="C2318" s="16"/>
      <c r="D2318" s="16"/>
      <c r="E2318" s="16"/>
      <c r="F2318" s="16"/>
      <c r="G2318" s="24"/>
    </row>
    <row r="2319" spans="1:7">
      <c r="A2319" s="16"/>
      <c r="B2319" s="16"/>
      <c r="C2319" s="16"/>
      <c r="D2319" s="16"/>
      <c r="E2319" s="16"/>
      <c r="F2319" s="16"/>
      <c r="G2319" s="24"/>
    </row>
    <row r="2320" spans="1:7">
      <c r="A2320" s="16"/>
      <c r="B2320" s="16"/>
      <c r="C2320" s="16"/>
      <c r="D2320" s="16"/>
      <c r="E2320" s="16"/>
      <c r="F2320" s="16"/>
      <c r="G2320" s="24"/>
    </row>
    <row r="2321" spans="1:7">
      <c r="A2321" s="16"/>
      <c r="B2321" s="16"/>
      <c r="C2321" s="16"/>
      <c r="D2321" s="16"/>
      <c r="E2321" s="16"/>
      <c r="F2321" s="16"/>
      <c r="G2321" s="24"/>
    </row>
    <row r="2322" spans="1:7">
      <c r="A2322" s="16"/>
      <c r="B2322" s="16"/>
      <c r="C2322" s="16"/>
      <c r="D2322" s="16"/>
      <c r="E2322" s="16"/>
      <c r="F2322" s="16"/>
      <c r="G2322" s="24"/>
    </row>
    <row r="2323" spans="1:7">
      <c r="A2323" s="16"/>
      <c r="B2323" s="16"/>
      <c r="C2323" s="16"/>
      <c r="D2323" s="16"/>
      <c r="E2323" s="16"/>
      <c r="F2323" s="16"/>
      <c r="G2323" s="24"/>
    </row>
    <row r="2324" spans="1:7">
      <c r="A2324" s="16"/>
      <c r="B2324" s="16"/>
      <c r="C2324" s="16"/>
      <c r="D2324" s="16"/>
      <c r="E2324" s="16"/>
      <c r="F2324" s="16"/>
      <c r="G2324" s="24"/>
    </row>
    <row r="2325" spans="1:7">
      <c r="A2325" s="16"/>
      <c r="B2325" s="16"/>
      <c r="C2325" s="16"/>
      <c r="D2325" s="16"/>
      <c r="E2325" s="16"/>
      <c r="F2325" s="16"/>
      <c r="G2325" s="24"/>
    </row>
    <row r="2326" spans="1:7">
      <c r="A2326" s="16"/>
      <c r="B2326" s="16"/>
      <c r="C2326" s="16"/>
      <c r="D2326" s="16"/>
      <c r="E2326" s="16"/>
      <c r="F2326" s="16"/>
      <c r="G2326" s="24"/>
    </row>
    <row r="2327" spans="1:7">
      <c r="A2327" s="16"/>
      <c r="B2327" s="16"/>
      <c r="C2327" s="16"/>
      <c r="D2327" s="16"/>
      <c r="E2327" s="16"/>
      <c r="F2327" s="16"/>
      <c r="G2327" s="24"/>
    </row>
    <row r="2328" spans="1:7">
      <c r="A2328" s="16"/>
      <c r="B2328" s="16"/>
      <c r="C2328" s="16"/>
      <c r="D2328" s="16"/>
      <c r="E2328" s="16"/>
      <c r="F2328" s="16"/>
      <c r="G2328" s="24"/>
    </row>
    <row r="2329" spans="1:7">
      <c r="A2329" s="16"/>
      <c r="B2329" s="16"/>
      <c r="C2329" s="16"/>
      <c r="D2329" s="16"/>
      <c r="E2329" s="16"/>
      <c r="F2329" s="16"/>
      <c r="G2329" s="24"/>
    </row>
    <row r="2330" spans="1:7">
      <c r="A2330" s="16"/>
      <c r="B2330" s="16"/>
      <c r="C2330" s="16"/>
      <c r="D2330" s="16"/>
      <c r="E2330" s="16"/>
      <c r="F2330" s="16"/>
      <c r="G2330" s="24"/>
    </row>
    <row r="2331" spans="1:7">
      <c r="A2331" s="16"/>
      <c r="B2331" s="16"/>
      <c r="C2331" s="16"/>
      <c r="D2331" s="16"/>
      <c r="E2331" s="16"/>
      <c r="F2331" s="16"/>
      <c r="G2331" s="24"/>
    </row>
    <row r="2332" spans="1:7">
      <c r="A2332" s="16"/>
      <c r="B2332" s="16"/>
      <c r="C2332" s="16"/>
      <c r="D2332" s="16"/>
      <c r="E2332" s="16"/>
      <c r="F2332" s="16"/>
      <c r="G2332" s="24"/>
    </row>
    <row r="2333" spans="1:7">
      <c r="A2333" s="16"/>
      <c r="B2333" s="16"/>
      <c r="C2333" s="16"/>
      <c r="D2333" s="16"/>
      <c r="E2333" s="16"/>
      <c r="F2333" s="16"/>
      <c r="G2333" s="24"/>
    </row>
    <row r="2334" spans="1:7">
      <c r="A2334" s="16"/>
      <c r="B2334" s="16"/>
      <c r="C2334" s="16"/>
      <c r="D2334" s="16"/>
      <c r="E2334" s="16"/>
      <c r="F2334" s="16"/>
      <c r="G2334" s="24"/>
    </row>
    <row r="2335" spans="1:7">
      <c r="A2335" s="16"/>
      <c r="B2335" s="16"/>
      <c r="C2335" s="16"/>
      <c r="D2335" s="16"/>
      <c r="E2335" s="16"/>
      <c r="F2335" s="16"/>
      <c r="G2335" s="24"/>
    </row>
    <row r="2336" spans="1:7">
      <c r="A2336" s="16"/>
      <c r="B2336" s="16"/>
      <c r="C2336" s="16"/>
      <c r="D2336" s="16"/>
      <c r="E2336" s="16"/>
      <c r="F2336" s="16"/>
      <c r="G2336" s="24"/>
    </row>
    <row r="2337" spans="1:7">
      <c r="A2337" s="16"/>
      <c r="B2337" s="16"/>
      <c r="C2337" s="16"/>
      <c r="D2337" s="16"/>
      <c r="E2337" s="16"/>
      <c r="F2337" s="16"/>
      <c r="G2337" s="24"/>
    </row>
    <row r="2338" spans="1:7">
      <c r="A2338" s="16"/>
      <c r="B2338" s="16"/>
      <c r="C2338" s="16"/>
      <c r="D2338" s="16"/>
      <c r="E2338" s="16"/>
      <c r="F2338" s="16"/>
      <c r="G2338" s="24"/>
    </row>
    <row r="2339" spans="1:7">
      <c r="A2339" s="16"/>
      <c r="B2339" s="16"/>
      <c r="C2339" s="16"/>
      <c r="D2339" s="16"/>
      <c r="E2339" s="16"/>
      <c r="F2339" s="16"/>
      <c r="G2339" s="24"/>
    </row>
    <row r="2340" spans="1:7">
      <c r="A2340" s="16"/>
      <c r="B2340" s="16"/>
      <c r="C2340" s="16"/>
      <c r="D2340" s="16"/>
      <c r="E2340" s="16"/>
      <c r="F2340" s="16"/>
      <c r="G2340" s="24"/>
    </row>
    <row r="2341" spans="1:7">
      <c r="A2341" s="16"/>
      <c r="B2341" s="16"/>
      <c r="C2341" s="16"/>
      <c r="D2341" s="16"/>
      <c r="E2341" s="16"/>
      <c r="F2341" s="16"/>
      <c r="G2341" s="24"/>
    </row>
    <row r="2342" spans="1:7">
      <c r="A2342" s="16"/>
      <c r="B2342" s="16"/>
      <c r="C2342" s="16"/>
      <c r="D2342" s="16"/>
      <c r="E2342" s="16"/>
      <c r="F2342" s="16"/>
      <c r="G2342" s="24"/>
    </row>
    <row r="2343" spans="1:7">
      <c r="A2343" s="16"/>
      <c r="B2343" s="16"/>
      <c r="C2343" s="16"/>
      <c r="D2343" s="16"/>
      <c r="E2343" s="16"/>
      <c r="F2343" s="16"/>
      <c r="G2343" s="24"/>
    </row>
    <row r="2344" spans="1:7">
      <c r="A2344" s="16"/>
      <c r="B2344" s="16"/>
      <c r="C2344" s="16"/>
      <c r="D2344" s="16"/>
      <c r="E2344" s="16"/>
      <c r="F2344" s="16"/>
      <c r="G2344" s="24"/>
    </row>
    <row r="2345" spans="1:7">
      <c r="A2345" s="16"/>
      <c r="B2345" s="16"/>
      <c r="C2345" s="16"/>
      <c r="D2345" s="16"/>
      <c r="E2345" s="16"/>
      <c r="F2345" s="16"/>
      <c r="G2345" s="24"/>
    </row>
    <row r="2346" spans="1:7">
      <c r="A2346" s="16"/>
      <c r="B2346" s="16"/>
      <c r="C2346" s="16"/>
      <c r="D2346" s="16"/>
      <c r="E2346" s="16"/>
      <c r="F2346" s="16"/>
      <c r="G2346" s="24"/>
    </row>
    <row r="2347" spans="1:7">
      <c r="A2347" s="16"/>
      <c r="B2347" s="16"/>
      <c r="C2347" s="16"/>
      <c r="D2347" s="16"/>
      <c r="E2347" s="16"/>
      <c r="F2347" s="16"/>
      <c r="G2347" s="24"/>
    </row>
    <row r="2348" spans="1:7">
      <c r="A2348" s="16"/>
      <c r="B2348" s="16"/>
      <c r="C2348" s="16"/>
      <c r="D2348" s="16"/>
      <c r="E2348" s="16"/>
      <c r="F2348" s="16"/>
      <c r="G2348" s="24"/>
    </row>
    <row r="2349" spans="1:7">
      <c r="A2349" s="16"/>
      <c r="B2349" s="16"/>
      <c r="C2349" s="16"/>
      <c r="D2349" s="16"/>
      <c r="E2349" s="16"/>
      <c r="F2349" s="16"/>
      <c r="G2349" s="24"/>
    </row>
    <row r="2350" spans="1:7">
      <c r="A2350" s="16"/>
      <c r="B2350" s="16"/>
      <c r="C2350" s="16"/>
      <c r="D2350" s="16"/>
      <c r="E2350" s="16"/>
      <c r="F2350" s="16"/>
      <c r="G2350" s="24"/>
    </row>
    <row r="2351" spans="1:7">
      <c r="A2351" s="16"/>
      <c r="B2351" s="16"/>
      <c r="C2351" s="16"/>
      <c r="D2351" s="16"/>
      <c r="E2351" s="16"/>
      <c r="F2351" s="16"/>
      <c r="G2351" s="24"/>
    </row>
    <row r="2352" spans="1:7">
      <c r="A2352" s="16"/>
      <c r="B2352" s="16"/>
      <c r="C2352" s="16"/>
      <c r="D2352" s="16"/>
      <c r="E2352" s="16"/>
      <c r="F2352" s="16"/>
      <c r="G2352" s="24"/>
    </row>
    <row r="2353" spans="1:7">
      <c r="A2353" s="16"/>
      <c r="B2353" s="16"/>
      <c r="C2353" s="16"/>
      <c r="D2353" s="16"/>
      <c r="E2353" s="16"/>
      <c r="F2353" s="16"/>
      <c r="G2353" s="24"/>
    </row>
    <row r="2354" spans="1:7">
      <c r="A2354" s="16"/>
      <c r="B2354" s="16"/>
      <c r="C2354" s="16"/>
      <c r="D2354" s="16"/>
      <c r="E2354" s="16"/>
      <c r="F2354" s="16"/>
      <c r="G2354" s="24"/>
    </row>
    <row r="2355" spans="1:7">
      <c r="A2355" s="16"/>
      <c r="B2355" s="16"/>
      <c r="C2355" s="16"/>
      <c r="D2355" s="16"/>
      <c r="E2355" s="16"/>
      <c r="F2355" s="16"/>
      <c r="G2355" s="24"/>
    </row>
    <row r="2356" spans="1:7">
      <c r="A2356" s="16"/>
      <c r="B2356" s="16"/>
      <c r="C2356" s="16"/>
      <c r="D2356" s="16"/>
      <c r="E2356" s="16"/>
      <c r="F2356" s="16"/>
      <c r="G2356" s="24"/>
    </row>
    <row r="2357" spans="1:7">
      <c r="A2357" s="16"/>
      <c r="B2357" s="16"/>
      <c r="C2357" s="16"/>
      <c r="D2357" s="16"/>
      <c r="E2357" s="16"/>
      <c r="F2357" s="16"/>
      <c r="G2357" s="24"/>
    </row>
    <row r="2358" spans="1:7">
      <c r="A2358" s="16"/>
      <c r="B2358" s="16"/>
      <c r="C2358" s="16"/>
      <c r="D2358" s="16"/>
      <c r="E2358" s="16"/>
      <c r="F2358" s="16"/>
      <c r="G2358" s="24"/>
    </row>
    <row r="2359" spans="1:7">
      <c r="A2359" s="16"/>
      <c r="B2359" s="16"/>
      <c r="C2359" s="16"/>
      <c r="D2359" s="16"/>
      <c r="E2359" s="16"/>
      <c r="F2359" s="16"/>
      <c r="G2359" s="24"/>
    </row>
    <row r="2360" spans="1:7">
      <c r="A2360" s="16"/>
      <c r="B2360" s="16"/>
      <c r="C2360" s="16"/>
      <c r="D2360" s="16"/>
      <c r="E2360" s="16"/>
      <c r="F2360" s="16"/>
      <c r="G2360" s="24"/>
    </row>
    <row r="2361" spans="1:7">
      <c r="A2361" s="16"/>
      <c r="B2361" s="16"/>
      <c r="C2361" s="16"/>
      <c r="D2361" s="16"/>
      <c r="E2361" s="16"/>
      <c r="F2361" s="16"/>
      <c r="G2361" s="24"/>
    </row>
    <row r="2362" spans="1:7">
      <c r="A2362" s="16"/>
      <c r="B2362" s="16"/>
      <c r="C2362" s="16"/>
      <c r="D2362" s="16"/>
      <c r="E2362" s="16"/>
      <c r="F2362" s="16"/>
      <c r="G2362" s="24"/>
    </row>
    <row r="2363" spans="1:7">
      <c r="A2363" s="16"/>
      <c r="B2363" s="16"/>
      <c r="C2363" s="16"/>
      <c r="D2363" s="16"/>
      <c r="E2363" s="16"/>
      <c r="F2363" s="16"/>
      <c r="G2363" s="24"/>
    </row>
    <row r="2364" spans="1:7">
      <c r="A2364" s="16"/>
      <c r="B2364" s="16"/>
      <c r="C2364" s="16"/>
      <c r="D2364" s="16"/>
      <c r="E2364" s="16"/>
      <c r="F2364" s="16"/>
      <c r="G2364" s="24"/>
    </row>
    <row r="2365" spans="1:7">
      <c r="A2365" s="16"/>
      <c r="B2365" s="16"/>
      <c r="C2365" s="16"/>
      <c r="D2365" s="16"/>
      <c r="E2365" s="16"/>
      <c r="F2365" s="16"/>
      <c r="G2365" s="24"/>
    </row>
    <row r="2366" spans="1:7">
      <c r="A2366" s="16"/>
      <c r="B2366" s="16"/>
      <c r="C2366" s="16"/>
      <c r="D2366" s="16"/>
      <c r="E2366" s="16"/>
      <c r="F2366" s="16"/>
      <c r="G2366" s="24"/>
    </row>
    <row r="2367" spans="1:7">
      <c r="A2367" s="16"/>
      <c r="B2367" s="16"/>
      <c r="C2367" s="16"/>
      <c r="D2367" s="16"/>
      <c r="E2367" s="16"/>
      <c r="F2367" s="16"/>
      <c r="G2367" s="24"/>
    </row>
    <row r="2368" spans="1:7">
      <c r="A2368" s="16"/>
      <c r="B2368" s="16"/>
      <c r="C2368" s="16"/>
      <c r="D2368" s="16"/>
      <c r="E2368" s="16"/>
      <c r="F2368" s="16"/>
      <c r="G2368" s="24"/>
    </row>
    <row r="2369" spans="1:7">
      <c r="A2369" s="16"/>
      <c r="B2369" s="16"/>
      <c r="C2369" s="16"/>
      <c r="D2369" s="16"/>
      <c r="E2369" s="16"/>
      <c r="F2369" s="16"/>
      <c r="G2369" s="24"/>
    </row>
    <row r="2370" spans="1:7">
      <c r="A2370" s="16"/>
      <c r="B2370" s="16"/>
      <c r="C2370" s="16"/>
      <c r="D2370" s="16"/>
      <c r="E2370" s="16"/>
      <c r="F2370" s="16"/>
      <c r="G2370" s="24"/>
    </row>
    <row r="2371" spans="1:7">
      <c r="A2371" s="16"/>
      <c r="B2371" s="16"/>
      <c r="C2371" s="16"/>
      <c r="D2371" s="16"/>
      <c r="E2371" s="16"/>
      <c r="F2371" s="16"/>
      <c r="G2371" s="24"/>
    </row>
    <row r="2372" spans="1:7">
      <c r="A2372" s="16"/>
      <c r="B2372" s="16"/>
      <c r="C2372" s="16"/>
      <c r="D2372" s="16"/>
      <c r="E2372" s="16"/>
      <c r="F2372" s="16"/>
      <c r="G2372" s="24"/>
    </row>
    <row r="2373" spans="1:7">
      <c r="A2373" s="16"/>
      <c r="B2373" s="16"/>
      <c r="C2373" s="16"/>
      <c r="D2373" s="16"/>
      <c r="E2373" s="16"/>
      <c r="F2373" s="16"/>
      <c r="G2373" s="24"/>
    </row>
    <row r="2374" spans="1:7">
      <c r="A2374" s="16"/>
      <c r="B2374" s="16"/>
      <c r="C2374" s="16"/>
      <c r="D2374" s="16"/>
      <c r="E2374" s="16"/>
      <c r="F2374" s="16"/>
      <c r="G2374" s="24"/>
    </row>
    <row r="2375" spans="1:7">
      <c r="A2375" s="16"/>
      <c r="B2375" s="16"/>
      <c r="C2375" s="16"/>
      <c r="D2375" s="16"/>
      <c r="E2375" s="16"/>
      <c r="F2375" s="16"/>
      <c r="G2375" s="24"/>
    </row>
    <row r="2376" spans="1:7">
      <c r="A2376" s="16"/>
      <c r="B2376" s="16"/>
      <c r="C2376" s="16"/>
      <c r="D2376" s="16"/>
      <c r="E2376" s="16"/>
      <c r="F2376" s="16"/>
      <c r="G2376" s="24"/>
    </row>
    <row r="2377" spans="1:7">
      <c r="A2377" s="16"/>
      <c r="B2377" s="16"/>
      <c r="C2377" s="16"/>
      <c r="D2377" s="16"/>
      <c r="E2377" s="16"/>
      <c r="F2377" s="16"/>
      <c r="G2377" s="24"/>
    </row>
    <row r="2378" spans="1:7">
      <c r="A2378" s="16"/>
      <c r="B2378" s="16"/>
      <c r="C2378" s="16"/>
      <c r="D2378" s="16"/>
      <c r="E2378" s="16"/>
      <c r="F2378" s="16"/>
      <c r="G2378" s="24"/>
    </row>
    <row r="2379" spans="1:7">
      <c r="A2379" s="16"/>
      <c r="B2379" s="16"/>
      <c r="C2379" s="16"/>
      <c r="D2379" s="16"/>
      <c r="E2379" s="16"/>
      <c r="F2379" s="16"/>
      <c r="G2379" s="24"/>
    </row>
    <row r="2380" spans="1:7">
      <c r="A2380" s="16"/>
      <c r="B2380" s="16"/>
      <c r="C2380" s="16"/>
      <c r="D2380" s="16"/>
      <c r="E2380" s="16"/>
      <c r="F2380" s="16"/>
      <c r="G2380" s="24"/>
    </row>
    <row r="2381" spans="1:7">
      <c r="A2381" s="16"/>
      <c r="B2381" s="16"/>
      <c r="C2381" s="16"/>
      <c r="D2381" s="16"/>
      <c r="E2381" s="16"/>
      <c r="F2381" s="16"/>
      <c r="G2381" s="24"/>
    </row>
    <row r="2382" spans="1:7">
      <c r="A2382" s="16"/>
      <c r="B2382" s="16"/>
      <c r="C2382" s="16"/>
      <c r="D2382" s="16"/>
      <c r="E2382" s="16"/>
      <c r="F2382" s="16"/>
      <c r="G2382" s="24"/>
    </row>
    <row r="2383" spans="1:7">
      <c r="A2383" s="16"/>
      <c r="B2383" s="16"/>
      <c r="C2383" s="16"/>
      <c r="D2383" s="16"/>
      <c r="E2383" s="16"/>
      <c r="F2383" s="16"/>
      <c r="G2383" s="24"/>
    </row>
    <row r="2384" spans="1:7">
      <c r="A2384" s="16"/>
      <c r="B2384" s="16"/>
      <c r="C2384" s="16"/>
      <c r="D2384" s="16"/>
      <c r="E2384" s="16"/>
      <c r="F2384" s="16"/>
      <c r="G2384" s="24"/>
    </row>
    <row r="2385" spans="1:7">
      <c r="A2385" s="16"/>
      <c r="B2385" s="16"/>
      <c r="C2385" s="16"/>
      <c r="D2385" s="16"/>
      <c r="E2385" s="16"/>
      <c r="F2385" s="16"/>
      <c r="G2385" s="24"/>
    </row>
    <row r="2386" spans="1:7">
      <c r="A2386" s="16"/>
      <c r="B2386" s="16"/>
      <c r="C2386" s="16"/>
      <c r="D2386" s="16"/>
      <c r="E2386" s="16"/>
      <c r="F2386" s="16"/>
      <c r="G2386" s="24"/>
    </row>
    <row r="2387" spans="1:7">
      <c r="A2387" s="16"/>
      <c r="B2387" s="16"/>
      <c r="C2387" s="16"/>
      <c r="D2387" s="16"/>
      <c r="E2387" s="16"/>
      <c r="F2387" s="16"/>
      <c r="G2387" s="24"/>
    </row>
    <row r="2388" spans="1:7">
      <c r="A2388" s="16"/>
      <c r="B2388" s="16"/>
      <c r="C2388" s="16"/>
      <c r="D2388" s="16"/>
      <c r="E2388" s="16"/>
      <c r="F2388" s="16"/>
      <c r="G2388" s="24"/>
    </row>
    <row r="2389" spans="1:7">
      <c r="A2389" s="16"/>
      <c r="B2389" s="16"/>
      <c r="C2389" s="16"/>
      <c r="D2389" s="16"/>
      <c r="E2389" s="16"/>
      <c r="F2389" s="16"/>
      <c r="G2389" s="24"/>
    </row>
    <row r="2390" spans="1:7">
      <c r="A2390" s="16"/>
      <c r="B2390" s="16"/>
      <c r="C2390" s="16"/>
      <c r="D2390" s="16"/>
      <c r="E2390" s="16"/>
      <c r="F2390" s="16"/>
      <c r="G2390" s="24"/>
    </row>
    <row r="2391" spans="1:7">
      <c r="A2391" s="16"/>
      <c r="B2391" s="16"/>
      <c r="C2391" s="16"/>
      <c r="D2391" s="16"/>
      <c r="E2391" s="16"/>
      <c r="F2391" s="16"/>
      <c r="G2391" s="24"/>
    </row>
    <row r="2392" spans="1:7">
      <c r="A2392" s="16"/>
      <c r="B2392" s="16"/>
      <c r="C2392" s="16"/>
      <c r="D2392" s="16"/>
      <c r="E2392" s="16"/>
      <c r="F2392" s="16"/>
      <c r="G2392" s="24"/>
    </row>
    <row r="2393" spans="1:7">
      <c r="A2393" s="16"/>
      <c r="B2393" s="16"/>
      <c r="C2393" s="16"/>
      <c r="D2393" s="16"/>
      <c r="E2393" s="16"/>
      <c r="F2393" s="16"/>
      <c r="G2393" s="24"/>
    </row>
    <row r="2394" spans="1:7">
      <c r="A2394" s="16"/>
      <c r="B2394" s="16"/>
      <c r="C2394" s="16"/>
      <c r="D2394" s="16"/>
      <c r="E2394" s="16"/>
      <c r="F2394" s="16"/>
      <c r="G2394" s="24"/>
    </row>
    <row r="2395" spans="1:7">
      <c r="A2395" s="16"/>
      <c r="B2395" s="16"/>
      <c r="C2395" s="16"/>
      <c r="D2395" s="16"/>
      <c r="E2395" s="16"/>
      <c r="F2395" s="16"/>
      <c r="G2395" s="24"/>
    </row>
    <row r="2396" spans="1:7">
      <c r="A2396" s="16"/>
      <c r="B2396" s="16"/>
      <c r="C2396" s="16"/>
      <c r="D2396" s="16"/>
      <c r="E2396" s="16"/>
      <c r="F2396" s="16"/>
      <c r="G2396" s="24"/>
    </row>
    <row r="2397" spans="1:7">
      <c r="A2397" s="16"/>
      <c r="B2397" s="16"/>
      <c r="C2397" s="16"/>
      <c r="D2397" s="16"/>
      <c r="E2397" s="16"/>
      <c r="F2397" s="16"/>
      <c r="G2397" s="24"/>
    </row>
    <row r="2398" spans="1:7">
      <c r="A2398" s="16"/>
      <c r="B2398" s="16"/>
      <c r="C2398" s="16"/>
      <c r="D2398" s="16"/>
      <c r="E2398" s="16"/>
      <c r="F2398" s="16"/>
      <c r="G2398" s="24"/>
    </row>
    <row r="2399" spans="1:7">
      <c r="A2399" s="16"/>
      <c r="B2399" s="16"/>
      <c r="C2399" s="16"/>
      <c r="D2399" s="16"/>
      <c r="E2399" s="16"/>
      <c r="F2399" s="16"/>
      <c r="G2399" s="24"/>
    </row>
    <row r="2400" spans="1:7">
      <c r="A2400" s="16"/>
      <c r="B2400" s="16"/>
      <c r="C2400" s="16"/>
      <c r="D2400" s="16"/>
      <c r="E2400" s="16"/>
      <c r="F2400" s="16"/>
      <c r="G2400" s="24"/>
    </row>
    <row r="2401" spans="1:7">
      <c r="A2401" s="16"/>
      <c r="B2401" s="16"/>
      <c r="C2401" s="16"/>
      <c r="D2401" s="16"/>
      <c r="E2401" s="16"/>
      <c r="F2401" s="16"/>
      <c r="G2401" s="24"/>
    </row>
    <row r="2402" spans="1:7">
      <c r="A2402" s="16"/>
      <c r="B2402" s="16"/>
      <c r="C2402" s="16"/>
      <c r="D2402" s="16"/>
      <c r="E2402" s="16"/>
      <c r="F2402" s="16"/>
      <c r="G2402" s="24"/>
    </row>
    <row r="2403" spans="1:7">
      <c r="A2403" s="16"/>
      <c r="B2403" s="16"/>
      <c r="C2403" s="16"/>
      <c r="D2403" s="16"/>
      <c r="E2403" s="16"/>
      <c r="F2403" s="16"/>
      <c r="G2403" s="24"/>
    </row>
    <row r="2404" spans="1:7">
      <c r="A2404" s="16"/>
      <c r="B2404" s="16"/>
      <c r="C2404" s="16"/>
      <c r="D2404" s="16"/>
      <c r="E2404" s="16"/>
      <c r="F2404" s="16"/>
      <c r="G2404" s="24"/>
    </row>
    <row r="2405" spans="1:7">
      <c r="A2405" s="16"/>
      <c r="B2405" s="16"/>
      <c r="C2405" s="16"/>
      <c r="D2405" s="16"/>
      <c r="E2405" s="16"/>
      <c r="F2405" s="16"/>
      <c r="G2405" s="24"/>
    </row>
    <row r="2406" spans="1:7">
      <c r="A2406" s="16"/>
      <c r="B2406" s="16"/>
      <c r="C2406" s="16"/>
      <c r="D2406" s="16"/>
      <c r="E2406" s="16"/>
      <c r="F2406" s="16"/>
      <c r="G2406" s="24"/>
    </row>
    <row r="2407" spans="1:7">
      <c r="A2407" s="16"/>
      <c r="B2407" s="16"/>
      <c r="C2407" s="16"/>
      <c r="D2407" s="16"/>
      <c r="E2407" s="16"/>
      <c r="F2407" s="16"/>
      <c r="G2407" s="24"/>
    </row>
    <row r="2408" spans="1:7">
      <c r="A2408" s="16"/>
      <c r="B2408" s="16"/>
      <c r="C2408" s="16"/>
      <c r="D2408" s="16"/>
      <c r="E2408" s="16"/>
      <c r="F2408" s="16"/>
      <c r="G2408" s="24"/>
    </row>
    <row r="2409" spans="1:7">
      <c r="A2409" s="16"/>
      <c r="B2409" s="16"/>
      <c r="C2409" s="16"/>
      <c r="D2409" s="16"/>
      <c r="E2409" s="16"/>
      <c r="F2409" s="16"/>
      <c r="G2409" s="24"/>
    </row>
    <row r="2410" spans="1:7">
      <c r="A2410" s="16"/>
      <c r="B2410" s="16"/>
      <c r="C2410" s="16"/>
      <c r="D2410" s="16"/>
      <c r="E2410" s="16"/>
      <c r="F2410" s="16"/>
      <c r="G2410" s="24"/>
    </row>
    <row r="2411" spans="1:7">
      <c r="A2411" s="16"/>
      <c r="B2411" s="16"/>
      <c r="C2411" s="16"/>
      <c r="D2411" s="16"/>
      <c r="E2411" s="16"/>
      <c r="F2411" s="16"/>
      <c r="G2411" s="24"/>
    </row>
    <row r="2412" spans="1:7">
      <c r="A2412" s="16"/>
      <c r="B2412" s="16"/>
      <c r="C2412" s="16"/>
      <c r="D2412" s="16"/>
      <c r="E2412" s="16"/>
      <c r="F2412" s="16"/>
      <c r="G2412" s="24"/>
    </row>
    <row r="2413" spans="1:7">
      <c r="A2413" s="16"/>
      <c r="B2413" s="16"/>
      <c r="C2413" s="16"/>
      <c r="D2413" s="16"/>
      <c r="E2413" s="16"/>
      <c r="F2413" s="16"/>
      <c r="G2413" s="24"/>
    </row>
    <row r="2414" spans="1:7">
      <c r="A2414" s="16"/>
      <c r="B2414" s="16"/>
      <c r="C2414" s="16"/>
      <c r="D2414" s="16"/>
      <c r="E2414" s="16"/>
      <c r="F2414" s="16"/>
      <c r="G2414" s="24"/>
    </row>
    <row r="2415" spans="1:7">
      <c r="A2415" s="16"/>
      <c r="B2415" s="16"/>
      <c r="C2415" s="16"/>
      <c r="D2415" s="16"/>
      <c r="E2415" s="16"/>
      <c r="F2415" s="16"/>
      <c r="G2415" s="24"/>
    </row>
    <row r="2416" spans="1:7">
      <c r="A2416" s="16"/>
      <c r="B2416" s="16"/>
      <c r="C2416" s="16"/>
      <c r="D2416" s="16"/>
      <c r="E2416" s="16"/>
      <c r="F2416" s="16"/>
      <c r="G2416" s="24"/>
    </row>
    <row r="2417" spans="1:7">
      <c r="A2417" s="16"/>
      <c r="B2417" s="16"/>
      <c r="C2417" s="16"/>
      <c r="D2417" s="16"/>
      <c r="E2417" s="16"/>
      <c r="F2417" s="16"/>
      <c r="G2417" s="24"/>
    </row>
    <row r="2418" spans="1:7">
      <c r="A2418" s="16"/>
      <c r="B2418" s="16"/>
      <c r="C2418" s="16"/>
      <c r="D2418" s="16"/>
      <c r="E2418" s="16"/>
      <c r="F2418" s="16"/>
      <c r="G2418" s="24"/>
    </row>
    <row r="2419" spans="1:7">
      <c r="A2419" s="16"/>
      <c r="B2419" s="16"/>
      <c r="C2419" s="16"/>
      <c r="D2419" s="16"/>
      <c r="E2419" s="16"/>
      <c r="F2419" s="16"/>
      <c r="G2419" s="24"/>
    </row>
    <row r="2420" spans="1:7">
      <c r="A2420" s="16"/>
      <c r="B2420" s="16"/>
      <c r="C2420" s="16"/>
      <c r="D2420" s="16"/>
      <c r="E2420" s="16"/>
      <c r="F2420" s="16"/>
      <c r="G2420" s="24"/>
    </row>
    <row r="2421" spans="1:7">
      <c r="A2421" s="16"/>
      <c r="B2421" s="16"/>
      <c r="C2421" s="16"/>
      <c r="D2421" s="16"/>
      <c r="E2421" s="16"/>
      <c r="F2421" s="16"/>
      <c r="G2421" s="24"/>
    </row>
    <row r="2422" spans="1:7">
      <c r="A2422" s="16"/>
      <c r="B2422" s="16"/>
      <c r="C2422" s="16"/>
      <c r="D2422" s="16"/>
      <c r="E2422" s="16"/>
      <c r="F2422" s="16"/>
      <c r="G2422" s="24"/>
    </row>
    <row r="2423" spans="1:7">
      <c r="A2423" s="16"/>
      <c r="B2423" s="16"/>
      <c r="C2423" s="16"/>
      <c r="D2423" s="16"/>
      <c r="E2423" s="16"/>
      <c r="F2423" s="16"/>
      <c r="G2423" s="24"/>
    </row>
    <row r="2424" spans="1:7">
      <c r="A2424" s="16"/>
      <c r="B2424" s="16"/>
      <c r="C2424" s="16"/>
      <c r="D2424" s="16"/>
      <c r="E2424" s="16"/>
      <c r="F2424" s="16"/>
      <c r="G2424" s="24"/>
    </row>
    <row r="2425" spans="1:7">
      <c r="A2425" s="16"/>
      <c r="B2425" s="16"/>
      <c r="C2425" s="16"/>
      <c r="D2425" s="16"/>
      <c r="E2425" s="16"/>
      <c r="F2425" s="16"/>
      <c r="G2425" s="24"/>
    </row>
    <row r="2426" spans="1:7">
      <c r="A2426" s="16"/>
      <c r="B2426" s="16"/>
      <c r="C2426" s="16"/>
      <c r="D2426" s="16"/>
      <c r="E2426" s="16"/>
      <c r="F2426" s="16"/>
      <c r="G2426" s="24"/>
    </row>
    <row r="2427" spans="1:7">
      <c r="A2427" s="16"/>
      <c r="B2427" s="16"/>
      <c r="C2427" s="16"/>
      <c r="D2427" s="16"/>
      <c r="E2427" s="16"/>
      <c r="F2427" s="16"/>
      <c r="G2427" s="24"/>
    </row>
    <row r="2428" spans="1:7">
      <c r="A2428" s="16"/>
      <c r="B2428" s="16"/>
      <c r="C2428" s="16"/>
      <c r="D2428" s="16"/>
      <c r="E2428" s="16"/>
      <c r="F2428" s="16"/>
      <c r="G2428" s="24"/>
    </row>
    <row r="2429" spans="1:7">
      <c r="A2429" s="16"/>
      <c r="B2429" s="16"/>
      <c r="C2429" s="16"/>
      <c r="D2429" s="16"/>
      <c r="E2429" s="16"/>
      <c r="F2429" s="16"/>
      <c r="G2429" s="24"/>
    </row>
    <row r="2430" spans="1:7">
      <c r="A2430" s="16"/>
      <c r="B2430" s="16"/>
      <c r="C2430" s="16"/>
      <c r="D2430" s="16"/>
      <c r="E2430" s="16"/>
      <c r="F2430" s="16"/>
      <c r="G2430" s="24"/>
    </row>
    <row r="2431" spans="1:7">
      <c r="A2431" s="16"/>
      <c r="B2431" s="16"/>
      <c r="C2431" s="16"/>
      <c r="D2431" s="16"/>
      <c r="E2431" s="16"/>
      <c r="F2431" s="16"/>
      <c r="G2431" s="24"/>
    </row>
    <row r="2432" spans="1:7">
      <c r="A2432" s="16"/>
      <c r="B2432" s="16"/>
      <c r="C2432" s="16"/>
      <c r="D2432" s="16"/>
      <c r="E2432" s="16"/>
      <c r="F2432" s="16"/>
      <c r="G2432" s="24"/>
    </row>
    <row r="2433" spans="1:7">
      <c r="A2433" s="16"/>
      <c r="B2433" s="16"/>
      <c r="C2433" s="16"/>
      <c r="D2433" s="16"/>
      <c r="E2433" s="16"/>
      <c r="F2433" s="16"/>
      <c r="G2433" s="24"/>
    </row>
    <row r="2434" spans="1:7">
      <c r="A2434" s="16"/>
      <c r="B2434" s="16"/>
      <c r="C2434" s="16"/>
      <c r="D2434" s="16"/>
      <c r="E2434" s="16"/>
      <c r="F2434" s="16"/>
      <c r="G2434" s="24"/>
    </row>
    <row r="2435" spans="1:7">
      <c r="A2435" s="16"/>
      <c r="B2435" s="16"/>
      <c r="C2435" s="16"/>
      <c r="D2435" s="16"/>
      <c r="E2435" s="16"/>
      <c r="F2435" s="16"/>
      <c r="G2435" s="24"/>
    </row>
    <row r="2436" spans="1:7">
      <c r="A2436" s="16"/>
      <c r="B2436" s="16"/>
      <c r="C2436" s="16"/>
      <c r="D2436" s="16"/>
      <c r="E2436" s="16"/>
      <c r="F2436" s="16"/>
      <c r="G2436" s="24"/>
    </row>
    <row r="2437" spans="1:7">
      <c r="A2437" s="16"/>
      <c r="B2437" s="16"/>
      <c r="C2437" s="16"/>
      <c r="D2437" s="16"/>
      <c r="E2437" s="16"/>
      <c r="F2437" s="16"/>
      <c r="G2437" s="24"/>
    </row>
    <row r="2438" spans="1:7">
      <c r="A2438" s="16"/>
      <c r="B2438" s="16"/>
      <c r="C2438" s="16"/>
      <c r="D2438" s="16"/>
      <c r="E2438" s="16"/>
      <c r="F2438" s="16"/>
      <c r="G2438" s="24"/>
    </row>
    <row r="2439" spans="1:7">
      <c r="A2439" s="16"/>
      <c r="B2439" s="16"/>
      <c r="C2439" s="16"/>
      <c r="D2439" s="16"/>
      <c r="E2439" s="16"/>
      <c r="F2439" s="16"/>
      <c r="G2439" s="24"/>
    </row>
    <row r="2440" spans="1:7">
      <c r="A2440" s="16"/>
      <c r="B2440" s="16"/>
      <c r="C2440" s="16"/>
      <c r="D2440" s="16"/>
      <c r="E2440" s="16"/>
      <c r="F2440" s="16"/>
      <c r="G2440" s="24"/>
    </row>
    <row r="2441" spans="1:7">
      <c r="A2441" s="16"/>
      <c r="B2441" s="16"/>
      <c r="C2441" s="16"/>
      <c r="D2441" s="16"/>
      <c r="E2441" s="16"/>
      <c r="F2441" s="16"/>
      <c r="G2441" s="24"/>
    </row>
    <row r="2442" spans="1:7">
      <c r="A2442" s="16"/>
      <c r="B2442" s="16"/>
      <c r="C2442" s="16"/>
      <c r="D2442" s="16"/>
      <c r="E2442" s="16"/>
      <c r="F2442" s="16"/>
      <c r="G2442" s="24"/>
    </row>
    <row r="2443" spans="1:7">
      <c r="A2443" s="16"/>
      <c r="B2443" s="16"/>
      <c r="C2443" s="16"/>
      <c r="D2443" s="16"/>
      <c r="E2443" s="16"/>
      <c r="F2443" s="16"/>
      <c r="G2443" s="24"/>
    </row>
    <row r="2444" spans="1:7">
      <c r="A2444" s="16"/>
      <c r="B2444" s="16"/>
      <c r="C2444" s="16"/>
      <c r="D2444" s="16"/>
      <c r="E2444" s="16"/>
      <c r="F2444" s="16"/>
      <c r="G2444" s="24"/>
    </row>
    <row r="2445" spans="1:7">
      <c r="A2445" s="16"/>
      <c r="B2445" s="16"/>
      <c r="C2445" s="16"/>
      <c r="D2445" s="16"/>
      <c r="E2445" s="16"/>
      <c r="F2445" s="16"/>
      <c r="G2445" s="24"/>
    </row>
    <row r="2446" spans="1:7">
      <c r="A2446" s="16"/>
      <c r="B2446" s="16"/>
      <c r="C2446" s="16"/>
      <c r="D2446" s="16"/>
      <c r="E2446" s="16"/>
      <c r="F2446" s="16"/>
      <c r="G2446" s="24"/>
    </row>
    <row r="2447" spans="1:7">
      <c r="A2447" s="16"/>
      <c r="B2447" s="16"/>
      <c r="C2447" s="16"/>
      <c r="D2447" s="16"/>
      <c r="E2447" s="16"/>
      <c r="F2447" s="16"/>
      <c r="G2447" s="24"/>
    </row>
    <row r="2448" spans="1:7">
      <c r="A2448" s="16"/>
      <c r="B2448" s="16"/>
      <c r="C2448" s="16"/>
      <c r="D2448" s="16"/>
      <c r="E2448" s="16"/>
      <c r="F2448" s="16"/>
      <c r="G2448" s="24"/>
    </row>
    <row r="2449" spans="1:7">
      <c r="A2449" s="16"/>
      <c r="B2449" s="16"/>
      <c r="C2449" s="16"/>
      <c r="D2449" s="16"/>
      <c r="E2449" s="16"/>
      <c r="F2449" s="16"/>
      <c r="G2449" s="24"/>
    </row>
    <row r="2450" spans="1:7">
      <c r="A2450" s="16"/>
      <c r="B2450" s="16"/>
      <c r="C2450" s="16"/>
      <c r="D2450" s="16"/>
      <c r="E2450" s="16"/>
      <c r="F2450" s="16"/>
      <c r="G2450" s="24"/>
    </row>
    <row r="2451" spans="1:7">
      <c r="A2451" s="16"/>
      <c r="B2451" s="16"/>
      <c r="C2451" s="16"/>
      <c r="D2451" s="16"/>
      <c r="E2451" s="16"/>
      <c r="F2451" s="16"/>
      <c r="G2451" s="24"/>
    </row>
    <row r="2452" spans="1:7">
      <c r="A2452" s="16"/>
      <c r="B2452" s="16"/>
      <c r="C2452" s="16"/>
      <c r="D2452" s="16"/>
      <c r="E2452" s="16"/>
      <c r="F2452" s="16"/>
      <c r="G2452" s="24"/>
    </row>
    <row r="2453" spans="1:7">
      <c r="A2453" s="16"/>
      <c r="B2453" s="16"/>
      <c r="C2453" s="16"/>
      <c r="D2453" s="16"/>
      <c r="E2453" s="16"/>
      <c r="F2453" s="16"/>
      <c r="G2453" s="24"/>
    </row>
    <row r="2454" spans="1:7">
      <c r="A2454" s="16"/>
      <c r="B2454" s="16"/>
      <c r="C2454" s="16"/>
      <c r="D2454" s="16"/>
      <c r="E2454" s="16"/>
      <c r="F2454" s="16"/>
      <c r="G2454" s="24"/>
    </row>
    <row r="2455" spans="1:7">
      <c r="A2455" s="16"/>
      <c r="B2455" s="16"/>
      <c r="C2455" s="16"/>
      <c r="D2455" s="16"/>
      <c r="E2455" s="16"/>
      <c r="F2455" s="16"/>
      <c r="G2455" s="24"/>
    </row>
    <row r="2456" spans="1:7">
      <c r="A2456" s="16"/>
      <c r="B2456" s="16"/>
      <c r="C2456" s="16"/>
      <c r="D2456" s="16"/>
      <c r="E2456" s="16"/>
      <c r="F2456" s="16"/>
      <c r="G2456" s="24"/>
    </row>
    <row r="2457" spans="1:7">
      <c r="A2457" s="16"/>
      <c r="B2457" s="16"/>
      <c r="C2457" s="16"/>
      <c r="D2457" s="16"/>
      <c r="E2457" s="16"/>
      <c r="F2457" s="16"/>
      <c r="G2457" s="24"/>
    </row>
    <row r="2458" spans="1:7">
      <c r="A2458" s="16"/>
      <c r="B2458" s="16"/>
      <c r="C2458" s="16"/>
      <c r="D2458" s="16"/>
      <c r="E2458" s="16"/>
      <c r="F2458" s="16"/>
      <c r="G2458" s="24"/>
    </row>
    <row r="2459" spans="1:7">
      <c r="A2459" s="16"/>
      <c r="B2459" s="16"/>
      <c r="C2459" s="16"/>
      <c r="D2459" s="16"/>
      <c r="E2459" s="16"/>
      <c r="F2459" s="16"/>
      <c r="G2459" s="24"/>
    </row>
    <row r="2460" spans="1:7">
      <c r="A2460" s="16"/>
      <c r="B2460" s="16"/>
      <c r="C2460" s="16"/>
      <c r="D2460" s="16"/>
      <c r="E2460" s="16"/>
      <c r="F2460" s="16"/>
      <c r="G2460" s="24"/>
    </row>
    <row r="2461" spans="1:7">
      <c r="A2461" s="16"/>
      <c r="B2461" s="16"/>
      <c r="C2461" s="16"/>
      <c r="D2461" s="16"/>
      <c r="E2461" s="16"/>
      <c r="F2461" s="16"/>
      <c r="G2461" s="24"/>
    </row>
    <row r="2462" spans="1:7">
      <c r="A2462" s="16"/>
      <c r="B2462" s="16"/>
      <c r="C2462" s="16"/>
      <c r="D2462" s="16"/>
      <c r="E2462" s="16"/>
      <c r="F2462" s="16"/>
      <c r="G2462" s="24"/>
    </row>
    <row r="2463" spans="1:7">
      <c r="A2463" s="16"/>
      <c r="B2463" s="16"/>
      <c r="C2463" s="16"/>
      <c r="D2463" s="16"/>
      <c r="E2463" s="16"/>
      <c r="F2463" s="16"/>
      <c r="G2463" s="24"/>
    </row>
    <row r="2464" spans="1:7">
      <c r="A2464" s="16"/>
      <c r="B2464" s="16"/>
      <c r="C2464" s="16"/>
      <c r="D2464" s="16"/>
      <c r="E2464" s="16"/>
      <c r="F2464" s="16"/>
      <c r="G2464" s="24"/>
    </row>
    <row r="2465" spans="1:7">
      <c r="A2465" s="16"/>
      <c r="B2465" s="16"/>
      <c r="C2465" s="16"/>
      <c r="D2465" s="16"/>
      <c r="E2465" s="16"/>
      <c r="F2465" s="16"/>
      <c r="G2465" s="24"/>
    </row>
    <row r="2466" spans="1:7">
      <c r="A2466" s="16"/>
      <c r="B2466" s="16"/>
      <c r="C2466" s="16"/>
      <c r="D2466" s="16"/>
      <c r="E2466" s="16"/>
      <c r="F2466" s="16"/>
      <c r="G2466" s="24"/>
    </row>
    <row r="2467" spans="1:7">
      <c r="A2467" s="16"/>
      <c r="B2467" s="16"/>
      <c r="C2467" s="16"/>
      <c r="D2467" s="16"/>
      <c r="E2467" s="16"/>
      <c r="F2467" s="16"/>
      <c r="G2467" s="24"/>
    </row>
    <row r="2468" spans="1:7">
      <c r="A2468" s="16"/>
      <c r="B2468" s="16"/>
      <c r="C2468" s="16"/>
      <c r="D2468" s="16"/>
      <c r="E2468" s="16"/>
      <c r="F2468" s="16"/>
      <c r="G2468" s="24"/>
    </row>
    <row r="2469" spans="1:7">
      <c r="A2469" s="16"/>
      <c r="B2469" s="16"/>
      <c r="C2469" s="16"/>
      <c r="D2469" s="16"/>
      <c r="E2469" s="16"/>
      <c r="F2469" s="16"/>
      <c r="G2469" s="24"/>
    </row>
    <row r="2470" spans="1:7">
      <c r="A2470" s="16"/>
      <c r="B2470" s="16"/>
      <c r="C2470" s="16"/>
      <c r="D2470" s="16"/>
      <c r="E2470" s="16"/>
      <c r="F2470" s="16"/>
      <c r="G2470" s="24"/>
    </row>
    <row r="2471" spans="1:7">
      <c r="A2471" s="16"/>
      <c r="B2471" s="16"/>
      <c r="C2471" s="16"/>
      <c r="D2471" s="16"/>
      <c r="E2471" s="16"/>
      <c r="F2471" s="16"/>
      <c r="G2471" s="24"/>
    </row>
    <row r="2472" spans="1:7">
      <c r="A2472" s="16"/>
      <c r="B2472" s="16"/>
      <c r="C2472" s="16"/>
      <c r="D2472" s="16"/>
      <c r="E2472" s="16"/>
      <c r="F2472" s="16"/>
      <c r="G2472" s="24"/>
    </row>
    <row r="2473" spans="1:7">
      <c r="A2473" s="16"/>
      <c r="B2473" s="16"/>
      <c r="C2473" s="16"/>
      <c r="D2473" s="16"/>
      <c r="E2473" s="16"/>
      <c r="F2473" s="16"/>
      <c r="G2473" s="24"/>
    </row>
    <row r="2474" spans="1:7">
      <c r="A2474" s="16"/>
      <c r="B2474" s="16"/>
      <c r="C2474" s="16"/>
      <c r="D2474" s="16"/>
      <c r="E2474" s="16"/>
      <c r="F2474" s="16"/>
      <c r="G2474" s="24"/>
    </row>
    <row r="2475" spans="1:7">
      <c r="A2475" s="16"/>
      <c r="B2475" s="16"/>
      <c r="C2475" s="16"/>
      <c r="D2475" s="16"/>
      <c r="E2475" s="16"/>
      <c r="F2475" s="16"/>
      <c r="G2475" s="24"/>
    </row>
    <row r="2476" spans="1:7">
      <c r="A2476" s="16"/>
      <c r="B2476" s="16"/>
      <c r="C2476" s="16"/>
      <c r="D2476" s="16"/>
      <c r="E2476" s="16"/>
      <c r="F2476" s="16"/>
      <c r="G2476" s="24"/>
    </row>
    <row r="2477" spans="1:7">
      <c r="A2477" s="16"/>
      <c r="B2477" s="16"/>
      <c r="C2477" s="16"/>
      <c r="D2477" s="16"/>
      <c r="E2477" s="16"/>
      <c r="F2477" s="16"/>
      <c r="G2477" s="24"/>
    </row>
    <row r="2478" spans="1:7">
      <c r="A2478" s="16"/>
      <c r="B2478" s="16"/>
      <c r="C2478" s="16"/>
      <c r="D2478" s="16"/>
      <c r="E2478" s="16"/>
      <c r="F2478" s="16"/>
      <c r="G2478" s="24"/>
    </row>
    <row r="2479" spans="1:7">
      <c r="A2479" s="16"/>
      <c r="B2479" s="16"/>
      <c r="C2479" s="16"/>
      <c r="D2479" s="16"/>
      <c r="E2479" s="16"/>
      <c r="F2479" s="16"/>
      <c r="G2479" s="24"/>
    </row>
    <row r="2480" spans="1:7">
      <c r="A2480" s="16"/>
      <c r="B2480" s="16"/>
      <c r="C2480" s="16"/>
      <c r="D2480" s="16"/>
      <c r="E2480" s="16"/>
      <c r="F2480" s="16"/>
      <c r="G2480" s="24"/>
    </row>
    <row r="2481" spans="1:7">
      <c r="A2481" s="16"/>
      <c r="B2481" s="16"/>
      <c r="C2481" s="16"/>
      <c r="D2481" s="16"/>
      <c r="E2481" s="16"/>
      <c r="F2481" s="16"/>
      <c r="G2481" s="24"/>
    </row>
    <row r="2482" spans="1:7">
      <c r="A2482" s="16"/>
      <c r="B2482" s="16"/>
      <c r="C2482" s="16"/>
      <c r="D2482" s="16"/>
      <c r="E2482" s="16"/>
      <c r="F2482" s="16"/>
      <c r="G2482" s="24"/>
    </row>
    <row r="2483" spans="1:7">
      <c r="A2483" s="16"/>
      <c r="B2483" s="16"/>
      <c r="C2483" s="16"/>
      <c r="D2483" s="16"/>
      <c r="E2483" s="16"/>
      <c r="F2483" s="16"/>
      <c r="G2483" s="24"/>
    </row>
    <row r="2484" spans="1:7">
      <c r="A2484" s="16"/>
      <c r="B2484" s="16"/>
      <c r="C2484" s="16"/>
      <c r="D2484" s="16"/>
      <c r="E2484" s="16"/>
      <c r="F2484" s="16"/>
      <c r="G2484" s="24"/>
    </row>
    <row r="2485" spans="1:7">
      <c r="A2485" s="16"/>
      <c r="B2485" s="16"/>
      <c r="C2485" s="16"/>
      <c r="D2485" s="16"/>
      <c r="E2485" s="16"/>
      <c r="F2485" s="16"/>
      <c r="G2485" s="24"/>
    </row>
    <row r="2486" spans="1:7">
      <c r="A2486" s="16"/>
      <c r="B2486" s="16"/>
      <c r="C2486" s="16"/>
      <c r="D2486" s="16"/>
      <c r="E2486" s="16"/>
      <c r="F2486" s="16"/>
      <c r="G2486" s="24"/>
    </row>
    <row r="2487" spans="1:7">
      <c r="A2487" s="16"/>
      <c r="B2487" s="16"/>
      <c r="C2487" s="16"/>
      <c r="D2487" s="16"/>
      <c r="E2487" s="16"/>
      <c r="F2487" s="16"/>
      <c r="G2487" s="24"/>
    </row>
    <row r="2488" spans="1:7">
      <c r="A2488" s="16"/>
      <c r="B2488" s="16"/>
      <c r="C2488" s="16"/>
      <c r="D2488" s="16"/>
      <c r="E2488" s="16"/>
      <c r="F2488" s="16"/>
      <c r="G2488" s="24"/>
    </row>
    <row r="2489" spans="1:7">
      <c r="A2489" s="16"/>
      <c r="B2489" s="16"/>
      <c r="C2489" s="16"/>
      <c r="D2489" s="16"/>
      <c r="E2489" s="16"/>
      <c r="F2489" s="16"/>
      <c r="G2489" s="24"/>
    </row>
    <row r="2490" spans="1:7">
      <c r="A2490" s="16"/>
      <c r="B2490" s="16"/>
      <c r="C2490" s="16"/>
      <c r="D2490" s="16"/>
      <c r="E2490" s="16"/>
      <c r="F2490" s="16"/>
      <c r="G2490" s="24"/>
    </row>
    <row r="2491" spans="1:7">
      <c r="A2491" s="16"/>
      <c r="B2491" s="16"/>
      <c r="C2491" s="16"/>
      <c r="D2491" s="16"/>
      <c r="E2491" s="16"/>
      <c r="F2491" s="16"/>
      <c r="G2491" s="24"/>
    </row>
    <row r="2492" spans="1:7">
      <c r="A2492" s="16"/>
      <c r="B2492" s="16"/>
      <c r="C2492" s="16"/>
      <c r="D2492" s="16"/>
      <c r="E2492" s="16"/>
      <c r="F2492" s="16"/>
      <c r="G2492" s="24"/>
    </row>
    <row r="2493" spans="1:7">
      <c r="A2493" s="16"/>
      <c r="B2493" s="16"/>
      <c r="C2493" s="16"/>
      <c r="D2493" s="16"/>
      <c r="E2493" s="16"/>
      <c r="F2493" s="16"/>
      <c r="G2493" s="24"/>
    </row>
    <row r="2494" spans="1:7">
      <c r="A2494" s="16"/>
      <c r="B2494" s="16"/>
      <c r="C2494" s="16"/>
      <c r="D2494" s="16"/>
      <c r="E2494" s="16"/>
      <c r="F2494" s="16"/>
      <c r="G2494" s="24"/>
    </row>
    <row r="2495" spans="1:7">
      <c r="A2495" s="16"/>
      <c r="B2495" s="16"/>
      <c r="C2495" s="16"/>
      <c r="D2495" s="16"/>
      <c r="E2495" s="16"/>
      <c r="F2495" s="16"/>
      <c r="G2495" s="24"/>
    </row>
    <row r="2496" spans="1:7">
      <c r="A2496" s="16"/>
      <c r="B2496" s="16"/>
      <c r="C2496" s="16"/>
      <c r="D2496" s="16"/>
      <c r="E2496" s="16"/>
      <c r="F2496" s="16"/>
      <c r="G2496" s="24"/>
    </row>
    <row r="2497" spans="1:7">
      <c r="A2497" s="16"/>
      <c r="B2497" s="16"/>
      <c r="C2497" s="16"/>
      <c r="D2497" s="16"/>
      <c r="E2497" s="16"/>
      <c r="F2497" s="16"/>
      <c r="G2497" s="24"/>
    </row>
    <row r="2498" spans="1:7">
      <c r="A2498" s="16"/>
      <c r="B2498" s="16"/>
      <c r="C2498" s="16"/>
      <c r="D2498" s="16"/>
      <c r="E2498" s="16"/>
      <c r="F2498" s="16"/>
      <c r="G2498" s="24"/>
    </row>
    <row r="2499" spans="1:7">
      <c r="A2499" s="16"/>
      <c r="B2499" s="16"/>
      <c r="C2499" s="16"/>
      <c r="D2499" s="16"/>
      <c r="E2499" s="16"/>
      <c r="F2499" s="16"/>
      <c r="G2499" s="24"/>
    </row>
    <row r="2500" spans="1:7">
      <c r="A2500" s="16"/>
      <c r="B2500" s="16"/>
      <c r="C2500" s="16"/>
      <c r="D2500" s="16"/>
      <c r="E2500" s="16"/>
      <c r="F2500" s="16"/>
      <c r="G2500" s="24"/>
    </row>
    <row r="2501" spans="1:7">
      <c r="A2501" s="16"/>
      <c r="B2501" s="16"/>
      <c r="C2501" s="16"/>
      <c r="D2501" s="16"/>
      <c r="E2501" s="16"/>
      <c r="F2501" s="16"/>
      <c r="G2501" s="24"/>
    </row>
    <row r="2502" spans="1:7">
      <c r="A2502" s="16"/>
      <c r="B2502" s="16"/>
      <c r="C2502" s="16"/>
      <c r="D2502" s="16"/>
      <c r="E2502" s="16"/>
      <c r="F2502" s="16"/>
      <c r="G2502" s="24"/>
    </row>
    <row r="2503" spans="1:7">
      <c r="A2503" s="16"/>
      <c r="B2503" s="16"/>
      <c r="C2503" s="16"/>
      <c r="D2503" s="16"/>
      <c r="E2503" s="16"/>
      <c r="F2503" s="16"/>
      <c r="G2503" s="24"/>
    </row>
    <row r="2504" spans="1:7">
      <c r="A2504" s="16"/>
      <c r="B2504" s="16"/>
      <c r="C2504" s="16"/>
      <c r="D2504" s="16"/>
      <c r="E2504" s="16"/>
      <c r="F2504" s="16"/>
      <c r="G2504" s="24"/>
    </row>
    <row r="2505" spans="1:7">
      <c r="A2505" s="16"/>
      <c r="B2505" s="16"/>
      <c r="C2505" s="16"/>
      <c r="D2505" s="16"/>
      <c r="E2505" s="16"/>
      <c r="F2505" s="16"/>
      <c r="G2505" s="24"/>
    </row>
    <row r="2506" spans="1:7">
      <c r="A2506" s="16"/>
      <c r="B2506" s="16"/>
      <c r="C2506" s="16"/>
      <c r="D2506" s="16"/>
      <c r="E2506" s="16"/>
      <c r="F2506" s="16"/>
      <c r="G2506" s="24"/>
    </row>
    <row r="2507" spans="1:7">
      <c r="A2507" s="16"/>
      <c r="B2507" s="16"/>
      <c r="C2507" s="16"/>
      <c r="D2507" s="16"/>
      <c r="E2507" s="16"/>
      <c r="F2507" s="16"/>
      <c r="G2507" s="24"/>
    </row>
    <row r="2508" spans="1:7">
      <c r="A2508" s="16"/>
      <c r="B2508" s="16"/>
      <c r="C2508" s="16"/>
      <c r="D2508" s="16"/>
      <c r="E2508" s="16"/>
      <c r="F2508" s="16"/>
      <c r="G2508" s="24"/>
    </row>
    <row r="2509" spans="1:7">
      <c r="A2509" s="16"/>
      <c r="B2509" s="16"/>
      <c r="C2509" s="16"/>
      <c r="D2509" s="16"/>
      <c r="E2509" s="16"/>
      <c r="F2509" s="16"/>
      <c r="G2509" s="24"/>
    </row>
    <row r="2510" spans="1:7">
      <c r="A2510" s="16"/>
      <c r="B2510" s="16"/>
      <c r="C2510" s="16"/>
      <c r="D2510" s="16"/>
      <c r="E2510" s="16"/>
      <c r="F2510" s="16"/>
      <c r="G2510" s="24"/>
    </row>
    <row r="2511" spans="1:7">
      <c r="A2511" s="16"/>
      <c r="B2511" s="16"/>
      <c r="C2511" s="16"/>
      <c r="D2511" s="16"/>
      <c r="E2511" s="16"/>
      <c r="F2511" s="16"/>
      <c r="G2511" s="24"/>
    </row>
    <row r="2512" spans="1:7">
      <c r="A2512" s="16"/>
      <c r="B2512" s="16"/>
      <c r="C2512" s="16"/>
      <c r="D2512" s="16"/>
      <c r="E2512" s="16"/>
      <c r="F2512" s="16"/>
      <c r="G2512" s="24"/>
    </row>
    <row r="2513" spans="1:7">
      <c r="A2513" s="16"/>
      <c r="B2513" s="16"/>
      <c r="C2513" s="16"/>
      <c r="D2513" s="16"/>
      <c r="E2513" s="16"/>
      <c r="F2513" s="16"/>
      <c r="G2513" s="24"/>
    </row>
    <row r="2514" spans="1:7">
      <c r="A2514" s="16"/>
      <c r="B2514" s="16"/>
      <c r="C2514" s="16"/>
      <c r="D2514" s="16"/>
      <c r="E2514" s="16"/>
      <c r="F2514" s="16"/>
      <c r="G2514" s="24"/>
    </row>
    <row r="2515" spans="1:7">
      <c r="A2515" s="16"/>
      <c r="B2515" s="16"/>
      <c r="C2515" s="16"/>
      <c r="D2515" s="16"/>
      <c r="E2515" s="16"/>
      <c r="F2515" s="16"/>
      <c r="G2515" s="24"/>
    </row>
    <row r="2516" spans="1:7">
      <c r="A2516" s="16"/>
      <c r="B2516" s="16"/>
      <c r="C2516" s="16"/>
      <c r="D2516" s="16"/>
      <c r="E2516" s="16"/>
      <c r="F2516" s="16"/>
      <c r="G2516" s="24"/>
    </row>
    <row r="2517" spans="1:7">
      <c r="A2517" s="16"/>
      <c r="B2517" s="16"/>
      <c r="C2517" s="16"/>
      <c r="D2517" s="16"/>
      <c r="E2517" s="16"/>
      <c r="F2517" s="16"/>
      <c r="G2517" s="24"/>
    </row>
    <row r="2518" spans="1:7">
      <c r="A2518" s="16"/>
      <c r="B2518" s="16"/>
      <c r="C2518" s="16"/>
      <c r="D2518" s="16"/>
      <c r="E2518" s="16"/>
      <c r="F2518" s="16"/>
      <c r="G2518" s="24"/>
    </row>
    <row r="2519" spans="1:7">
      <c r="A2519" s="16"/>
      <c r="B2519" s="16"/>
      <c r="C2519" s="16"/>
      <c r="D2519" s="16"/>
      <c r="E2519" s="16"/>
      <c r="F2519" s="16"/>
      <c r="G2519" s="24"/>
    </row>
    <row r="2520" spans="1:7">
      <c r="A2520" s="16"/>
      <c r="B2520" s="16"/>
      <c r="C2520" s="16"/>
      <c r="D2520" s="16"/>
      <c r="E2520" s="16"/>
      <c r="F2520" s="16"/>
      <c r="G2520" s="24"/>
    </row>
    <row r="2521" spans="1:7">
      <c r="A2521" s="16"/>
      <c r="B2521" s="16"/>
      <c r="C2521" s="16"/>
      <c r="D2521" s="16"/>
      <c r="E2521" s="16"/>
      <c r="F2521" s="16"/>
      <c r="G2521" s="24"/>
    </row>
    <row r="2522" spans="1:7">
      <c r="A2522" s="16"/>
      <c r="B2522" s="16"/>
      <c r="C2522" s="16"/>
      <c r="D2522" s="16"/>
      <c r="E2522" s="16"/>
      <c r="F2522" s="16"/>
      <c r="G2522" s="24"/>
    </row>
    <row r="2523" spans="1:7">
      <c r="A2523" s="16"/>
      <c r="B2523" s="16"/>
      <c r="C2523" s="16"/>
      <c r="D2523" s="16"/>
      <c r="E2523" s="16"/>
      <c r="F2523" s="16"/>
      <c r="G2523" s="24"/>
    </row>
    <row r="2524" spans="1:7">
      <c r="A2524" s="16"/>
      <c r="B2524" s="16"/>
      <c r="C2524" s="16"/>
      <c r="D2524" s="16"/>
      <c r="E2524" s="16"/>
      <c r="F2524" s="16"/>
      <c r="G2524" s="24"/>
    </row>
    <row r="2525" spans="1:7">
      <c r="A2525" s="16"/>
      <c r="B2525" s="16"/>
      <c r="C2525" s="16"/>
      <c r="D2525" s="16"/>
      <c r="E2525" s="16"/>
      <c r="F2525" s="16"/>
      <c r="G2525" s="24"/>
    </row>
    <row r="2526" spans="1:7">
      <c r="A2526" s="16"/>
      <c r="B2526" s="16"/>
      <c r="C2526" s="16"/>
      <c r="D2526" s="16"/>
      <c r="E2526" s="16"/>
      <c r="F2526" s="16"/>
      <c r="G2526" s="24"/>
    </row>
    <row r="2527" spans="1:7">
      <c r="A2527" s="16"/>
      <c r="B2527" s="16"/>
      <c r="C2527" s="16"/>
      <c r="D2527" s="16"/>
      <c r="E2527" s="16"/>
      <c r="F2527" s="16"/>
      <c r="G2527" s="24"/>
    </row>
    <row r="2528" spans="1:7">
      <c r="A2528" s="16"/>
      <c r="B2528" s="16"/>
      <c r="C2528" s="16"/>
      <c r="D2528" s="16"/>
      <c r="E2528" s="16"/>
      <c r="F2528" s="16"/>
      <c r="G2528" s="24"/>
    </row>
    <row r="2529" spans="1:7">
      <c r="A2529" s="16"/>
      <c r="B2529" s="16"/>
      <c r="C2529" s="16"/>
      <c r="D2529" s="16"/>
      <c r="E2529" s="16"/>
      <c r="F2529" s="16"/>
      <c r="G2529" s="24"/>
    </row>
    <row r="2530" spans="1:7">
      <c r="A2530" s="16"/>
      <c r="B2530" s="16"/>
      <c r="C2530" s="16"/>
      <c r="D2530" s="16"/>
      <c r="E2530" s="16"/>
      <c r="F2530" s="16"/>
      <c r="G2530" s="24"/>
    </row>
    <row r="2531" spans="1:7">
      <c r="A2531" s="16"/>
      <c r="B2531" s="16"/>
      <c r="C2531" s="16"/>
      <c r="D2531" s="16"/>
      <c r="E2531" s="16"/>
      <c r="F2531" s="16"/>
      <c r="G2531" s="24"/>
    </row>
    <row r="2532" spans="1:7">
      <c r="A2532" s="16"/>
      <c r="B2532" s="16"/>
      <c r="C2532" s="16"/>
      <c r="D2532" s="16"/>
      <c r="E2532" s="16"/>
      <c r="F2532" s="16"/>
      <c r="G2532" s="24"/>
    </row>
    <row r="2533" spans="1:7">
      <c r="A2533" s="16"/>
      <c r="B2533" s="16"/>
      <c r="C2533" s="16"/>
      <c r="D2533" s="16"/>
      <c r="E2533" s="16"/>
      <c r="F2533" s="16"/>
      <c r="G2533" s="24"/>
    </row>
    <row r="2534" spans="1:7">
      <c r="A2534" s="16"/>
      <c r="B2534" s="16"/>
      <c r="C2534" s="16"/>
      <c r="D2534" s="16"/>
      <c r="E2534" s="16"/>
      <c r="F2534" s="16"/>
      <c r="G2534" s="24"/>
    </row>
    <row r="2535" spans="1:7">
      <c r="A2535" s="16"/>
      <c r="B2535" s="16"/>
      <c r="C2535" s="16"/>
      <c r="D2535" s="16"/>
      <c r="E2535" s="16"/>
      <c r="F2535" s="16"/>
      <c r="G2535" s="24"/>
    </row>
    <row r="2536" spans="1:7">
      <c r="A2536" s="16"/>
      <c r="B2536" s="16"/>
      <c r="C2536" s="16"/>
      <c r="D2536" s="16"/>
      <c r="E2536" s="16"/>
      <c r="F2536" s="16"/>
      <c r="G2536" s="24"/>
    </row>
    <row r="2537" spans="1:7">
      <c r="A2537" s="16"/>
      <c r="B2537" s="16"/>
      <c r="C2537" s="16"/>
      <c r="D2537" s="16"/>
      <c r="E2537" s="16"/>
      <c r="F2537" s="16"/>
      <c r="G2537" s="24"/>
    </row>
    <row r="2538" spans="1:7">
      <c r="A2538" s="16"/>
      <c r="B2538" s="16"/>
      <c r="C2538" s="16"/>
      <c r="D2538" s="16"/>
      <c r="E2538" s="16"/>
      <c r="F2538" s="16"/>
      <c r="G2538" s="24"/>
    </row>
    <row r="2539" spans="1:7">
      <c r="A2539" s="16"/>
      <c r="B2539" s="16"/>
      <c r="C2539" s="16"/>
      <c r="D2539" s="16"/>
      <c r="E2539" s="16"/>
      <c r="F2539" s="16"/>
      <c r="G2539" s="24"/>
    </row>
    <row r="2540" spans="1:7">
      <c r="A2540" s="16"/>
      <c r="B2540" s="16"/>
      <c r="C2540" s="16"/>
      <c r="D2540" s="16"/>
      <c r="E2540" s="16"/>
      <c r="F2540" s="16"/>
      <c r="G2540" s="24"/>
    </row>
    <row r="2541" spans="1:7">
      <c r="A2541" s="16"/>
      <c r="B2541" s="16"/>
      <c r="C2541" s="16"/>
      <c r="D2541" s="16"/>
      <c r="E2541" s="16"/>
      <c r="F2541" s="16"/>
      <c r="G2541" s="24"/>
    </row>
    <row r="2542" spans="1:7">
      <c r="A2542" s="16"/>
      <c r="B2542" s="16"/>
      <c r="C2542" s="16"/>
      <c r="D2542" s="16"/>
      <c r="E2542" s="16"/>
      <c r="F2542" s="16"/>
      <c r="G2542" s="24"/>
    </row>
    <row r="2543" spans="1:7">
      <c r="A2543" s="16"/>
      <c r="B2543" s="16"/>
      <c r="C2543" s="16"/>
      <c r="D2543" s="16"/>
      <c r="E2543" s="16"/>
      <c r="F2543" s="16"/>
      <c r="G2543" s="24"/>
    </row>
    <row r="2544" spans="1:7">
      <c r="A2544" s="16"/>
      <c r="B2544" s="16"/>
      <c r="C2544" s="16"/>
      <c r="D2544" s="16"/>
      <c r="E2544" s="16"/>
      <c r="F2544" s="16"/>
      <c r="G2544" s="24"/>
    </row>
    <row r="2545" spans="1:7">
      <c r="A2545" s="16"/>
      <c r="B2545" s="16"/>
      <c r="C2545" s="16"/>
      <c r="D2545" s="16"/>
      <c r="E2545" s="16"/>
      <c r="F2545" s="16"/>
      <c r="G2545" s="24"/>
    </row>
    <row r="2546" spans="1:7">
      <c r="A2546" s="16"/>
      <c r="B2546" s="16"/>
      <c r="C2546" s="16"/>
      <c r="D2546" s="16"/>
      <c r="E2546" s="16"/>
      <c r="F2546" s="16"/>
      <c r="G2546" s="24"/>
    </row>
    <row r="2547" spans="1:7">
      <c r="A2547" s="16"/>
      <c r="B2547" s="16"/>
      <c r="C2547" s="16"/>
      <c r="D2547" s="16"/>
      <c r="E2547" s="16"/>
      <c r="F2547" s="16"/>
      <c r="G2547" s="24"/>
    </row>
    <row r="2548" spans="1:7">
      <c r="A2548" s="16"/>
      <c r="B2548" s="16"/>
      <c r="C2548" s="16"/>
      <c r="D2548" s="16"/>
      <c r="E2548" s="16"/>
      <c r="F2548" s="16"/>
      <c r="G2548" s="24"/>
    </row>
    <row r="2549" spans="1:7">
      <c r="A2549" s="16"/>
      <c r="B2549" s="16"/>
      <c r="C2549" s="16"/>
      <c r="D2549" s="16"/>
      <c r="E2549" s="16"/>
      <c r="F2549" s="16"/>
      <c r="G2549" s="24"/>
    </row>
    <row r="2550" spans="1:7">
      <c r="A2550" s="16"/>
      <c r="B2550" s="16"/>
      <c r="C2550" s="16"/>
      <c r="D2550" s="16"/>
      <c r="E2550" s="16"/>
      <c r="F2550" s="16"/>
      <c r="G2550" s="24"/>
    </row>
    <row r="2551" spans="1:7">
      <c r="A2551" s="16"/>
      <c r="B2551" s="16"/>
      <c r="C2551" s="16"/>
      <c r="D2551" s="16"/>
      <c r="E2551" s="16"/>
      <c r="F2551" s="16"/>
      <c r="G2551" s="24"/>
    </row>
    <row r="2552" spans="1:7">
      <c r="A2552" s="16"/>
      <c r="B2552" s="16"/>
      <c r="C2552" s="16"/>
      <c r="D2552" s="16"/>
      <c r="E2552" s="16"/>
      <c r="F2552" s="16"/>
      <c r="G2552" s="24"/>
    </row>
    <row r="2553" spans="1:7">
      <c r="A2553" s="16"/>
      <c r="B2553" s="16"/>
      <c r="C2553" s="16"/>
      <c r="D2553" s="16"/>
      <c r="E2553" s="16"/>
      <c r="F2553" s="16"/>
      <c r="G2553" s="24"/>
    </row>
    <row r="2554" spans="1:7">
      <c r="A2554" s="16"/>
      <c r="B2554" s="16"/>
      <c r="C2554" s="16"/>
      <c r="D2554" s="16"/>
      <c r="E2554" s="16"/>
      <c r="F2554" s="16"/>
      <c r="G2554" s="24"/>
    </row>
    <row r="2555" spans="1:7">
      <c r="A2555" s="16"/>
      <c r="B2555" s="16"/>
      <c r="C2555" s="16"/>
      <c r="D2555" s="16"/>
      <c r="E2555" s="16"/>
      <c r="F2555" s="16"/>
      <c r="G2555" s="24"/>
    </row>
    <row r="2556" spans="1:7">
      <c r="A2556" s="16"/>
      <c r="B2556" s="16"/>
      <c r="C2556" s="16"/>
      <c r="D2556" s="16"/>
      <c r="E2556" s="16"/>
      <c r="F2556" s="16"/>
      <c r="G2556" s="24"/>
    </row>
    <row r="2557" spans="1:7">
      <c r="A2557" s="16"/>
      <c r="B2557" s="16"/>
      <c r="C2557" s="16"/>
      <c r="D2557" s="16"/>
      <c r="E2557" s="16"/>
      <c r="F2557" s="16"/>
      <c r="G2557" s="24"/>
    </row>
    <row r="2558" spans="1:7">
      <c r="A2558" s="16"/>
      <c r="B2558" s="16"/>
      <c r="C2558" s="16"/>
      <c r="D2558" s="16"/>
      <c r="E2558" s="16"/>
      <c r="F2558" s="16"/>
      <c r="G2558" s="24"/>
    </row>
    <row r="2559" spans="1:7">
      <c r="A2559" s="16"/>
      <c r="B2559" s="16"/>
      <c r="C2559" s="16"/>
      <c r="D2559" s="16"/>
      <c r="E2559" s="16"/>
      <c r="F2559" s="16"/>
      <c r="G2559" s="24"/>
    </row>
    <row r="2560" spans="1:7">
      <c r="A2560" s="16"/>
      <c r="B2560" s="16"/>
      <c r="C2560" s="16"/>
      <c r="D2560" s="16"/>
      <c r="E2560" s="16"/>
      <c r="F2560" s="16"/>
      <c r="G2560" s="24"/>
    </row>
    <row r="2561" spans="1:7">
      <c r="A2561" s="16"/>
      <c r="B2561" s="16"/>
      <c r="C2561" s="16"/>
      <c r="D2561" s="16"/>
      <c r="E2561" s="16"/>
      <c r="F2561" s="16"/>
      <c r="G2561" s="24"/>
    </row>
    <row r="2562" spans="1:7">
      <c r="A2562" s="16"/>
      <c r="B2562" s="16"/>
      <c r="C2562" s="16"/>
      <c r="D2562" s="16"/>
      <c r="E2562" s="16"/>
      <c r="F2562" s="16"/>
      <c r="G2562" s="24"/>
    </row>
    <row r="2563" spans="1:7">
      <c r="A2563" s="16"/>
      <c r="B2563" s="16"/>
      <c r="C2563" s="16"/>
      <c r="D2563" s="16"/>
      <c r="E2563" s="16"/>
      <c r="F2563" s="16"/>
      <c r="G2563" s="24"/>
    </row>
    <row r="2564" spans="1:7">
      <c r="A2564" s="16"/>
      <c r="B2564" s="16"/>
      <c r="C2564" s="16"/>
      <c r="D2564" s="16"/>
      <c r="E2564" s="16"/>
      <c r="F2564" s="16"/>
      <c r="G2564" s="24"/>
    </row>
    <row r="2565" spans="1:7">
      <c r="A2565" s="16"/>
      <c r="B2565" s="16"/>
      <c r="C2565" s="16"/>
      <c r="D2565" s="16"/>
      <c r="E2565" s="16"/>
      <c r="F2565" s="16"/>
      <c r="G2565" s="24"/>
    </row>
    <row r="2566" spans="1:7">
      <c r="A2566" s="16"/>
      <c r="B2566" s="16"/>
      <c r="C2566" s="16"/>
      <c r="D2566" s="16"/>
      <c r="E2566" s="16"/>
      <c r="F2566" s="16"/>
      <c r="G2566" s="24"/>
    </row>
    <row r="2567" spans="1:7">
      <c r="A2567" s="16"/>
      <c r="B2567" s="16"/>
      <c r="C2567" s="16"/>
      <c r="D2567" s="16"/>
      <c r="E2567" s="16"/>
      <c r="F2567" s="16"/>
      <c r="G2567" s="24"/>
    </row>
    <row r="2568" spans="1:7">
      <c r="A2568" s="16"/>
      <c r="B2568" s="16"/>
      <c r="C2568" s="16"/>
      <c r="D2568" s="16"/>
      <c r="E2568" s="16"/>
      <c r="F2568" s="16"/>
      <c r="G2568" s="24"/>
    </row>
    <row r="2569" spans="1:7">
      <c r="A2569" s="16"/>
      <c r="B2569" s="16"/>
      <c r="C2569" s="16"/>
      <c r="D2569" s="16"/>
      <c r="E2569" s="16"/>
      <c r="F2569" s="16"/>
      <c r="G2569" s="24"/>
    </row>
    <row r="2570" spans="1:7">
      <c r="A2570" s="16"/>
      <c r="B2570" s="16"/>
      <c r="C2570" s="16"/>
      <c r="D2570" s="16"/>
      <c r="E2570" s="16"/>
      <c r="F2570" s="16"/>
      <c r="G2570" s="24"/>
    </row>
    <row r="2571" spans="1:7">
      <c r="A2571" s="16"/>
      <c r="B2571" s="16"/>
      <c r="C2571" s="16"/>
      <c r="D2571" s="16"/>
      <c r="E2571" s="16"/>
      <c r="F2571" s="16"/>
      <c r="G2571" s="24"/>
    </row>
    <row r="2572" spans="1:7">
      <c r="A2572" s="16"/>
      <c r="B2572" s="16"/>
      <c r="C2572" s="16"/>
      <c r="D2572" s="16"/>
      <c r="E2572" s="16"/>
      <c r="F2572" s="16"/>
      <c r="G2572" s="24"/>
    </row>
    <row r="2573" spans="1:7">
      <c r="A2573" s="16"/>
      <c r="B2573" s="16"/>
      <c r="C2573" s="16"/>
      <c r="D2573" s="16"/>
      <c r="E2573" s="16"/>
      <c r="F2573" s="16"/>
      <c r="G2573" s="24"/>
    </row>
    <row r="2574" spans="1:7">
      <c r="A2574" s="16"/>
      <c r="B2574" s="16"/>
      <c r="C2574" s="16"/>
      <c r="D2574" s="16"/>
      <c r="E2574" s="16"/>
      <c r="F2574" s="16"/>
      <c r="G2574" s="24"/>
    </row>
    <row r="2575" spans="1:7">
      <c r="A2575" s="16"/>
      <c r="B2575" s="16"/>
      <c r="C2575" s="16"/>
      <c r="D2575" s="16"/>
      <c r="E2575" s="16"/>
      <c r="F2575" s="16"/>
      <c r="G2575" s="24"/>
    </row>
    <row r="2576" spans="1:7">
      <c r="A2576" s="16"/>
      <c r="B2576" s="16"/>
      <c r="C2576" s="16"/>
      <c r="D2576" s="16"/>
      <c r="E2576" s="16"/>
      <c r="F2576" s="16"/>
      <c r="G2576" s="24"/>
    </row>
    <row r="2577" spans="1:7">
      <c r="A2577" s="16"/>
      <c r="B2577" s="16"/>
      <c r="C2577" s="16"/>
      <c r="D2577" s="16"/>
      <c r="E2577" s="16"/>
      <c r="F2577" s="16"/>
      <c r="G2577" s="24"/>
    </row>
    <row r="2578" spans="1:7">
      <c r="A2578" s="16"/>
      <c r="B2578" s="16"/>
      <c r="C2578" s="16"/>
      <c r="D2578" s="16"/>
      <c r="E2578" s="16"/>
      <c r="F2578" s="16"/>
      <c r="G2578" s="24"/>
    </row>
    <row r="2579" spans="1:7">
      <c r="A2579" s="16"/>
      <c r="B2579" s="16"/>
      <c r="C2579" s="16"/>
      <c r="D2579" s="16"/>
      <c r="E2579" s="16"/>
      <c r="F2579" s="16"/>
      <c r="G2579" s="24"/>
    </row>
    <row r="2580" spans="1:7">
      <c r="A2580" s="16"/>
      <c r="B2580" s="16"/>
      <c r="C2580" s="16"/>
      <c r="D2580" s="16"/>
      <c r="E2580" s="16"/>
      <c r="F2580" s="16"/>
      <c r="G2580" s="24"/>
    </row>
    <row r="2581" spans="1:7">
      <c r="A2581" s="16"/>
      <c r="B2581" s="16"/>
      <c r="C2581" s="16"/>
      <c r="D2581" s="16"/>
      <c r="E2581" s="16"/>
      <c r="F2581" s="16"/>
      <c r="G2581" s="24"/>
    </row>
    <row r="2582" spans="1:7">
      <c r="A2582" s="16"/>
      <c r="B2582" s="16"/>
      <c r="C2582" s="16"/>
      <c r="D2582" s="16"/>
      <c r="E2582" s="16"/>
      <c r="F2582" s="16"/>
      <c r="G2582" s="24"/>
    </row>
    <row r="2583" spans="1:7">
      <c r="A2583" s="16"/>
      <c r="B2583" s="16"/>
      <c r="C2583" s="16"/>
      <c r="D2583" s="16"/>
      <c r="E2583" s="16"/>
      <c r="F2583" s="16"/>
      <c r="G2583" s="24"/>
    </row>
    <row r="2584" spans="1:7">
      <c r="A2584" s="16"/>
      <c r="B2584" s="16"/>
      <c r="C2584" s="16"/>
      <c r="D2584" s="16"/>
      <c r="E2584" s="16"/>
      <c r="F2584" s="16"/>
      <c r="G2584" s="24"/>
    </row>
    <row r="2585" spans="1:7">
      <c r="A2585" s="16"/>
      <c r="B2585" s="16"/>
      <c r="C2585" s="16"/>
      <c r="D2585" s="16"/>
      <c r="E2585" s="16"/>
      <c r="F2585" s="16"/>
      <c r="G2585" s="24"/>
    </row>
    <row r="2586" spans="1:7">
      <c r="A2586" s="16"/>
      <c r="B2586" s="16"/>
      <c r="C2586" s="16"/>
      <c r="D2586" s="16"/>
      <c r="E2586" s="16"/>
      <c r="F2586" s="16"/>
      <c r="G2586" s="24"/>
    </row>
    <row r="2587" spans="1:7">
      <c r="A2587" s="16"/>
      <c r="B2587" s="16"/>
      <c r="C2587" s="16"/>
      <c r="D2587" s="16"/>
      <c r="E2587" s="16"/>
      <c r="F2587" s="16"/>
      <c r="G2587" s="24"/>
    </row>
    <row r="2588" spans="1:7">
      <c r="A2588" s="16"/>
      <c r="B2588" s="16"/>
      <c r="C2588" s="16"/>
      <c r="D2588" s="16"/>
      <c r="E2588" s="16"/>
      <c r="F2588" s="16"/>
      <c r="G2588" s="24"/>
    </row>
    <row r="2589" spans="1:7">
      <c r="A2589" s="16"/>
      <c r="B2589" s="16"/>
      <c r="C2589" s="16"/>
      <c r="D2589" s="16"/>
      <c r="E2589" s="16"/>
      <c r="F2589" s="16"/>
      <c r="G2589" s="24"/>
    </row>
    <row r="2590" spans="1:7">
      <c r="A2590" s="16"/>
      <c r="B2590" s="16"/>
      <c r="C2590" s="16"/>
      <c r="D2590" s="16"/>
      <c r="E2590" s="16"/>
      <c r="F2590" s="16"/>
      <c r="G2590" s="24"/>
    </row>
    <row r="2591" spans="1:7">
      <c r="A2591" s="16"/>
      <c r="B2591" s="16"/>
      <c r="C2591" s="16"/>
      <c r="D2591" s="16"/>
      <c r="E2591" s="16"/>
      <c r="F2591" s="16"/>
      <c r="G2591" s="24"/>
    </row>
    <row r="2592" spans="1:7">
      <c r="A2592" s="16"/>
      <c r="B2592" s="16"/>
      <c r="C2592" s="16"/>
      <c r="D2592" s="16"/>
      <c r="E2592" s="16"/>
      <c r="F2592" s="16"/>
      <c r="G2592" s="24"/>
    </row>
    <row r="2593" spans="1:7">
      <c r="A2593" s="16"/>
      <c r="B2593" s="16"/>
      <c r="C2593" s="16"/>
      <c r="D2593" s="16"/>
      <c r="E2593" s="16"/>
      <c r="F2593" s="16"/>
      <c r="G2593" s="24"/>
    </row>
    <row r="2594" spans="1:7">
      <c r="A2594" s="16"/>
      <c r="B2594" s="16"/>
      <c r="C2594" s="16"/>
      <c r="D2594" s="16"/>
      <c r="E2594" s="16"/>
      <c r="F2594" s="16"/>
      <c r="G2594" s="24"/>
    </row>
    <row r="2595" spans="1:7">
      <c r="A2595" s="16"/>
      <c r="B2595" s="16"/>
      <c r="C2595" s="16"/>
      <c r="D2595" s="16"/>
      <c r="E2595" s="16"/>
      <c r="F2595" s="16"/>
      <c r="G2595" s="24"/>
    </row>
    <row r="2596" spans="1:7">
      <c r="A2596" s="16"/>
      <c r="B2596" s="16"/>
      <c r="C2596" s="16"/>
      <c r="D2596" s="16"/>
      <c r="E2596" s="16"/>
      <c r="F2596" s="16"/>
      <c r="G2596" s="24"/>
    </row>
    <row r="2597" spans="1:7">
      <c r="A2597" s="16"/>
      <c r="B2597" s="16"/>
      <c r="C2597" s="16"/>
      <c r="D2597" s="16"/>
      <c r="E2597" s="16"/>
      <c r="F2597" s="16"/>
      <c r="G2597" s="24"/>
    </row>
    <row r="2598" spans="1:7">
      <c r="A2598" s="16"/>
      <c r="B2598" s="16"/>
      <c r="C2598" s="16"/>
      <c r="D2598" s="16"/>
      <c r="E2598" s="16"/>
      <c r="F2598" s="16"/>
      <c r="G2598" s="24"/>
    </row>
    <row r="2599" spans="1:7">
      <c r="A2599" s="16"/>
      <c r="B2599" s="16"/>
      <c r="C2599" s="16"/>
      <c r="D2599" s="16"/>
      <c r="E2599" s="16"/>
      <c r="F2599" s="16"/>
      <c r="G2599" s="24"/>
    </row>
    <row r="2600" spans="1:7">
      <c r="A2600" s="16"/>
      <c r="B2600" s="16"/>
      <c r="C2600" s="16"/>
      <c r="D2600" s="16"/>
      <c r="E2600" s="16"/>
      <c r="F2600" s="16"/>
      <c r="G2600" s="24"/>
    </row>
    <row r="2601" spans="1:7">
      <c r="A2601" s="16"/>
      <c r="B2601" s="16"/>
      <c r="C2601" s="16"/>
      <c r="D2601" s="16"/>
      <c r="E2601" s="16"/>
      <c r="F2601" s="16"/>
      <c r="G2601" s="24"/>
    </row>
    <row r="2602" spans="1:7">
      <c r="A2602" s="16"/>
      <c r="B2602" s="16"/>
      <c r="C2602" s="16"/>
      <c r="D2602" s="16"/>
      <c r="E2602" s="16"/>
      <c r="F2602" s="16"/>
      <c r="G2602" s="24"/>
    </row>
    <row r="2603" spans="1:7">
      <c r="A2603" s="16"/>
      <c r="B2603" s="16"/>
      <c r="C2603" s="16"/>
      <c r="D2603" s="16"/>
      <c r="E2603" s="16"/>
      <c r="F2603" s="16"/>
      <c r="G2603" s="24"/>
    </row>
    <row r="2604" spans="1:7">
      <c r="A2604" s="16"/>
      <c r="B2604" s="16"/>
      <c r="C2604" s="16"/>
      <c r="D2604" s="16"/>
      <c r="E2604" s="16"/>
      <c r="F2604" s="16"/>
      <c r="G2604" s="24"/>
    </row>
    <row r="2605" spans="1:7">
      <c r="A2605" s="16"/>
      <c r="B2605" s="16"/>
      <c r="C2605" s="16"/>
      <c r="D2605" s="16"/>
      <c r="E2605" s="16"/>
      <c r="F2605" s="16"/>
      <c r="G2605" s="24"/>
    </row>
    <row r="2606" spans="1:7">
      <c r="A2606" s="16"/>
      <c r="B2606" s="16"/>
      <c r="C2606" s="16"/>
      <c r="D2606" s="16"/>
      <c r="E2606" s="16"/>
      <c r="F2606" s="16"/>
      <c r="G2606" s="24"/>
    </row>
    <row r="2607" spans="1:7">
      <c r="A2607" s="16"/>
      <c r="B2607" s="16"/>
      <c r="C2607" s="16"/>
      <c r="D2607" s="16"/>
      <c r="E2607" s="16"/>
      <c r="F2607" s="16"/>
      <c r="G2607" s="24"/>
    </row>
    <row r="2608" spans="1:7">
      <c r="A2608" s="16"/>
      <c r="B2608" s="16"/>
      <c r="C2608" s="16"/>
      <c r="D2608" s="16"/>
      <c r="E2608" s="16"/>
      <c r="F2608" s="16"/>
      <c r="G2608" s="24"/>
    </row>
    <row r="2609" spans="1:7">
      <c r="A2609" s="16"/>
      <c r="B2609" s="16"/>
      <c r="C2609" s="16"/>
      <c r="D2609" s="16"/>
      <c r="E2609" s="16"/>
      <c r="F2609" s="16"/>
      <c r="G2609" s="24"/>
    </row>
    <row r="2610" spans="1:7">
      <c r="A2610" s="16"/>
      <c r="B2610" s="16"/>
      <c r="C2610" s="16"/>
      <c r="D2610" s="16"/>
      <c r="E2610" s="16"/>
      <c r="F2610" s="16"/>
      <c r="G2610" s="24"/>
    </row>
    <row r="2611" spans="1:7">
      <c r="A2611" s="16"/>
      <c r="B2611" s="16"/>
      <c r="C2611" s="16"/>
      <c r="D2611" s="16"/>
      <c r="E2611" s="16"/>
      <c r="F2611" s="16"/>
      <c r="G2611" s="24"/>
    </row>
    <row r="2612" spans="1:7">
      <c r="A2612" s="16"/>
      <c r="B2612" s="16"/>
      <c r="C2612" s="16"/>
      <c r="D2612" s="16"/>
      <c r="E2612" s="16"/>
      <c r="F2612" s="16"/>
      <c r="G2612" s="24"/>
    </row>
    <row r="2613" spans="1:7">
      <c r="A2613" s="16"/>
      <c r="B2613" s="16"/>
      <c r="C2613" s="16"/>
      <c r="D2613" s="16"/>
      <c r="E2613" s="16"/>
      <c r="F2613" s="16"/>
      <c r="G2613" s="24"/>
    </row>
    <row r="2614" spans="1:7">
      <c r="A2614" s="16"/>
      <c r="B2614" s="16"/>
      <c r="C2614" s="16"/>
      <c r="D2614" s="16"/>
      <c r="E2614" s="16"/>
      <c r="F2614" s="16"/>
      <c r="G2614" s="24"/>
    </row>
    <row r="2615" spans="1:7">
      <c r="A2615" s="16"/>
      <c r="B2615" s="16"/>
      <c r="C2615" s="16"/>
      <c r="D2615" s="16"/>
      <c r="E2615" s="16"/>
      <c r="F2615" s="16"/>
      <c r="G2615" s="24"/>
    </row>
    <row r="2616" spans="1:7">
      <c r="A2616" s="16"/>
      <c r="B2616" s="16"/>
      <c r="C2616" s="16"/>
      <c r="D2616" s="16"/>
      <c r="E2616" s="16"/>
      <c r="F2616" s="16"/>
      <c r="G2616" s="24"/>
    </row>
    <row r="2617" spans="1:7">
      <c r="A2617" s="16"/>
      <c r="B2617" s="16"/>
      <c r="C2617" s="16"/>
      <c r="D2617" s="16"/>
      <c r="E2617" s="16"/>
      <c r="F2617" s="16"/>
      <c r="G2617" s="24"/>
    </row>
    <row r="2618" spans="1:7">
      <c r="A2618" s="16"/>
      <c r="B2618" s="16"/>
      <c r="C2618" s="16"/>
      <c r="D2618" s="16"/>
      <c r="E2618" s="16"/>
      <c r="F2618" s="16"/>
      <c r="G2618" s="24"/>
    </row>
    <row r="2619" spans="1:7">
      <c r="A2619" s="16"/>
      <c r="B2619" s="16"/>
      <c r="C2619" s="16"/>
      <c r="D2619" s="16"/>
      <c r="E2619" s="16"/>
      <c r="F2619" s="16"/>
      <c r="G2619" s="24"/>
    </row>
    <row r="2620" spans="1:7">
      <c r="A2620" s="16"/>
      <c r="B2620" s="16"/>
      <c r="C2620" s="16"/>
      <c r="D2620" s="16"/>
      <c r="E2620" s="16"/>
      <c r="F2620" s="16"/>
      <c r="G2620" s="24"/>
    </row>
    <row r="2621" spans="1:7">
      <c r="A2621" s="16"/>
      <c r="B2621" s="16"/>
      <c r="C2621" s="16"/>
      <c r="D2621" s="16"/>
      <c r="E2621" s="16"/>
      <c r="F2621" s="16"/>
      <c r="G2621" s="24"/>
    </row>
    <row r="2622" spans="1:7">
      <c r="A2622" s="16"/>
      <c r="B2622" s="16"/>
      <c r="C2622" s="16"/>
      <c r="D2622" s="16"/>
      <c r="E2622" s="16"/>
      <c r="F2622" s="16"/>
      <c r="G2622" s="24"/>
    </row>
    <row r="2623" spans="1:7">
      <c r="A2623" s="16"/>
      <c r="B2623" s="16"/>
      <c r="C2623" s="16"/>
      <c r="D2623" s="16"/>
      <c r="E2623" s="16"/>
      <c r="F2623" s="16"/>
      <c r="G2623" s="24"/>
    </row>
    <row r="2624" spans="1:7">
      <c r="A2624" s="16"/>
      <c r="B2624" s="16"/>
      <c r="C2624" s="16"/>
      <c r="D2624" s="16"/>
      <c r="E2624" s="16"/>
      <c r="F2624" s="16"/>
      <c r="G2624" s="24"/>
    </row>
    <row r="2625" spans="1:7">
      <c r="A2625" s="16"/>
      <c r="B2625" s="16"/>
      <c r="C2625" s="16"/>
      <c r="D2625" s="16"/>
      <c r="E2625" s="16"/>
      <c r="F2625" s="16"/>
      <c r="G2625" s="24"/>
    </row>
    <row r="2626" spans="1:7">
      <c r="A2626" s="16"/>
      <c r="B2626" s="16"/>
      <c r="C2626" s="16"/>
      <c r="D2626" s="16"/>
      <c r="E2626" s="16"/>
      <c r="F2626" s="16"/>
      <c r="G2626" s="24"/>
    </row>
    <row r="2627" spans="1:7">
      <c r="A2627" s="16"/>
      <c r="B2627" s="16"/>
      <c r="C2627" s="16"/>
      <c r="D2627" s="16"/>
      <c r="E2627" s="16"/>
      <c r="F2627" s="16"/>
      <c r="G2627" s="24"/>
    </row>
    <row r="2628" spans="1:7">
      <c r="A2628" s="16"/>
      <c r="B2628" s="16"/>
      <c r="C2628" s="16"/>
      <c r="D2628" s="16"/>
      <c r="E2628" s="16"/>
      <c r="F2628" s="16"/>
      <c r="G2628" s="24"/>
    </row>
    <row r="2629" spans="1:7">
      <c r="A2629" s="16"/>
      <c r="B2629" s="16"/>
      <c r="C2629" s="16"/>
      <c r="D2629" s="16"/>
      <c r="E2629" s="16"/>
      <c r="F2629" s="16"/>
      <c r="G2629" s="24"/>
    </row>
    <row r="2630" spans="1:7">
      <c r="A2630" s="16"/>
      <c r="B2630" s="16"/>
      <c r="C2630" s="16"/>
      <c r="D2630" s="16"/>
      <c r="E2630" s="16"/>
      <c r="F2630" s="16"/>
      <c r="G2630" s="24"/>
    </row>
    <row r="2631" spans="1:7">
      <c r="A2631" s="16"/>
      <c r="B2631" s="16"/>
      <c r="C2631" s="16"/>
      <c r="D2631" s="16"/>
      <c r="E2631" s="16"/>
      <c r="F2631" s="16"/>
      <c r="G2631" s="24"/>
    </row>
    <row r="2632" spans="1:7">
      <c r="A2632" s="16"/>
      <c r="B2632" s="16"/>
      <c r="C2632" s="16"/>
      <c r="D2632" s="16"/>
      <c r="E2632" s="16"/>
      <c r="F2632" s="16"/>
      <c r="G2632" s="24"/>
    </row>
    <row r="2633" spans="1:7">
      <c r="A2633" s="16"/>
      <c r="B2633" s="16"/>
      <c r="C2633" s="16"/>
      <c r="D2633" s="16"/>
      <c r="E2633" s="16"/>
      <c r="F2633" s="16"/>
      <c r="G2633" s="24"/>
    </row>
    <row r="2634" spans="1:7">
      <c r="A2634" s="16"/>
      <c r="B2634" s="16"/>
      <c r="C2634" s="16"/>
      <c r="D2634" s="16"/>
      <c r="E2634" s="16"/>
      <c r="F2634" s="16"/>
      <c r="G2634" s="24"/>
    </row>
    <row r="2635" spans="1:7">
      <c r="A2635" s="16"/>
      <c r="B2635" s="16"/>
      <c r="C2635" s="16"/>
      <c r="D2635" s="16"/>
      <c r="E2635" s="16"/>
      <c r="F2635" s="16"/>
      <c r="G2635" s="24"/>
    </row>
    <row r="2636" spans="1:7">
      <c r="A2636" s="16"/>
      <c r="B2636" s="16"/>
      <c r="C2636" s="16"/>
      <c r="D2636" s="16"/>
      <c r="E2636" s="16"/>
      <c r="F2636" s="16"/>
      <c r="G2636" s="24"/>
    </row>
    <row r="2637" spans="1:7">
      <c r="A2637" s="16"/>
      <c r="B2637" s="16"/>
      <c r="C2637" s="16"/>
      <c r="D2637" s="16"/>
      <c r="E2637" s="16"/>
      <c r="F2637" s="16"/>
      <c r="G2637" s="24"/>
    </row>
    <row r="2638" spans="1:7">
      <c r="A2638" s="16"/>
      <c r="B2638" s="16"/>
      <c r="C2638" s="16"/>
      <c r="D2638" s="16"/>
      <c r="E2638" s="16"/>
      <c r="F2638" s="16"/>
      <c r="G2638" s="24"/>
    </row>
    <row r="2639" spans="1:7">
      <c r="A2639" s="16"/>
      <c r="B2639" s="16"/>
      <c r="C2639" s="16"/>
      <c r="D2639" s="16"/>
      <c r="E2639" s="16"/>
      <c r="F2639" s="16"/>
      <c r="G2639" s="24"/>
    </row>
    <row r="2640" spans="1:7">
      <c r="A2640" s="16"/>
      <c r="B2640" s="16"/>
      <c r="C2640" s="16"/>
      <c r="D2640" s="16"/>
      <c r="E2640" s="16"/>
      <c r="F2640" s="16"/>
      <c r="G2640" s="24"/>
    </row>
    <row r="2641" spans="1:7">
      <c r="A2641" s="16"/>
      <c r="B2641" s="16"/>
      <c r="C2641" s="16"/>
      <c r="D2641" s="16"/>
      <c r="E2641" s="16"/>
      <c r="F2641" s="16"/>
      <c r="G2641" s="24"/>
    </row>
    <row r="2642" spans="1:7">
      <c r="A2642" s="16"/>
      <c r="B2642" s="16"/>
      <c r="C2642" s="16"/>
      <c r="D2642" s="16"/>
      <c r="E2642" s="16"/>
      <c r="F2642" s="16"/>
      <c r="G2642" s="24"/>
    </row>
    <row r="2643" spans="1:7">
      <c r="A2643" s="16"/>
      <c r="B2643" s="16"/>
      <c r="C2643" s="16"/>
      <c r="D2643" s="16"/>
      <c r="E2643" s="16"/>
      <c r="F2643" s="16"/>
      <c r="G2643" s="24"/>
    </row>
    <row r="2644" spans="1:7">
      <c r="A2644" s="16"/>
      <c r="B2644" s="16"/>
      <c r="C2644" s="16"/>
      <c r="D2644" s="16"/>
      <c r="E2644" s="16"/>
      <c r="F2644" s="16"/>
      <c r="G2644" s="24"/>
    </row>
    <row r="2645" spans="1:7">
      <c r="A2645" s="16"/>
      <c r="B2645" s="16"/>
      <c r="C2645" s="16"/>
      <c r="D2645" s="16"/>
      <c r="E2645" s="16"/>
      <c r="F2645" s="16"/>
      <c r="G2645" s="24"/>
    </row>
    <row r="2646" spans="1:7">
      <c r="A2646" s="16"/>
      <c r="B2646" s="16"/>
      <c r="C2646" s="16"/>
      <c r="D2646" s="16"/>
      <c r="E2646" s="16"/>
      <c r="F2646" s="16"/>
      <c r="G2646" s="24"/>
    </row>
    <row r="2647" spans="1:7">
      <c r="A2647" s="16"/>
      <c r="B2647" s="16"/>
      <c r="C2647" s="16"/>
      <c r="D2647" s="16"/>
      <c r="E2647" s="16"/>
      <c r="F2647" s="16"/>
      <c r="G2647" s="24"/>
    </row>
    <row r="2648" spans="1:7">
      <c r="A2648" s="16"/>
      <c r="B2648" s="16"/>
      <c r="C2648" s="16"/>
      <c r="D2648" s="16"/>
      <c r="E2648" s="16"/>
      <c r="F2648" s="16"/>
      <c r="G2648" s="24"/>
    </row>
    <row r="2649" spans="1:7">
      <c r="A2649" s="16"/>
      <c r="B2649" s="16"/>
      <c r="C2649" s="16"/>
      <c r="D2649" s="16"/>
      <c r="E2649" s="16"/>
      <c r="F2649" s="16"/>
      <c r="G2649" s="24"/>
    </row>
    <row r="2650" spans="1:7">
      <c r="A2650" s="16"/>
      <c r="B2650" s="16"/>
      <c r="C2650" s="16"/>
      <c r="D2650" s="16"/>
      <c r="E2650" s="16"/>
      <c r="F2650" s="16"/>
      <c r="G2650" s="24"/>
    </row>
    <row r="2651" spans="1:7">
      <c r="A2651" s="16"/>
      <c r="B2651" s="16"/>
      <c r="C2651" s="16"/>
      <c r="D2651" s="16"/>
      <c r="E2651" s="16"/>
      <c r="F2651" s="16"/>
      <c r="G2651" s="24"/>
    </row>
    <row r="2652" spans="1:7">
      <c r="A2652" s="16"/>
      <c r="B2652" s="16"/>
      <c r="C2652" s="16"/>
      <c r="D2652" s="16"/>
      <c r="E2652" s="16"/>
      <c r="F2652" s="16"/>
      <c r="G2652" s="24"/>
    </row>
    <row r="2653" spans="1:7">
      <c r="A2653" s="16"/>
      <c r="B2653" s="16"/>
      <c r="C2653" s="16"/>
      <c r="D2653" s="16"/>
      <c r="E2653" s="16"/>
      <c r="F2653" s="16"/>
      <c r="G2653" s="24"/>
    </row>
    <row r="2654" spans="1:7">
      <c r="A2654" s="16"/>
      <c r="B2654" s="16"/>
      <c r="C2654" s="16"/>
      <c r="D2654" s="16"/>
      <c r="E2654" s="16"/>
      <c r="F2654" s="16"/>
      <c r="G2654" s="24"/>
    </row>
    <row r="2655" spans="1:7">
      <c r="A2655" s="16"/>
      <c r="B2655" s="16"/>
      <c r="C2655" s="16"/>
      <c r="D2655" s="16"/>
      <c r="E2655" s="16"/>
      <c r="F2655" s="16"/>
      <c r="G2655" s="24"/>
    </row>
    <row r="2656" spans="1:7">
      <c r="A2656" s="16"/>
      <c r="B2656" s="16"/>
      <c r="C2656" s="16"/>
      <c r="D2656" s="16"/>
      <c r="E2656" s="16"/>
      <c r="F2656" s="16"/>
      <c r="G2656" s="24"/>
    </row>
    <row r="2657" spans="1:7">
      <c r="A2657" s="16"/>
      <c r="B2657" s="16"/>
      <c r="C2657" s="16"/>
      <c r="D2657" s="16"/>
      <c r="E2657" s="16"/>
      <c r="F2657" s="16"/>
      <c r="G2657" s="24"/>
    </row>
    <row r="2658" spans="1:7">
      <c r="A2658" s="16"/>
      <c r="B2658" s="16"/>
      <c r="C2658" s="16"/>
      <c r="D2658" s="16"/>
      <c r="E2658" s="16"/>
      <c r="F2658" s="16"/>
      <c r="G2658" s="24"/>
    </row>
    <row r="2659" spans="1:7">
      <c r="A2659" s="16"/>
      <c r="B2659" s="16"/>
      <c r="C2659" s="16"/>
      <c r="D2659" s="16"/>
      <c r="E2659" s="16"/>
      <c r="F2659" s="16"/>
      <c r="G2659" s="24"/>
    </row>
    <row r="2660" spans="1:7">
      <c r="A2660" s="16"/>
      <c r="B2660" s="16"/>
      <c r="C2660" s="16"/>
      <c r="D2660" s="16"/>
      <c r="E2660" s="16"/>
      <c r="F2660" s="16"/>
      <c r="G2660" s="24"/>
    </row>
    <row r="2661" spans="1:7">
      <c r="A2661" s="16"/>
      <c r="B2661" s="16"/>
      <c r="C2661" s="16"/>
      <c r="D2661" s="16"/>
      <c r="E2661" s="16"/>
      <c r="F2661" s="16"/>
      <c r="G2661" s="24"/>
    </row>
    <row r="2662" spans="1:7">
      <c r="A2662" s="16"/>
      <c r="B2662" s="16"/>
      <c r="C2662" s="16"/>
      <c r="D2662" s="16"/>
      <c r="E2662" s="16"/>
      <c r="F2662" s="16"/>
      <c r="G2662" s="24"/>
    </row>
    <row r="2663" spans="1:7">
      <c r="A2663" s="16"/>
      <c r="B2663" s="16"/>
      <c r="C2663" s="16"/>
      <c r="D2663" s="16"/>
      <c r="E2663" s="16"/>
      <c r="F2663" s="16"/>
      <c r="G2663" s="24"/>
    </row>
    <row r="2664" spans="1:7">
      <c r="A2664" s="16"/>
      <c r="B2664" s="16"/>
      <c r="C2664" s="16"/>
      <c r="D2664" s="16"/>
      <c r="E2664" s="16"/>
      <c r="F2664" s="16"/>
      <c r="G2664" s="24"/>
    </row>
    <row r="2665" spans="1:7">
      <c r="A2665" s="16"/>
      <c r="B2665" s="16"/>
      <c r="C2665" s="16"/>
      <c r="D2665" s="16"/>
      <c r="E2665" s="16"/>
      <c r="F2665" s="16"/>
      <c r="G2665" s="24"/>
    </row>
    <row r="2666" spans="1:7">
      <c r="A2666" s="16"/>
      <c r="B2666" s="16"/>
      <c r="C2666" s="16"/>
      <c r="D2666" s="16"/>
      <c r="E2666" s="16"/>
      <c r="F2666" s="16"/>
      <c r="G2666" s="24"/>
    </row>
    <row r="2667" spans="1:7">
      <c r="A2667" s="16"/>
      <c r="B2667" s="16"/>
      <c r="C2667" s="16"/>
      <c r="D2667" s="16"/>
      <c r="E2667" s="16"/>
      <c r="F2667" s="16"/>
      <c r="G2667" s="24"/>
    </row>
    <row r="2668" spans="1:7">
      <c r="A2668" s="16"/>
      <c r="B2668" s="16"/>
      <c r="C2668" s="16"/>
      <c r="D2668" s="16"/>
      <c r="E2668" s="16"/>
      <c r="F2668" s="16"/>
      <c r="G2668" s="24"/>
    </row>
    <row r="2669" spans="1:7">
      <c r="A2669" s="16"/>
      <c r="B2669" s="16"/>
      <c r="C2669" s="16"/>
      <c r="D2669" s="16"/>
      <c r="E2669" s="16"/>
      <c r="F2669" s="16"/>
      <c r="G2669" s="24"/>
    </row>
    <row r="2670" spans="1:7">
      <c r="A2670" s="16"/>
      <c r="B2670" s="16"/>
      <c r="C2670" s="16"/>
      <c r="D2670" s="16"/>
      <c r="E2670" s="16"/>
      <c r="F2670" s="16"/>
      <c r="G2670" s="24"/>
    </row>
    <row r="2671" spans="1:7">
      <c r="A2671" s="16"/>
      <c r="B2671" s="16"/>
      <c r="C2671" s="16"/>
      <c r="D2671" s="16"/>
      <c r="E2671" s="16"/>
      <c r="F2671" s="16"/>
      <c r="G2671" s="24"/>
    </row>
    <row r="2672" spans="1:7">
      <c r="A2672" s="16"/>
      <c r="B2672" s="16"/>
      <c r="C2672" s="16"/>
      <c r="D2672" s="16"/>
      <c r="E2672" s="16"/>
      <c r="F2672" s="16"/>
      <c r="G2672" s="24"/>
    </row>
    <row r="2673" spans="1:7">
      <c r="A2673" s="16"/>
      <c r="B2673" s="16"/>
      <c r="C2673" s="16"/>
      <c r="D2673" s="16"/>
      <c r="E2673" s="16"/>
      <c r="F2673" s="16"/>
      <c r="G2673" s="24"/>
    </row>
    <row r="2674" spans="1:7">
      <c r="A2674" s="16"/>
      <c r="B2674" s="16"/>
      <c r="C2674" s="16"/>
      <c r="D2674" s="16"/>
      <c r="E2674" s="16"/>
      <c r="F2674" s="16"/>
      <c r="G2674" s="24"/>
    </row>
    <row r="2675" spans="1:7">
      <c r="A2675" s="16"/>
      <c r="B2675" s="16"/>
      <c r="C2675" s="16"/>
      <c r="D2675" s="16"/>
      <c r="E2675" s="16"/>
      <c r="F2675" s="16"/>
      <c r="G2675" s="24"/>
    </row>
    <row r="2676" spans="1:7">
      <c r="A2676" s="16"/>
      <c r="B2676" s="16"/>
      <c r="C2676" s="16"/>
      <c r="D2676" s="16"/>
      <c r="E2676" s="16"/>
      <c r="F2676" s="16"/>
      <c r="G2676" s="24"/>
    </row>
    <row r="2677" spans="1:7">
      <c r="A2677" s="16"/>
      <c r="B2677" s="16"/>
      <c r="C2677" s="16"/>
      <c r="D2677" s="16"/>
      <c r="E2677" s="16"/>
      <c r="F2677" s="16"/>
      <c r="G2677" s="24"/>
    </row>
    <row r="2678" spans="1:7">
      <c r="A2678" s="16"/>
      <c r="B2678" s="16"/>
      <c r="C2678" s="16"/>
      <c r="D2678" s="16"/>
      <c r="E2678" s="16"/>
      <c r="F2678" s="16"/>
      <c r="G2678" s="24"/>
    </row>
    <row r="2679" spans="1:7">
      <c r="A2679" s="16"/>
      <c r="B2679" s="16"/>
      <c r="C2679" s="16"/>
      <c r="D2679" s="16"/>
      <c r="E2679" s="16"/>
      <c r="F2679" s="16"/>
      <c r="G2679" s="24"/>
    </row>
    <row r="2680" spans="1:7">
      <c r="A2680" s="16"/>
      <c r="B2680" s="16"/>
      <c r="C2680" s="16"/>
      <c r="D2680" s="16"/>
      <c r="E2680" s="16"/>
      <c r="F2680" s="16"/>
      <c r="G2680" s="24"/>
    </row>
    <row r="2681" spans="1:7">
      <c r="A2681" s="16"/>
      <c r="B2681" s="16"/>
      <c r="C2681" s="16"/>
      <c r="D2681" s="16"/>
      <c r="E2681" s="16"/>
      <c r="F2681" s="16"/>
      <c r="G2681" s="24"/>
    </row>
    <row r="2682" spans="1:7">
      <c r="A2682" s="16"/>
      <c r="B2682" s="16"/>
      <c r="C2682" s="16"/>
      <c r="D2682" s="16"/>
      <c r="E2682" s="16"/>
      <c r="F2682" s="16"/>
      <c r="G2682" s="24"/>
    </row>
    <row r="2683" spans="1:7">
      <c r="A2683" s="16"/>
      <c r="B2683" s="16"/>
      <c r="C2683" s="16"/>
      <c r="D2683" s="16"/>
      <c r="E2683" s="16"/>
      <c r="F2683" s="16"/>
      <c r="G2683" s="24"/>
    </row>
    <row r="2684" spans="1:7">
      <c r="A2684" s="16"/>
      <c r="B2684" s="16"/>
      <c r="C2684" s="16"/>
      <c r="D2684" s="16"/>
      <c r="E2684" s="16"/>
      <c r="F2684" s="16"/>
      <c r="G2684" s="24"/>
    </row>
    <row r="2685" spans="1:7">
      <c r="A2685" s="16"/>
      <c r="B2685" s="16"/>
      <c r="C2685" s="16"/>
      <c r="D2685" s="16"/>
      <c r="E2685" s="16"/>
      <c r="F2685" s="16"/>
      <c r="G2685" s="24"/>
    </row>
    <row r="2686" spans="1:7">
      <c r="A2686" s="16"/>
      <c r="B2686" s="16"/>
      <c r="C2686" s="16"/>
      <c r="D2686" s="16"/>
      <c r="E2686" s="16"/>
      <c r="F2686" s="16"/>
      <c r="G2686" s="24"/>
    </row>
    <row r="2687" spans="1:7">
      <c r="A2687" s="16"/>
      <c r="B2687" s="16"/>
      <c r="C2687" s="16"/>
      <c r="D2687" s="16"/>
      <c r="E2687" s="16"/>
      <c r="F2687" s="16"/>
      <c r="G2687" s="24"/>
    </row>
    <row r="2688" spans="1:7">
      <c r="A2688" s="16"/>
      <c r="B2688" s="16"/>
      <c r="C2688" s="16"/>
      <c r="D2688" s="16"/>
      <c r="E2688" s="16"/>
      <c r="F2688" s="16"/>
      <c r="G2688" s="24"/>
    </row>
    <row r="2689" spans="1:7">
      <c r="A2689" s="16"/>
      <c r="B2689" s="16"/>
      <c r="C2689" s="16"/>
      <c r="D2689" s="16"/>
      <c r="E2689" s="16"/>
      <c r="F2689" s="16"/>
      <c r="G2689" s="24"/>
    </row>
    <row r="2690" spans="1:7">
      <c r="A2690" s="16"/>
      <c r="B2690" s="16"/>
      <c r="C2690" s="16"/>
      <c r="D2690" s="16"/>
      <c r="E2690" s="16"/>
      <c r="F2690" s="16"/>
      <c r="G2690" s="24"/>
    </row>
    <row r="2691" spans="1:7">
      <c r="A2691" s="16"/>
      <c r="B2691" s="16"/>
      <c r="C2691" s="16"/>
      <c r="D2691" s="16"/>
      <c r="E2691" s="16"/>
      <c r="F2691" s="16"/>
      <c r="G2691" s="24"/>
    </row>
    <row r="2692" spans="1:7">
      <c r="A2692" s="16"/>
      <c r="B2692" s="16"/>
      <c r="C2692" s="16"/>
      <c r="D2692" s="16"/>
      <c r="E2692" s="16"/>
      <c r="F2692" s="16"/>
      <c r="G2692" s="24"/>
    </row>
    <row r="2693" spans="1:7">
      <c r="A2693" s="16"/>
      <c r="B2693" s="16"/>
      <c r="C2693" s="16"/>
      <c r="D2693" s="16"/>
      <c r="E2693" s="16"/>
      <c r="F2693" s="16"/>
      <c r="G2693" s="24"/>
    </row>
    <row r="2694" spans="1:7">
      <c r="A2694" s="16"/>
      <c r="B2694" s="16"/>
      <c r="C2694" s="16"/>
      <c r="D2694" s="16"/>
      <c r="E2694" s="16"/>
      <c r="F2694" s="16"/>
      <c r="G2694" s="24"/>
    </row>
    <row r="2695" spans="1:7">
      <c r="A2695" s="16"/>
      <c r="B2695" s="16"/>
      <c r="C2695" s="16"/>
      <c r="D2695" s="16"/>
      <c r="E2695" s="16"/>
      <c r="F2695" s="16"/>
      <c r="G2695" s="24"/>
    </row>
    <row r="2696" spans="1:7">
      <c r="A2696" s="16"/>
      <c r="B2696" s="16"/>
      <c r="C2696" s="16"/>
      <c r="D2696" s="16"/>
      <c r="E2696" s="16"/>
      <c r="F2696" s="16"/>
      <c r="G2696" s="24"/>
    </row>
    <row r="2697" spans="1:7">
      <c r="A2697" s="16"/>
      <c r="B2697" s="16"/>
      <c r="C2697" s="16"/>
      <c r="D2697" s="16"/>
      <c r="E2697" s="16"/>
      <c r="F2697" s="16"/>
      <c r="G2697" s="24"/>
    </row>
    <row r="2698" spans="1:7">
      <c r="A2698" s="16"/>
      <c r="B2698" s="16"/>
      <c r="C2698" s="16"/>
      <c r="D2698" s="16"/>
      <c r="E2698" s="16"/>
      <c r="F2698" s="16"/>
      <c r="G2698" s="24"/>
    </row>
    <row r="2699" spans="1:7">
      <c r="A2699" s="16"/>
      <c r="B2699" s="16"/>
      <c r="C2699" s="16"/>
      <c r="D2699" s="16"/>
      <c r="E2699" s="16"/>
      <c r="F2699" s="16"/>
      <c r="G2699" s="24"/>
    </row>
    <row r="2700" spans="1:7">
      <c r="A2700" s="16"/>
      <c r="B2700" s="16"/>
      <c r="C2700" s="16"/>
      <c r="D2700" s="16"/>
      <c r="E2700" s="16"/>
      <c r="F2700" s="16"/>
      <c r="G2700" s="24"/>
    </row>
    <row r="2701" spans="1:7">
      <c r="A2701" s="16"/>
      <c r="B2701" s="16"/>
      <c r="C2701" s="16"/>
      <c r="D2701" s="16"/>
      <c r="E2701" s="16"/>
      <c r="F2701" s="16"/>
      <c r="G2701" s="24"/>
    </row>
    <row r="2702" spans="1:7">
      <c r="A2702" s="16"/>
      <c r="B2702" s="16"/>
      <c r="C2702" s="16"/>
      <c r="D2702" s="16"/>
      <c r="E2702" s="16"/>
      <c r="F2702" s="16"/>
      <c r="G2702" s="24"/>
    </row>
    <row r="2703" spans="1:7">
      <c r="A2703" s="16"/>
      <c r="B2703" s="16"/>
      <c r="C2703" s="16"/>
      <c r="D2703" s="16"/>
      <c r="E2703" s="16"/>
      <c r="F2703" s="16"/>
      <c r="G2703" s="24"/>
    </row>
    <row r="2704" spans="1:7">
      <c r="A2704" s="16"/>
      <c r="B2704" s="16"/>
      <c r="C2704" s="16"/>
      <c r="D2704" s="16"/>
      <c r="E2704" s="16"/>
      <c r="F2704" s="16"/>
      <c r="G2704" s="24"/>
    </row>
    <row r="2705" spans="1:7">
      <c r="A2705" s="16"/>
      <c r="B2705" s="16"/>
      <c r="C2705" s="16"/>
      <c r="D2705" s="16"/>
      <c r="E2705" s="16"/>
      <c r="F2705" s="16"/>
      <c r="G2705" s="24"/>
    </row>
    <row r="2706" spans="1:7">
      <c r="A2706" s="16"/>
      <c r="B2706" s="16"/>
      <c r="C2706" s="16"/>
      <c r="D2706" s="16"/>
      <c r="E2706" s="16"/>
      <c r="F2706" s="16"/>
      <c r="G2706" s="24"/>
    </row>
    <row r="2707" spans="1:7">
      <c r="A2707" s="16"/>
      <c r="B2707" s="16"/>
      <c r="C2707" s="16"/>
      <c r="D2707" s="16"/>
      <c r="E2707" s="16"/>
      <c r="F2707" s="16"/>
      <c r="G2707" s="24"/>
    </row>
    <row r="2708" spans="1:7">
      <c r="A2708" s="16"/>
      <c r="B2708" s="16"/>
      <c r="C2708" s="16"/>
      <c r="D2708" s="16"/>
      <c r="E2708" s="16"/>
      <c r="F2708" s="16"/>
      <c r="G2708" s="24"/>
    </row>
    <row r="2709" spans="1:7">
      <c r="A2709" s="16"/>
      <c r="B2709" s="16"/>
      <c r="C2709" s="16"/>
      <c r="D2709" s="16"/>
      <c r="E2709" s="16"/>
      <c r="F2709" s="16"/>
      <c r="G2709" s="24"/>
    </row>
    <row r="2710" spans="1:7">
      <c r="A2710" s="16"/>
      <c r="B2710" s="16"/>
      <c r="C2710" s="16"/>
      <c r="D2710" s="16"/>
      <c r="E2710" s="16"/>
      <c r="F2710" s="16"/>
      <c r="G2710" s="24"/>
    </row>
    <row r="2711" spans="1:7">
      <c r="A2711" s="16"/>
      <c r="B2711" s="16"/>
      <c r="C2711" s="16"/>
      <c r="D2711" s="16"/>
      <c r="E2711" s="16"/>
      <c r="F2711" s="16"/>
      <c r="G2711" s="24"/>
    </row>
    <row r="2712" spans="1:7">
      <c r="A2712" s="16"/>
      <c r="B2712" s="16"/>
      <c r="C2712" s="16"/>
      <c r="D2712" s="16"/>
      <c r="E2712" s="16"/>
      <c r="F2712" s="16"/>
      <c r="G2712" s="24"/>
    </row>
    <row r="2713" spans="1:7">
      <c r="A2713" s="16"/>
      <c r="B2713" s="16"/>
      <c r="C2713" s="16"/>
      <c r="D2713" s="16"/>
      <c r="E2713" s="16"/>
      <c r="F2713" s="16"/>
      <c r="G2713" s="24"/>
    </row>
    <row r="2714" spans="1:7">
      <c r="A2714" s="16"/>
      <c r="B2714" s="16"/>
      <c r="C2714" s="16"/>
      <c r="D2714" s="16"/>
      <c r="E2714" s="16"/>
      <c r="F2714" s="16"/>
      <c r="G2714" s="24"/>
    </row>
    <row r="2715" spans="1:7">
      <c r="A2715" s="16"/>
      <c r="B2715" s="16"/>
      <c r="C2715" s="16"/>
      <c r="D2715" s="16"/>
      <c r="E2715" s="16"/>
      <c r="F2715" s="16"/>
      <c r="G2715" s="24"/>
    </row>
    <row r="2716" spans="1:7">
      <c r="A2716" s="16"/>
      <c r="B2716" s="16"/>
      <c r="C2716" s="16"/>
      <c r="D2716" s="16"/>
      <c r="E2716" s="16"/>
      <c r="F2716" s="16"/>
      <c r="G2716" s="24"/>
    </row>
    <row r="2717" spans="1:7">
      <c r="A2717" s="16"/>
      <c r="B2717" s="16"/>
      <c r="C2717" s="16"/>
      <c r="D2717" s="16"/>
      <c r="E2717" s="16"/>
      <c r="F2717" s="16"/>
      <c r="G2717" s="24"/>
    </row>
    <row r="2718" spans="1:7">
      <c r="A2718" s="16"/>
      <c r="B2718" s="16"/>
      <c r="C2718" s="16"/>
      <c r="D2718" s="16"/>
      <c r="E2718" s="16"/>
      <c r="F2718" s="16"/>
      <c r="G2718" s="24"/>
    </row>
    <row r="2719" spans="1:7">
      <c r="A2719" s="16"/>
      <c r="B2719" s="16"/>
      <c r="C2719" s="16"/>
      <c r="D2719" s="16"/>
      <c r="E2719" s="16"/>
      <c r="F2719" s="16"/>
      <c r="G2719" s="24"/>
    </row>
    <row r="2720" spans="1:7">
      <c r="A2720" s="16"/>
      <c r="B2720" s="16"/>
      <c r="C2720" s="16"/>
      <c r="D2720" s="16"/>
      <c r="E2720" s="16"/>
      <c r="F2720" s="16"/>
      <c r="G2720" s="24"/>
    </row>
    <row r="2721" spans="1:7">
      <c r="A2721" s="16"/>
      <c r="B2721" s="16"/>
      <c r="C2721" s="16"/>
      <c r="D2721" s="16"/>
      <c r="E2721" s="16"/>
      <c r="F2721" s="16"/>
      <c r="G2721" s="24"/>
    </row>
    <row r="2722" spans="1:7">
      <c r="A2722" s="16"/>
      <c r="B2722" s="16"/>
      <c r="C2722" s="16"/>
      <c r="D2722" s="16"/>
      <c r="E2722" s="16"/>
      <c r="F2722" s="16"/>
      <c r="G2722" s="24"/>
    </row>
    <row r="2723" spans="1:7">
      <c r="A2723" s="16"/>
      <c r="B2723" s="16"/>
      <c r="C2723" s="16"/>
      <c r="D2723" s="16"/>
      <c r="E2723" s="16"/>
      <c r="F2723" s="16"/>
      <c r="G2723" s="24"/>
    </row>
    <row r="2724" spans="1:7">
      <c r="A2724" s="16"/>
      <c r="B2724" s="16"/>
      <c r="C2724" s="16"/>
      <c r="D2724" s="16"/>
      <c r="E2724" s="16"/>
      <c r="F2724" s="16"/>
      <c r="G2724" s="24"/>
    </row>
    <row r="2725" spans="1:7">
      <c r="A2725" s="16"/>
      <c r="B2725" s="16"/>
      <c r="C2725" s="16"/>
      <c r="D2725" s="16"/>
      <c r="E2725" s="16"/>
      <c r="F2725" s="16"/>
      <c r="G2725" s="24"/>
    </row>
    <row r="2726" spans="1:7">
      <c r="A2726" s="16"/>
      <c r="B2726" s="16"/>
      <c r="C2726" s="16"/>
      <c r="D2726" s="16"/>
      <c r="E2726" s="16"/>
      <c r="F2726" s="16"/>
      <c r="G2726" s="24"/>
    </row>
    <row r="2727" spans="1:7">
      <c r="A2727" s="16"/>
      <c r="B2727" s="16"/>
      <c r="C2727" s="16"/>
      <c r="D2727" s="16"/>
      <c r="E2727" s="16"/>
      <c r="F2727" s="16"/>
      <c r="G2727" s="24"/>
    </row>
    <row r="2728" spans="1:7">
      <c r="A2728" s="16"/>
      <c r="B2728" s="16"/>
      <c r="C2728" s="16"/>
      <c r="D2728" s="16"/>
      <c r="E2728" s="16"/>
      <c r="F2728" s="16"/>
      <c r="G2728" s="24"/>
    </row>
    <row r="2729" spans="1:7">
      <c r="A2729" s="16"/>
      <c r="B2729" s="16"/>
      <c r="C2729" s="16"/>
      <c r="D2729" s="16"/>
      <c r="E2729" s="16"/>
      <c r="F2729" s="16"/>
      <c r="G2729" s="24"/>
    </row>
    <row r="2730" spans="1:7">
      <c r="A2730" s="16"/>
      <c r="B2730" s="16"/>
      <c r="C2730" s="16"/>
      <c r="D2730" s="16"/>
      <c r="E2730" s="16"/>
      <c r="F2730" s="16"/>
      <c r="G2730" s="24"/>
    </row>
    <row r="2731" spans="1:7">
      <c r="A2731" s="16"/>
      <c r="B2731" s="16"/>
      <c r="C2731" s="16"/>
      <c r="D2731" s="16"/>
      <c r="E2731" s="16"/>
      <c r="F2731" s="16"/>
      <c r="G2731" s="24"/>
    </row>
    <row r="2732" spans="1:7">
      <c r="A2732" s="16"/>
      <c r="B2732" s="16"/>
      <c r="C2732" s="16"/>
      <c r="D2732" s="16"/>
      <c r="E2732" s="16"/>
      <c r="F2732" s="16"/>
      <c r="G2732" s="24"/>
    </row>
    <row r="2733" spans="1:7">
      <c r="A2733" s="16"/>
      <c r="B2733" s="16"/>
      <c r="C2733" s="16"/>
      <c r="D2733" s="16"/>
      <c r="E2733" s="16"/>
      <c r="F2733" s="16"/>
      <c r="G2733" s="24"/>
    </row>
    <row r="2734" spans="1:7">
      <c r="A2734" s="16"/>
      <c r="B2734" s="16"/>
      <c r="C2734" s="16"/>
      <c r="D2734" s="16"/>
      <c r="E2734" s="16"/>
      <c r="F2734" s="16"/>
      <c r="G2734" s="24"/>
    </row>
    <row r="2735" spans="1:7">
      <c r="A2735" s="16"/>
      <c r="B2735" s="16"/>
      <c r="C2735" s="16"/>
      <c r="D2735" s="16"/>
      <c r="E2735" s="16"/>
      <c r="F2735" s="16"/>
      <c r="G2735" s="24"/>
    </row>
    <row r="2736" spans="1:7">
      <c r="A2736" s="16"/>
      <c r="B2736" s="16"/>
      <c r="C2736" s="16"/>
      <c r="D2736" s="16"/>
      <c r="E2736" s="16"/>
      <c r="F2736" s="16"/>
      <c r="G2736" s="24"/>
    </row>
    <row r="2737" spans="1:7">
      <c r="A2737" s="16"/>
      <c r="B2737" s="16"/>
      <c r="C2737" s="16"/>
      <c r="D2737" s="16"/>
      <c r="E2737" s="16"/>
      <c r="F2737" s="16"/>
      <c r="G2737" s="24"/>
    </row>
    <row r="2738" spans="1:7">
      <c r="A2738" s="16"/>
      <c r="B2738" s="16"/>
      <c r="C2738" s="16"/>
      <c r="D2738" s="16"/>
      <c r="E2738" s="16"/>
      <c r="F2738" s="16"/>
      <c r="G2738" s="24"/>
    </row>
    <row r="2739" spans="1:7">
      <c r="A2739" s="16"/>
      <c r="B2739" s="16"/>
      <c r="C2739" s="16"/>
      <c r="D2739" s="16"/>
      <c r="E2739" s="16"/>
      <c r="F2739" s="16"/>
      <c r="G2739" s="24"/>
    </row>
    <row r="2740" spans="1:7">
      <c r="A2740" s="16"/>
      <c r="B2740" s="16"/>
      <c r="C2740" s="16"/>
      <c r="D2740" s="16"/>
      <c r="E2740" s="16"/>
      <c r="F2740" s="16"/>
      <c r="G2740" s="24"/>
    </row>
    <row r="2741" spans="1:7">
      <c r="A2741" s="16"/>
      <c r="B2741" s="16"/>
      <c r="C2741" s="16"/>
      <c r="D2741" s="16"/>
      <c r="E2741" s="16"/>
      <c r="F2741" s="16"/>
      <c r="G2741" s="24"/>
    </row>
    <row r="2742" spans="1:7">
      <c r="A2742" s="16"/>
      <c r="B2742" s="16"/>
      <c r="C2742" s="16"/>
      <c r="D2742" s="16"/>
      <c r="E2742" s="16"/>
      <c r="F2742" s="16"/>
      <c r="G2742" s="24"/>
    </row>
    <row r="2743" spans="1:7">
      <c r="A2743" s="16"/>
      <c r="B2743" s="16"/>
      <c r="C2743" s="16"/>
      <c r="D2743" s="16"/>
      <c r="E2743" s="16"/>
      <c r="F2743" s="16"/>
      <c r="G2743" s="24"/>
    </row>
    <row r="2744" spans="1:7">
      <c r="A2744" s="16"/>
      <c r="B2744" s="16"/>
      <c r="C2744" s="16"/>
      <c r="D2744" s="16"/>
      <c r="E2744" s="16"/>
      <c r="F2744" s="16"/>
      <c r="G2744" s="24"/>
    </row>
    <row r="2745" spans="1:7">
      <c r="A2745" s="16"/>
      <c r="B2745" s="16"/>
      <c r="C2745" s="16"/>
      <c r="D2745" s="16"/>
      <c r="E2745" s="16"/>
      <c r="F2745" s="16"/>
      <c r="G2745" s="24"/>
    </row>
    <row r="2746" spans="1:7">
      <c r="A2746" s="16"/>
      <c r="B2746" s="16"/>
      <c r="C2746" s="16"/>
      <c r="D2746" s="16"/>
      <c r="E2746" s="16"/>
      <c r="F2746" s="16"/>
      <c r="G2746" s="24"/>
    </row>
    <row r="2747" spans="1:7">
      <c r="A2747" s="16"/>
      <c r="B2747" s="16"/>
      <c r="C2747" s="16"/>
      <c r="D2747" s="16"/>
      <c r="E2747" s="16"/>
      <c r="F2747" s="16"/>
      <c r="G2747" s="24"/>
    </row>
    <row r="2748" spans="1:7">
      <c r="A2748" s="16"/>
      <c r="B2748" s="16"/>
      <c r="C2748" s="16"/>
      <c r="D2748" s="16"/>
      <c r="E2748" s="16"/>
      <c r="F2748" s="16"/>
      <c r="G2748" s="24"/>
    </row>
    <row r="2749" spans="1:7">
      <c r="A2749" s="16"/>
      <c r="B2749" s="16"/>
      <c r="C2749" s="16"/>
      <c r="D2749" s="16"/>
      <c r="E2749" s="16"/>
      <c r="F2749" s="16"/>
      <c r="G2749" s="24"/>
    </row>
    <row r="2750" spans="1:7">
      <c r="A2750" s="16"/>
      <c r="B2750" s="16"/>
      <c r="C2750" s="16"/>
      <c r="D2750" s="16"/>
      <c r="E2750" s="16"/>
      <c r="F2750" s="16"/>
      <c r="G2750" s="24"/>
    </row>
    <row r="2751" spans="1:7">
      <c r="A2751" s="16"/>
      <c r="B2751" s="16"/>
      <c r="C2751" s="16"/>
      <c r="D2751" s="16"/>
      <c r="E2751" s="16"/>
      <c r="F2751" s="16"/>
      <c r="G2751" s="24"/>
    </row>
    <row r="2752" spans="1:7">
      <c r="A2752" s="16"/>
      <c r="B2752" s="16"/>
      <c r="C2752" s="16"/>
      <c r="D2752" s="16"/>
      <c r="E2752" s="16"/>
      <c r="F2752" s="16"/>
      <c r="G2752" s="24"/>
    </row>
    <row r="2753" spans="1:7">
      <c r="A2753" s="16"/>
      <c r="B2753" s="16"/>
      <c r="C2753" s="16"/>
      <c r="D2753" s="16"/>
      <c r="E2753" s="16"/>
      <c r="F2753" s="16"/>
      <c r="G2753" s="24"/>
    </row>
    <row r="2754" spans="1:7">
      <c r="A2754" s="16"/>
      <c r="B2754" s="16"/>
      <c r="C2754" s="16"/>
      <c r="D2754" s="16"/>
      <c r="E2754" s="16"/>
      <c r="F2754" s="16"/>
      <c r="G2754" s="24"/>
    </row>
    <row r="2755" spans="1:7">
      <c r="A2755" s="16"/>
      <c r="B2755" s="16"/>
      <c r="C2755" s="16"/>
      <c r="D2755" s="16"/>
      <c r="E2755" s="16"/>
      <c r="F2755" s="16"/>
      <c r="G2755" s="24"/>
    </row>
    <row r="2756" spans="1:7">
      <c r="A2756" s="16"/>
      <c r="B2756" s="16"/>
      <c r="C2756" s="16"/>
      <c r="D2756" s="16"/>
      <c r="E2756" s="16"/>
      <c r="F2756" s="16"/>
      <c r="G2756" s="24"/>
    </row>
    <row r="2757" spans="1:7">
      <c r="A2757" s="16"/>
      <c r="B2757" s="16"/>
      <c r="C2757" s="16"/>
      <c r="D2757" s="16"/>
      <c r="E2757" s="16"/>
      <c r="F2757" s="16"/>
      <c r="G2757" s="24"/>
    </row>
    <row r="2758" spans="1:7">
      <c r="A2758" s="16"/>
      <c r="B2758" s="16"/>
      <c r="C2758" s="16"/>
      <c r="D2758" s="16"/>
      <c r="E2758" s="16"/>
      <c r="F2758" s="16"/>
      <c r="G2758" s="24"/>
    </row>
    <row r="2759" spans="1:7">
      <c r="A2759" s="16"/>
      <c r="B2759" s="16"/>
      <c r="C2759" s="16"/>
      <c r="D2759" s="16"/>
      <c r="E2759" s="16"/>
      <c r="F2759" s="16"/>
      <c r="G2759" s="24"/>
    </row>
    <row r="2760" spans="1:7">
      <c r="A2760" s="16"/>
      <c r="B2760" s="16"/>
      <c r="C2760" s="16"/>
      <c r="D2760" s="16"/>
      <c r="E2760" s="16"/>
      <c r="F2760" s="16"/>
      <c r="G2760" s="24"/>
    </row>
    <row r="2761" spans="1:7">
      <c r="A2761" s="16"/>
      <c r="B2761" s="16"/>
      <c r="C2761" s="16"/>
      <c r="D2761" s="16"/>
      <c r="E2761" s="16"/>
      <c r="F2761" s="16"/>
      <c r="G2761" s="24"/>
    </row>
    <row r="2762" spans="1:7">
      <c r="A2762" s="16"/>
      <c r="B2762" s="16"/>
      <c r="C2762" s="16"/>
      <c r="D2762" s="16"/>
      <c r="E2762" s="16"/>
      <c r="F2762" s="16"/>
      <c r="G2762" s="24"/>
    </row>
    <row r="2763" spans="1:7">
      <c r="A2763" s="16"/>
      <c r="B2763" s="16"/>
      <c r="C2763" s="16"/>
      <c r="D2763" s="16"/>
      <c r="E2763" s="16"/>
      <c r="F2763" s="16"/>
      <c r="G2763" s="24"/>
    </row>
    <row r="2764" spans="1:7">
      <c r="A2764" s="16"/>
      <c r="B2764" s="16"/>
      <c r="C2764" s="16"/>
      <c r="D2764" s="16"/>
      <c r="E2764" s="16"/>
      <c r="F2764" s="16"/>
      <c r="G2764" s="24"/>
    </row>
    <row r="2765" spans="1:7">
      <c r="A2765" s="16"/>
      <c r="B2765" s="16"/>
      <c r="C2765" s="16"/>
      <c r="D2765" s="16"/>
      <c r="E2765" s="16"/>
      <c r="F2765" s="16"/>
      <c r="G2765" s="24"/>
    </row>
    <row r="2766" spans="1:7">
      <c r="A2766" s="16"/>
      <c r="B2766" s="16"/>
      <c r="C2766" s="16"/>
      <c r="D2766" s="16"/>
      <c r="E2766" s="16"/>
      <c r="F2766" s="16"/>
      <c r="G2766" s="24"/>
    </row>
    <row r="2767" spans="1:7">
      <c r="A2767" s="16"/>
      <c r="B2767" s="16"/>
      <c r="C2767" s="16"/>
      <c r="D2767" s="16"/>
      <c r="E2767" s="16"/>
      <c r="F2767" s="16"/>
      <c r="G2767" s="24"/>
    </row>
    <row r="2768" spans="1:7">
      <c r="A2768" s="16"/>
      <c r="B2768" s="16"/>
      <c r="C2768" s="16"/>
      <c r="D2768" s="16"/>
      <c r="E2768" s="16"/>
      <c r="F2768" s="16"/>
      <c r="G2768" s="24"/>
    </row>
    <row r="2769" spans="1:7">
      <c r="A2769" s="16"/>
      <c r="B2769" s="16"/>
      <c r="C2769" s="16"/>
      <c r="D2769" s="16"/>
      <c r="E2769" s="16"/>
      <c r="F2769" s="16"/>
      <c r="G2769" s="24"/>
    </row>
    <row r="2770" spans="1:7">
      <c r="A2770" s="16"/>
      <c r="B2770" s="16"/>
      <c r="C2770" s="16"/>
      <c r="D2770" s="16"/>
      <c r="E2770" s="16"/>
      <c r="F2770" s="16"/>
      <c r="G2770" s="24"/>
    </row>
    <row r="2771" spans="1:7">
      <c r="A2771" s="16"/>
      <c r="B2771" s="16"/>
      <c r="C2771" s="16"/>
      <c r="D2771" s="16"/>
      <c r="E2771" s="16"/>
      <c r="F2771" s="16"/>
      <c r="G2771" s="24"/>
    </row>
    <row r="2772" spans="1:7">
      <c r="A2772" s="16"/>
      <c r="B2772" s="16"/>
      <c r="C2772" s="16"/>
      <c r="D2772" s="16"/>
      <c r="E2772" s="16"/>
      <c r="F2772" s="16"/>
      <c r="G2772" s="24"/>
    </row>
    <row r="2773" spans="1:7">
      <c r="A2773" s="16"/>
      <c r="B2773" s="16"/>
      <c r="C2773" s="16"/>
      <c r="D2773" s="16"/>
      <c r="E2773" s="16"/>
      <c r="F2773" s="16"/>
      <c r="G2773" s="24"/>
    </row>
    <row r="2774" spans="1:7">
      <c r="A2774" s="16"/>
      <c r="B2774" s="16"/>
      <c r="C2774" s="16"/>
      <c r="D2774" s="16"/>
      <c r="E2774" s="16"/>
      <c r="F2774" s="16"/>
      <c r="G2774" s="24"/>
    </row>
    <row r="2775" spans="1:7">
      <c r="A2775" s="16"/>
      <c r="B2775" s="16"/>
      <c r="C2775" s="16"/>
      <c r="D2775" s="16"/>
      <c r="E2775" s="16"/>
      <c r="F2775" s="16"/>
      <c r="G2775" s="24"/>
    </row>
    <row r="2776" spans="1:7">
      <c r="A2776" s="16"/>
      <c r="B2776" s="16"/>
      <c r="C2776" s="16"/>
      <c r="D2776" s="16"/>
      <c r="E2776" s="16"/>
      <c r="F2776" s="16"/>
      <c r="G2776" s="24"/>
    </row>
    <row r="2777" spans="1:7">
      <c r="A2777" s="16"/>
      <c r="B2777" s="16"/>
      <c r="C2777" s="16"/>
      <c r="D2777" s="16"/>
      <c r="E2777" s="16"/>
      <c r="F2777" s="16"/>
      <c r="G2777" s="24"/>
    </row>
    <row r="2778" spans="1:7">
      <c r="A2778" s="16"/>
      <c r="B2778" s="16"/>
      <c r="C2778" s="16"/>
      <c r="D2778" s="16"/>
      <c r="E2778" s="16"/>
      <c r="F2778" s="16"/>
      <c r="G2778" s="24"/>
    </row>
    <row r="2779" spans="1:7">
      <c r="A2779" s="16"/>
      <c r="B2779" s="16"/>
      <c r="C2779" s="16"/>
      <c r="D2779" s="16"/>
      <c r="E2779" s="16"/>
      <c r="F2779" s="16"/>
      <c r="G2779" s="24"/>
    </row>
    <row r="2780" spans="1:7">
      <c r="A2780" s="16"/>
      <c r="B2780" s="16"/>
      <c r="C2780" s="16"/>
      <c r="D2780" s="16"/>
      <c r="E2780" s="16"/>
      <c r="F2780" s="16"/>
      <c r="G2780" s="24"/>
    </row>
    <row r="2781" spans="1:7">
      <c r="A2781" s="16"/>
      <c r="B2781" s="16"/>
      <c r="C2781" s="16"/>
      <c r="D2781" s="16"/>
      <c r="E2781" s="16"/>
      <c r="F2781" s="16"/>
      <c r="G2781" s="24"/>
    </row>
    <row r="2782" spans="1:7">
      <c r="A2782" s="16"/>
      <c r="B2782" s="16"/>
      <c r="C2782" s="16"/>
      <c r="D2782" s="16"/>
      <c r="E2782" s="16"/>
      <c r="F2782" s="16"/>
      <c r="G2782" s="24"/>
    </row>
    <row r="2783" spans="1:7">
      <c r="A2783" s="16"/>
      <c r="B2783" s="16"/>
      <c r="C2783" s="16"/>
      <c r="D2783" s="16"/>
      <c r="E2783" s="16"/>
      <c r="F2783" s="16"/>
      <c r="G2783" s="24"/>
    </row>
    <row r="2784" spans="1:7">
      <c r="A2784" s="16"/>
      <c r="B2784" s="16"/>
      <c r="C2784" s="16"/>
      <c r="D2784" s="16"/>
      <c r="E2784" s="16"/>
      <c r="F2784" s="16"/>
      <c r="G2784" s="24"/>
    </row>
    <row r="2785" spans="1:7">
      <c r="A2785" s="16"/>
      <c r="B2785" s="16"/>
      <c r="C2785" s="16"/>
      <c r="D2785" s="16"/>
      <c r="E2785" s="16"/>
      <c r="F2785" s="16"/>
      <c r="G2785" s="24"/>
    </row>
    <row r="2786" spans="1:7">
      <c r="A2786" s="16"/>
      <c r="B2786" s="16"/>
      <c r="C2786" s="16"/>
      <c r="D2786" s="16"/>
      <c r="E2786" s="16"/>
      <c r="F2786" s="16"/>
      <c r="G2786" s="24"/>
    </row>
    <row r="2787" spans="1:7">
      <c r="A2787" s="16"/>
      <c r="B2787" s="16"/>
      <c r="C2787" s="16"/>
      <c r="D2787" s="16"/>
      <c r="E2787" s="16"/>
      <c r="F2787" s="16"/>
      <c r="G2787" s="24"/>
    </row>
    <row r="2788" spans="1:7">
      <c r="A2788" s="16"/>
      <c r="B2788" s="16"/>
      <c r="C2788" s="16"/>
      <c r="D2788" s="16"/>
      <c r="E2788" s="16"/>
      <c r="F2788" s="16"/>
      <c r="G2788" s="24"/>
    </row>
    <row r="2789" spans="1:7">
      <c r="A2789" s="16"/>
      <c r="B2789" s="16"/>
      <c r="C2789" s="16"/>
      <c r="D2789" s="16"/>
      <c r="E2789" s="16"/>
      <c r="F2789" s="16"/>
      <c r="G2789" s="24"/>
    </row>
    <row r="2790" spans="1:7">
      <c r="A2790" s="16"/>
      <c r="B2790" s="16"/>
      <c r="C2790" s="16"/>
      <c r="D2790" s="16"/>
      <c r="E2790" s="16"/>
      <c r="F2790" s="16"/>
      <c r="G2790" s="24"/>
    </row>
    <row r="2791" spans="1:7">
      <c r="A2791" s="16"/>
      <c r="B2791" s="16"/>
      <c r="C2791" s="16"/>
      <c r="D2791" s="16"/>
      <c r="E2791" s="16"/>
      <c r="F2791" s="16"/>
      <c r="G2791" s="24"/>
    </row>
    <row r="2792" spans="1:7">
      <c r="A2792" s="16"/>
      <c r="B2792" s="16"/>
      <c r="C2792" s="16"/>
      <c r="D2792" s="16"/>
      <c r="E2792" s="16"/>
      <c r="F2792" s="16"/>
      <c r="G2792" s="24"/>
    </row>
    <row r="2793" spans="1:7">
      <c r="A2793" s="16"/>
      <c r="B2793" s="16"/>
      <c r="C2793" s="16"/>
      <c r="D2793" s="16"/>
      <c r="E2793" s="16"/>
      <c r="F2793" s="16"/>
      <c r="G2793" s="24"/>
    </row>
    <row r="2794" spans="1:7">
      <c r="A2794" s="16"/>
      <c r="B2794" s="16"/>
      <c r="C2794" s="16"/>
      <c r="D2794" s="16"/>
      <c r="E2794" s="16"/>
      <c r="F2794" s="16"/>
      <c r="G2794" s="24"/>
    </row>
    <row r="2795" spans="1:7">
      <c r="A2795" s="16"/>
      <c r="B2795" s="16"/>
      <c r="C2795" s="16"/>
      <c r="D2795" s="16"/>
      <c r="E2795" s="16"/>
      <c r="F2795" s="16"/>
      <c r="G2795" s="24"/>
    </row>
    <row r="2796" spans="1:7">
      <c r="A2796" s="16"/>
      <c r="B2796" s="16"/>
      <c r="C2796" s="16"/>
      <c r="D2796" s="16"/>
      <c r="E2796" s="16"/>
      <c r="F2796" s="16"/>
      <c r="G2796" s="24"/>
    </row>
    <row r="2797" spans="1:7">
      <c r="A2797" s="16"/>
      <c r="B2797" s="16"/>
      <c r="C2797" s="16"/>
      <c r="D2797" s="16"/>
      <c r="E2797" s="16"/>
      <c r="F2797" s="16"/>
      <c r="G2797" s="24"/>
    </row>
    <row r="2798" spans="1:7">
      <c r="A2798" s="16"/>
      <c r="B2798" s="16"/>
      <c r="C2798" s="16"/>
      <c r="D2798" s="16"/>
      <c r="E2798" s="16"/>
      <c r="F2798" s="16"/>
      <c r="G2798" s="24"/>
    </row>
    <row r="2799" spans="1:7">
      <c r="A2799" s="16"/>
      <c r="B2799" s="16"/>
      <c r="C2799" s="16"/>
      <c r="D2799" s="16"/>
      <c r="E2799" s="16"/>
      <c r="F2799" s="16"/>
      <c r="G2799" s="24"/>
    </row>
    <row r="2800" spans="1:7">
      <c r="A2800" s="16"/>
      <c r="B2800" s="16"/>
      <c r="C2800" s="16"/>
      <c r="D2800" s="16"/>
      <c r="E2800" s="16"/>
      <c r="F2800" s="16"/>
      <c r="G2800" s="24"/>
    </row>
    <row r="2801" spans="1:7">
      <c r="A2801" s="16"/>
      <c r="B2801" s="16"/>
      <c r="C2801" s="16"/>
      <c r="D2801" s="16"/>
      <c r="E2801" s="16"/>
      <c r="F2801" s="16"/>
      <c r="G2801" s="24"/>
    </row>
    <row r="2802" spans="1:7">
      <c r="A2802" s="16"/>
      <c r="B2802" s="16"/>
      <c r="C2802" s="16"/>
      <c r="D2802" s="16"/>
      <c r="E2802" s="16"/>
      <c r="F2802" s="16"/>
      <c r="G2802" s="24"/>
    </row>
    <row r="2803" spans="1:7">
      <c r="A2803" s="16"/>
      <c r="B2803" s="16"/>
      <c r="C2803" s="16"/>
      <c r="D2803" s="16"/>
      <c r="E2803" s="16"/>
      <c r="F2803" s="16"/>
      <c r="G2803" s="24"/>
    </row>
    <row r="2804" spans="1:7">
      <c r="A2804" s="16"/>
      <c r="B2804" s="16"/>
      <c r="C2804" s="16"/>
      <c r="D2804" s="16"/>
      <c r="E2804" s="16"/>
      <c r="F2804" s="16"/>
      <c r="G2804" s="24"/>
    </row>
    <row r="2805" spans="1:7">
      <c r="A2805" s="16"/>
      <c r="B2805" s="16"/>
      <c r="C2805" s="16"/>
      <c r="D2805" s="16"/>
      <c r="E2805" s="16"/>
      <c r="F2805" s="16"/>
      <c r="G2805" s="24"/>
    </row>
    <row r="2806" spans="1:7">
      <c r="A2806" s="16"/>
      <c r="B2806" s="16"/>
      <c r="C2806" s="16"/>
      <c r="D2806" s="16"/>
      <c r="E2806" s="16"/>
      <c r="F2806" s="16"/>
      <c r="G2806" s="24"/>
    </row>
    <row r="2807" spans="1:7">
      <c r="A2807" s="16"/>
      <c r="B2807" s="16"/>
      <c r="C2807" s="16"/>
      <c r="D2807" s="16"/>
      <c r="E2807" s="16"/>
      <c r="F2807" s="16"/>
      <c r="G2807" s="24"/>
    </row>
    <row r="2808" spans="1:7">
      <c r="A2808" s="16"/>
      <c r="B2808" s="16"/>
      <c r="C2808" s="16"/>
      <c r="D2808" s="16"/>
      <c r="E2808" s="16"/>
      <c r="F2808" s="16"/>
      <c r="G2808" s="24"/>
    </row>
    <row r="2809" spans="1:7">
      <c r="A2809" s="16"/>
      <c r="B2809" s="16"/>
      <c r="C2809" s="16"/>
      <c r="D2809" s="16"/>
      <c r="E2809" s="16"/>
      <c r="F2809" s="16"/>
      <c r="G2809" s="24"/>
    </row>
    <row r="2810" spans="1:7">
      <c r="A2810" s="16"/>
      <c r="B2810" s="16"/>
      <c r="C2810" s="16"/>
      <c r="D2810" s="16"/>
      <c r="E2810" s="16"/>
      <c r="F2810" s="16"/>
      <c r="G2810" s="24"/>
    </row>
    <row r="2811" spans="1:7">
      <c r="A2811" s="16"/>
      <c r="B2811" s="16"/>
      <c r="C2811" s="16"/>
      <c r="D2811" s="16"/>
      <c r="E2811" s="16"/>
      <c r="F2811" s="16"/>
      <c r="G2811" s="24"/>
    </row>
    <row r="2812" spans="1:7">
      <c r="A2812" s="16"/>
      <c r="B2812" s="16"/>
      <c r="C2812" s="16"/>
      <c r="D2812" s="16"/>
      <c r="E2812" s="16"/>
      <c r="F2812" s="16"/>
      <c r="G2812" s="24"/>
    </row>
    <row r="2813" spans="1:7">
      <c r="A2813" s="16"/>
      <c r="B2813" s="16"/>
      <c r="C2813" s="16"/>
      <c r="D2813" s="16"/>
      <c r="E2813" s="16"/>
      <c r="F2813" s="16"/>
      <c r="G2813" s="24"/>
    </row>
    <row r="2814" spans="1:7">
      <c r="A2814" s="16"/>
      <c r="B2814" s="16"/>
      <c r="C2814" s="16"/>
      <c r="D2814" s="16"/>
      <c r="E2814" s="16"/>
      <c r="F2814" s="16"/>
      <c r="G2814" s="24"/>
    </row>
    <row r="2815" spans="1:7">
      <c r="A2815" s="16"/>
      <c r="B2815" s="16"/>
      <c r="C2815" s="16"/>
      <c r="D2815" s="16"/>
      <c r="E2815" s="16"/>
      <c r="F2815" s="16"/>
      <c r="G2815" s="24"/>
    </row>
    <row r="2816" spans="1:7">
      <c r="A2816" s="16"/>
      <c r="B2816" s="16"/>
      <c r="C2816" s="16"/>
      <c r="D2816" s="16"/>
      <c r="E2816" s="16"/>
      <c r="F2816" s="16"/>
      <c r="G2816" s="24"/>
    </row>
    <row r="2817" spans="1:7">
      <c r="A2817" s="16"/>
      <c r="B2817" s="16"/>
      <c r="C2817" s="16"/>
      <c r="D2817" s="16"/>
      <c r="E2817" s="16"/>
      <c r="F2817" s="16"/>
      <c r="G2817" s="24"/>
    </row>
    <row r="2818" spans="1:7">
      <c r="A2818" s="16"/>
      <c r="B2818" s="16"/>
      <c r="C2818" s="16"/>
      <c r="D2818" s="16"/>
      <c r="E2818" s="16"/>
      <c r="F2818" s="16"/>
      <c r="G2818" s="24"/>
    </row>
    <row r="2819" spans="1:7">
      <c r="A2819" s="16"/>
      <c r="B2819" s="16"/>
      <c r="C2819" s="16"/>
      <c r="D2819" s="16"/>
      <c r="E2819" s="16"/>
      <c r="F2819" s="16"/>
      <c r="G2819" s="24"/>
    </row>
    <row r="2820" spans="1:7">
      <c r="A2820" s="16"/>
      <c r="B2820" s="16"/>
      <c r="C2820" s="16"/>
      <c r="D2820" s="16"/>
      <c r="E2820" s="16"/>
      <c r="F2820" s="16"/>
      <c r="G2820" s="24"/>
    </row>
    <row r="2821" spans="1:7">
      <c r="A2821" s="16"/>
      <c r="B2821" s="16"/>
      <c r="C2821" s="16"/>
      <c r="D2821" s="16"/>
      <c r="E2821" s="16"/>
      <c r="F2821" s="16"/>
      <c r="G2821" s="24"/>
    </row>
    <row r="2822" spans="1:7">
      <c r="A2822" s="16"/>
      <c r="B2822" s="16"/>
      <c r="C2822" s="16"/>
      <c r="D2822" s="16"/>
      <c r="E2822" s="16"/>
      <c r="F2822" s="16"/>
      <c r="G2822" s="24"/>
    </row>
    <row r="2823" spans="1:7">
      <c r="A2823" s="16"/>
      <c r="B2823" s="16"/>
      <c r="C2823" s="16"/>
      <c r="D2823" s="16"/>
      <c r="E2823" s="16"/>
      <c r="F2823" s="16"/>
      <c r="G2823" s="24"/>
    </row>
    <row r="2824" spans="1:7">
      <c r="A2824" s="16"/>
      <c r="B2824" s="16"/>
      <c r="C2824" s="16"/>
      <c r="D2824" s="16"/>
      <c r="E2824" s="16"/>
      <c r="F2824" s="16"/>
      <c r="G2824" s="24"/>
    </row>
    <row r="2825" spans="1:7">
      <c r="A2825" s="16"/>
      <c r="B2825" s="16"/>
      <c r="C2825" s="16"/>
      <c r="D2825" s="16"/>
      <c r="E2825" s="16"/>
      <c r="F2825" s="16"/>
      <c r="G2825" s="24"/>
    </row>
    <row r="2826" spans="1:7">
      <c r="A2826" s="16"/>
      <c r="B2826" s="16"/>
      <c r="C2826" s="16"/>
      <c r="D2826" s="16"/>
      <c r="E2826" s="16"/>
      <c r="F2826" s="16"/>
      <c r="G2826" s="24"/>
    </row>
    <row r="2827" spans="1:7">
      <c r="A2827" s="16"/>
      <c r="B2827" s="16"/>
      <c r="C2827" s="16"/>
      <c r="D2827" s="16"/>
      <c r="E2827" s="16"/>
      <c r="F2827" s="16"/>
      <c r="G2827" s="24"/>
    </row>
    <row r="2828" spans="1:7">
      <c r="A2828" s="16"/>
      <c r="B2828" s="16"/>
      <c r="C2828" s="16"/>
      <c r="D2828" s="16"/>
      <c r="E2828" s="16"/>
      <c r="F2828" s="16"/>
      <c r="G2828" s="24"/>
    </row>
    <row r="2829" spans="1:7">
      <c r="A2829" s="16"/>
      <c r="B2829" s="16"/>
      <c r="C2829" s="16"/>
      <c r="D2829" s="16"/>
      <c r="E2829" s="16"/>
      <c r="F2829" s="16"/>
      <c r="G2829" s="24"/>
    </row>
    <row r="2830" spans="1:7">
      <c r="A2830" s="16"/>
      <c r="B2830" s="16"/>
      <c r="C2830" s="16"/>
      <c r="D2830" s="16"/>
      <c r="E2830" s="16"/>
      <c r="F2830" s="16"/>
      <c r="G2830" s="24"/>
    </row>
    <row r="2831" spans="1:7">
      <c r="A2831" s="16"/>
      <c r="B2831" s="16"/>
      <c r="C2831" s="16"/>
      <c r="D2831" s="16"/>
      <c r="E2831" s="16"/>
      <c r="F2831" s="16"/>
      <c r="G2831" s="24"/>
    </row>
    <row r="2832" spans="1:7">
      <c r="A2832" s="16"/>
      <c r="B2832" s="16"/>
      <c r="C2832" s="16"/>
      <c r="D2832" s="16"/>
      <c r="E2832" s="16"/>
      <c r="F2832" s="16"/>
      <c r="G2832" s="24"/>
    </row>
    <row r="2833" spans="1:7">
      <c r="A2833" s="16"/>
      <c r="B2833" s="16"/>
      <c r="C2833" s="16"/>
      <c r="D2833" s="16"/>
      <c r="E2833" s="16"/>
      <c r="F2833" s="16"/>
      <c r="G2833" s="24"/>
    </row>
    <row r="2834" spans="1:7">
      <c r="A2834" s="16"/>
      <c r="B2834" s="16"/>
      <c r="C2834" s="16"/>
      <c r="D2834" s="16"/>
      <c r="E2834" s="16"/>
      <c r="F2834" s="16"/>
      <c r="G2834" s="24"/>
    </row>
    <row r="2835" spans="1:7">
      <c r="A2835" s="16"/>
      <c r="B2835" s="16"/>
      <c r="C2835" s="16"/>
      <c r="D2835" s="16"/>
      <c r="E2835" s="16"/>
      <c r="F2835" s="16"/>
      <c r="G2835" s="24"/>
    </row>
    <row r="2836" spans="1:7">
      <c r="A2836" s="16"/>
      <c r="B2836" s="16"/>
      <c r="C2836" s="16"/>
      <c r="D2836" s="16"/>
      <c r="E2836" s="16"/>
      <c r="F2836" s="16"/>
      <c r="G2836" s="24"/>
    </row>
    <row r="2837" spans="1:7">
      <c r="A2837" s="16"/>
      <c r="B2837" s="16"/>
      <c r="C2837" s="16"/>
      <c r="D2837" s="16"/>
      <c r="E2837" s="16"/>
      <c r="F2837" s="16"/>
      <c r="G2837" s="24"/>
    </row>
    <row r="2838" spans="1:7">
      <c r="A2838" s="16"/>
      <c r="B2838" s="16"/>
      <c r="C2838" s="16"/>
      <c r="D2838" s="16"/>
      <c r="E2838" s="16"/>
      <c r="F2838" s="16"/>
      <c r="G2838" s="24"/>
    </row>
    <row r="2839" spans="1:7">
      <c r="A2839" s="16"/>
      <c r="B2839" s="16"/>
      <c r="C2839" s="16"/>
      <c r="D2839" s="16"/>
      <c r="E2839" s="16"/>
      <c r="F2839" s="16"/>
      <c r="G2839" s="24"/>
    </row>
    <row r="2840" spans="1:7">
      <c r="A2840" s="16"/>
      <c r="B2840" s="16"/>
      <c r="C2840" s="16"/>
      <c r="D2840" s="16"/>
      <c r="E2840" s="16"/>
      <c r="F2840" s="16"/>
      <c r="G2840" s="24"/>
    </row>
    <row r="2841" spans="1:7">
      <c r="A2841" s="16"/>
      <c r="B2841" s="16"/>
      <c r="C2841" s="16"/>
      <c r="D2841" s="16"/>
      <c r="E2841" s="16"/>
      <c r="F2841" s="16"/>
      <c r="G2841" s="24"/>
    </row>
    <row r="2842" spans="1:7">
      <c r="A2842" s="16"/>
      <c r="B2842" s="16"/>
      <c r="C2842" s="16"/>
      <c r="D2842" s="16"/>
      <c r="E2842" s="16"/>
      <c r="F2842" s="16"/>
      <c r="G2842" s="24"/>
    </row>
    <row r="2843" spans="1:7">
      <c r="A2843" s="16"/>
      <c r="B2843" s="16"/>
      <c r="C2843" s="16"/>
      <c r="D2843" s="16"/>
      <c r="E2843" s="16"/>
      <c r="F2843" s="16"/>
      <c r="G2843" s="24"/>
    </row>
    <row r="2844" spans="1:7">
      <c r="A2844" s="16"/>
      <c r="B2844" s="16"/>
      <c r="C2844" s="16"/>
      <c r="D2844" s="16"/>
      <c r="E2844" s="16"/>
      <c r="F2844" s="16"/>
      <c r="G2844" s="24"/>
    </row>
    <row r="2845" spans="1:7">
      <c r="A2845" s="16"/>
      <c r="B2845" s="16"/>
      <c r="C2845" s="16"/>
      <c r="D2845" s="16"/>
      <c r="E2845" s="16"/>
      <c r="F2845" s="16"/>
      <c r="G2845" s="24"/>
    </row>
    <row r="2846" spans="1:7">
      <c r="A2846" s="16"/>
      <c r="B2846" s="16"/>
      <c r="C2846" s="16"/>
      <c r="D2846" s="16"/>
      <c r="E2846" s="16"/>
      <c r="F2846" s="16"/>
      <c r="G2846" s="24"/>
    </row>
    <row r="2847" spans="1:7">
      <c r="A2847" s="16"/>
      <c r="B2847" s="16"/>
      <c r="C2847" s="16"/>
      <c r="D2847" s="16"/>
      <c r="E2847" s="16"/>
      <c r="F2847" s="16"/>
      <c r="G2847" s="24"/>
    </row>
    <row r="2848" spans="1:7">
      <c r="A2848" s="16"/>
      <c r="B2848" s="16"/>
      <c r="C2848" s="16"/>
      <c r="D2848" s="16"/>
      <c r="E2848" s="16"/>
      <c r="F2848" s="16"/>
      <c r="G2848" s="24"/>
    </row>
    <row r="2849" spans="1:7">
      <c r="A2849" s="16"/>
      <c r="B2849" s="16"/>
      <c r="C2849" s="16"/>
      <c r="D2849" s="16"/>
      <c r="E2849" s="16"/>
      <c r="F2849" s="16"/>
      <c r="G2849" s="24"/>
    </row>
    <row r="2850" spans="1:7">
      <c r="A2850" s="16"/>
      <c r="B2850" s="16"/>
      <c r="C2850" s="16"/>
      <c r="D2850" s="16"/>
      <c r="E2850" s="16"/>
      <c r="F2850" s="16"/>
      <c r="G2850" s="24"/>
    </row>
    <row r="2851" spans="1:7">
      <c r="A2851" s="16"/>
      <c r="B2851" s="16"/>
      <c r="C2851" s="16"/>
      <c r="D2851" s="16"/>
      <c r="E2851" s="16"/>
      <c r="F2851" s="16"/>
      <c r="G2851" s="24"/>
    </row>
    <row r="2852" spans="1:7">
      <c r="A2852" s="16"/>
      <c r="B2852" s="16"/>
      <c r="C2852" s="16"/>
      <c r="D2852" s="16"/>
      <c r="E2852" s="16"/>
      <c r="F2852" s="16"/>
      <c r="G2852" s="24"/>
    </row>
    <row r="2853" spans="1:7">
      <c r="A2853" s="16"/>
      <c r="B2853" s="16"/>
      <c r="C2853" s="16"/>
      <c r="D2853" s="16"/>
      <c r="E2853" s="16"/>
      <c r="F2853" s="16"/>
      <c r="G2853" s="24"/>
    </row>
    <row r="2854" spans="1:7">
      <c r="A2854" s="16"/>
      <c r="B2854" s="16"/>
      <c r="C2854" s="16"/>
      <c r="D2854" s="16"/>
      <c r="E2854" s="16"/>
      <c r="F2854" s="16"/>
      <c r="G2854" s="24"/>
    </row>
    <row r="2855" spans="1:7">
      <c r="A2855" s="16"/>
      <c r="B2855" s="16"/>
      <c r="C2855" s="16"/>
      <c r="D2855" s="16"/>
      <c r="E2855" s="16"/>
      <c r="F2855" s="16"/>
      <c r="G2855" s="24"/>
    </row>
    <row r="2856" spans="1:7">
      <c r="A2856" s="16"/>
      <c r="B2856" s="16"/>
      <c r="C2856" s="16"/>
      <c r="D2856" s="16"/>
      <c r="E2856" s="16"/>
      <c r="F2856" s="16"/>
      <c r="G2856" s="24"/>
    </row>
    <row r="2857" spans="1:7">
      <c r="A2857" s="16"/>
      <c r="B2857" s="16"/>
      <c r="C2857" s="16"/>
      <c r="D2857" s="16"/>
      <c r="E2857" s="16"/>
      <c r="F2857" s="16"/>
      <c r="G2857" s="24"/>
    </row>
    <row r="2858" spans="1:7">
      <c r="A2858" s="16"/>
      <c r="B2858" s="16"/>
      <c r="C2858" s="16"/>
      <c r="D2858" s="16"/>
      <c r="E2858" s="16"/>
      <c r="F2858" s="16"/>
      <c r="G2858" s="24"/>
    </row>
    <row r="2859" spans="1:7">
      <c r="A2859" s="16"/>
      <c r="B2859" s="16"/>
      <c r="C2859" s="16"/>
      <c r="D2859" s="16"/>
      <c r="E2859" s="16"/>
      <c r="F2859" s="16"/>
      <c r="G2859" s="24"/>
    </row>
    <row r="2860" spans="1:7">
      <c r="A2860" s="16"/>
      <c r="B2860" s="16"/>
      <c r="C2860" s="16"/>
      <c r="D2860" s="16"/>
      <c r="E2860" s="16"/>
      <c r="F2860" s="16"/>
      <c r="G2860" s="24"/>
    </row>
    <row r="2861" spans="1:7">
      <c r="A2861" s="16"/>
      <c r="B2861" s="16"/>
      <c r="C2861" s="16"/>
      <c r="D2861" s="16"/>
      <c r="E2861" s="16"/>
      <c r="F2861" s="16"/>
      <c r="G2861" s="24"/>
    </row>
    <row r="2862" spans="1:7">
      <c r="A2862" s="16"/>
      <c r="B2862" s="16"/>
      <c r="C2862" s="16"/>
      <c r="D2862" s="16"/>
      <c r="E2862" s="16"/>
      <c r="F2862" s="16"/>
      <c r="G2862" s="24"/>
    </row>
    <row r="2863" spans="1:7">
      <c r="A2863" s="16"/>
      <c r="B2863" s="16"/>
      <c r="C2863" s="16"/>
      <c r="D2863" s="16"/>
      <c r="E2863" s="16"/>
      <c r="F2863" s="16"/>
      <c r="G2863" s="24"/>
    </row>
    <row r="2864" spans="1:7">
      <c r="A2864" s="16"/>
      <c r="B2864" s="16"/>
      <c r="C2864" s="16"/>
      <c r="D2864" s="16"/>
      <c r="E2864" s="16"/>
      <c r="F2864" s="16"/>
      <c r="G2864" s="24"/>
    </row>
    <row r="2865" spans="1:7">
      <c r="A2865" s="16"/>
      <c r="B2865" s="16"/>
      <c r="C2865" s="16"/>
      <c r="D2865" s="16"/>
      <c r="E2865" s="16"/>
      <c r="F2865" s="16"/>
      <c r="G2865" s="24"/>
    </row>
    <row r="2866" spans="1:7">
      <c r="A2866" s="16"/>
      <c r="B2866" s="16"/>
      <c r="C2866" s="16"/>
      <c r="D2866" s="16"/>
      <c r="E2866" s="16"/>
      <c r="F2866" s="16"/>
      <c r="G2866" s="24"/>
    </row>
    <row r="2867" spans="1:7">
      <c r="A2867" s="16"/>
      <c r="B2867" s="16"/>
      <c r="C2867" s="16"/>
      <c r="D2867" s="16"/>
      <c r="E2867" s="16"/>
      <c r="F2867" s="16"/>
      <c r="G2867" s="24"/>
    </row>
    <row r="2868" spans="1:7">
      <c r="A2868" s="16"/>
      <c r="B2868" s="16"/>
      <c r="C2868" s="16"/>
      <c r="D2868" s="16"/>
      <c r="E2868" s="16"/>
      <c r="F2868" s="16"/>
      <c r="G2868" s="24"/>
    </row>
    <row r="2869" spans="1:7">
      <c r="A2869" s="16"/>
      <c r="B2869" s="16"/>
      <c r="C2869" s="16"/>
      <c r="D2869" s="16"/>
      <c r="E2869" s="16"/>
      <c r="F2869" s="16"/>
      <c r="G2869" s="24"/>
    </row>
    <row r="2870" spans="1:7">
      <c r="A2870" s="16"/>
      <c r="B2870" s="16"/>
      <c r="C2870" s="16"/>
      <c r="D2870" s="16"/>
      <c r="E2870" s="16"/>
      <c r="F2870" s="16"/>
      <c r="G2870" s="24"/>
    </row>
    <row r="2871" spans="1:7">
      <c r="A2871" s="16"/>
      <c r="B2871" s="16"/>
      <c r="C2871" s="16"/>
      <c r="D2871" s="16"/>
      <c r="E2871" s="16"/>
      <c r="F2871" s="16"/>
      <c r="G2871" s="24"/>
    </row>
    <row r="2872" spans="1:7">
      <c r="A2872" s="16"/>
      <c r="B2872" s="16"/>
      <c r="C2872" s="16"/>
      <c r="D2872" s="16"/>
      <c r="E2872" s="16"/>
      <c r="F2872" s="16"/>
      <c r="G2872" s="24"/>
    </row>
    <row r="2873" spans="1:7">
      <c r="A2873" s="16"/>
      <c r="B2873" s="16"/>
      <c r="C2873" s="16"/>
      <c r="D2873" s="16"/>
      <c r="E2873" s="16"/>
      <c r="F2873" s="16"/>
      <c r="G2873" s="24"/>
    </row>
    <row r="2874" spans="1:7">
      <c r="A2874" s="16"/>
      <c r="B2874" s="16"/>
      <c r="C2874" s="16"/>
      <c r="D2874" s="16"/>
      <c r="E2874" s="16"/>
      <c r="F2874" s="16"/>
      <c r="G2874" s="24"/>
    </row>
    <row r="2875" spans="1:7">
      <c r="A2875" s="16"/>
      <c r="B2875" s="16"/>
      <c r="C2875" s="16"/>
      <c r="D2875" s="16"/>
      <c r="E2875" s="16"/>
      <c r="F2875" s="16"/>
      <c r="G2875" s="24"/>
    </row>
    <row r="2876" spans="1:7">
      <c r="A2876" s="16"/>
      <c r="B2876" s="16"/>
      <c r="C2876" s="16"/>
      <c r="D2876" s="16"/>
      <c r="E2876" s="16"/>
      <c r="F2876" s="16"/>
      <c r="G2876" s="24"/>
    </row>
    <row r="2877" spans="1:7">
      <c r="A2877" s="16"/>
      <c r="B2877" s="16"/>
      <c r="C2877" s="16"/>
      <c r="D2877" s="16"/>
      <c r="E2877" s="16"/>
      <c r="F2877" s="16"/>
      <c r="G2877" s="24"/>
    </row>
    <row r="2878" spans="1:7">
      <c r="A2878" s="16"/>
      <c r="B2878" s="16"/>
      <c r="C2878" s="16"/>
      <c r="D2878" s="16"/>
      <c r="E2878" s="16"/>
      <c r="F2878" s="16"/>
      <c r="G2878" s="24"/>
    </row>
    <row r="2879" spans="1:7">
      <c r="A2879" s="16"/>
      <c r="B2879" s="16"/>
      <c r="C2879" s="16"/>
      <c r="D2879" s="16"/>
      <c r="E2879" s="16"/>
      <c r="F2879" s="16"/>
      <c r="G2879" s="24"/>
    </row>
    <row r="2880" spans="1:7">
      <c r="A2880" s="16"/>
      <c r="B2880" s="16"/>
      <c r="C2880" s="16"/>
      <c r="D2880" s="16"/>
      <c r="E2880" s="16"/>
      <c r="F2880" s="16"/>
      <c r="G2880" s="24"/>
    </row>
    <row r="2881" spans="1:7">
      <c r="A2881" s="16"/>
      <c r="B2881" s="16"/>
      <c r="C2881" s="16"/>
      <c r="D2881" s="16"/>
      <c r="E2881" s="16"/>
      <c r="F2881" s="16"/>
      <c r="G2881" s="24"/>
    </row>
    <row r="2882" spans="1:7">
      <c r="A2882" s="16"/>
      <c r="B2882" s="16"/>
      <c r="C2882" s="16"/>
      <c r="D2882" s="16"/>
      <c r="E2882" s="16"/>
      <c r="F2882" s="16"/>
      <c r="G2882" s="24"/>
    </row>
    <row r="2883" spans="1:7">
      <c r="A2883" s="16"/>
      <c r="B2883" s="16"/>
      <c r="C2883" s="16"/>
      <c r="D2883" s="16"/>
      <c r="E2883" s="16"/>
      <c r="F2883" s="16"/>
      <c r="G2883" s="24"/>
    </row>
    <row r="2884" spans="1:7">
      <c r="A2884" s="16"/>
      <c r="B2884" s="16"/>
      <c r="C2884" s="16"/>
      <c r="D2884" s="16"/>
      <c r="E2884" s="16"/>
      <c r="F2884" s="16"/>
      <c r="G2884" s="24"/>
    </row>
    <row r="2885" spans="1:7">
      <c r="A2885" s="16"/>
      <c r="B2885" s="16"/>
      <c r="C2885" s="16"/>
      <c r="D2885" s="16"/>
      <c r="E2885" s="16"/>
      <c r="F2885" s="16"/>
      <c r="G2885" s="24"/>
    </row>
    <row r="2886" spans="1:7">
      <c r="A2886" s="16"/>
      <c r="B2886" s="16"/>
      <c r="C2886" s="16"/>
      <c r="D2886" s="16"/>
      <c r="E2886" s="16"/>
      <c r="F2886" s="16"/>
      <c r="G2886" s="24"/>
    </row>
    <row r="2887" spans="1:7">
      <c r="A2887" s="16"/>
      <c r="B2887" s="16"/>
      <c r="C2887" s="16"/>
      <c r="D2887" s="16"/>
      <c r="E2887" s="16"/>
      <c r="F2887" s="16"/>
      <c r="G2887" s="24"/>
    </row>
    <row r="2888" spans="1:7">
      <c r="A2888" s="16"/>
      <c r="B2888" s="16"/>
      <c r="C2888" s="16"/>
      <c r="D2888" s="16"/>
      <c r="E2888" s="16"/>
      <c r="F2888" s="16"/>
      <c r="G2888" s="24"/>
    </row>
    <row r="2889" spans="1:7">
      <c r="A2889" s="16"/>
      <c r="B2889" s="16"/>
      <c r="C2889" s="16"/>
      <c r="D2889" s="16"/>
      <c r="E2889" s="16"/>
      <c r="F2889" s="16"/>
      <c r="G2889" s="24"/>
    </row>
    <row r="2890" spans="1:7">
      <c r="A2890" s="16"/>
      <c r="B2890" s="16"/>
      <c r="C2890" s="16"/>
      <c r="D2890" s="16"/>
      <c r="E2890" s="16"/>
      <c r="F2890" s="16"/>
      <c r="G2890" s="24"/>
    </row>
    <row r="2891" spans="1:7">
      <c r="A2891" s="16"/>
      <c r="B2891" s="16"/>
      <c r="C2891" s="16"/>
      <c r="D2891" s="16"/>
      <c r="E2891" s="16"/>
      <c r="F2891" s="16"/>
      <c r="G2891" s="24"/>
    </row>
    <row r="2892" spans="1:7">
      <c r="A2892" s="16"/>
      <c r="B2892" s="16"/>
      <c r="C2892" s="16"/>
      <c r="D2892" s="16"/>
      <c r="E2892" s="16"/>
      <c r="F2892" s="16"/>
      <c r="G2892" s="24"/>
    </row>
    <row r="2893" spans="1:7">
      <c r="A2893" s="16"/>
      <c r="B2893" s="16"/>
      <c r="C2893" s="16"/>
      <c r="D2893" s="16"/>
      <c r="E2893" s="16"/>
      <c r="F2893" s="16"/>
      <c r="G2893" s="24"/>
    </row>
    <row r="2894" spans="1:7">
      <c r="A2894" s="16"/>
      <c r="B2894" s="16"/>
      <c r="C2894" s="16"/>
      <c r="D2894" s="16"/>
      <c r="E2894" s="16"/>
      <c r="F2894" s="16"/>
      <c r="G2894" s="24"/>
    </row>
    <row r="2895" spans="1:7">
      <c r="A2895" s="16"/>
      <c r="B2895" s="16"/>
      <c r="C2895" s="16"/>
      <c r="D2895" s="16"/>
      <c r="E2895" s="16"/>
      <c r="F2895" s="16"/>
      <c r="G2895" s="24"/>
    </row>
    <row r="2896" spans="1:7">
      <c r="A2896" s="16"/>
      <c r="B2896" s="16"/>
      <c r="C2896" s="16"/>
      <c r="D2896" s="16"/>
      <c r="E2896" s="16"/>
      <c r="F2896" s="16"/>
      <c r="G2896" s="24"/>
    </row>
    <row r="2897" spans="1:7">
      <c r="A2897" s="16"/>
      <c r="B2897" s="16"/>
      <c r="C2897" s="16"/>
      <c r="D2897" s="16"/>
      <c r="E2897" s="16"/>
      <c r="F2897" s="16"/>
      <c r="G2897" s="24"/>
    </row>
    <row r="2898" spans="1:7">
      <c r="A2898" s="16"/>
      <c r="B2898" s="16"/>
      <c r="C2898" s="16"/>
      <c r="D2898" s="16"/>
      <c r="E2898" s="16"/>
      <c r="F2898" s="16"/>
      <c r="G2898" s="24"/>
    </row>
    <row r="2899" spans="1:7">
      <c r="A2899" s="16"/>
      <c r="B2899" s="16"/>
      <c r="C2899" s="16"/>
      <c r="D2899" s="16"/>
      <c r="E2899" s="16"/>
      <c r="F2899" s="16"/>
      <c r="G2899" s="24"/>
    </row>
    <row r="2900" spans="1:7">
      <c r="A2900" s="16"/>
      <c r="B2900" s="16"/>
      <c r="C2900" s="16"/>
      <c r="D2900" s="16"/>
      <c r="E2900" s="16"/>
      <c r="F2900" s="16"/>
      <c r="G2900" s="24"/>
    </row>
    <row r="2901" spans="1:7">
      <c r="A2901" s="16"/>
      <c r="B2901" s="16"/>
      <c r="C2901" s="16"/>
      <c r="D2901" s="16"/>
      <c r="E2901" s="16"/>
      <c r="F2901" s="16"/>
      <c r="G2901" s="24"/>
    </row>
    <row r="2902" spans="1:7">
      <c r="A2902" s="16"/>
      <c r="B2902" s="16"/>
      <c r="C2902" s="16"/>
      <c r="D2902" s="16"/>
      <c r="E2902" s="16"/>
      <c r="F2902" s="16"/>
      <c r="G2902" s="24"/>
    </row>
    <row r="2903" spans="1:7">
      <c r="A2903" s="16"/>
      <c r="B2903" s="16"/>
      <c r="C2903" s="16"/>
      <c r="D2903" s="16"/>
      <c r="E2903" s="16"/>
      <c r="F2903" s="16"/>
      <c r="G2903" s="24"/>
    </row>
    <row r="2904" spans="1:7">
      <c r="A2904" s="16"/>
      <c r="B2904" s="16"/>
      <c r="C2904" s="16"/>
      <c r="D2904" s="16"/>
      <c r="E2904" s="16"/>
      <c r="F2904" s="16"/>
      <c r="G2904" s="24"/>
    </row>
    <row r="2905" spans="1:7">
      <c r="A2905" s="16"/>
      <c r="B2905" s="16"/>
      <c r="C2905" s="16"/>
      <c r="D2905" s="16"/>
      <c r="E2905" s="16"/>
      <c r="F2905" s="16"/>
      <c r="G2905" s="24"/>
    </row>
    <row r="2906" spans="1:7">
      <c r="A2906" s="16"/>
      <c r="B2906" s="16"/>
      <c r="C2906" s="16"/>
      <c r="D2906" s="16"/>
      <c r="E2906" s="16"/>
      <c r="F2906" s="16"/>
      <c r="G2906" s="24"/>
    </row>
    <row r="2907" spans="1:7">
      <c r="A2907" s="16"/>
      <c r="B2907" s="16"/>
      <c r="C2907" s="16"/>
      <c r="D2907" s="16"/>
      <c r="E2907" s="16"/>
      <c r="F2907" s="16"/>
      <c r="G2907" s="24"/>
    </row>
    <row r="2908" spans="1:7">
      <c r="A2908" s="16"/>
      <c r="B2908" s="16"/>
      <c r="C2908" s="16"/>
      <c r="D2908" s="16"/>
      <c r="E2908" s="16"/>
      <c r="F2908" s="16"/>
      <c r="G2908" s="24"/>
    </row>
    <row r="2909" spans="1:7">
      <c r="A2909" s="16"/>
      <c r="B2909" s="16"/>
      <c r="C2909" s="16"/>
      <c r="D2909" s="16"/>
      <c r="E2909" s="16"/>
      <c r="F2909" s="16"/>
      <c r="G2909" s="24"/>
    </row>
    <row r="2910" spans="1:7">
      <c r="A2910" s="16"/>
      <c r="B2910" s="16"/>
      <c r="C2910" s="16"/>
      <c r="D2910" s="16"/>
      <c r="E2910" s="16"/>
      <c r="F2910" s="16"/>
      <c r="G2910" s="24"/>
    </row>
    <row r="2911" spans="1:7">
      <c r="A2911" s="16"/>
      <c r="B2911" s="16"/>
      <c r="C2911" s="16"/>
      <c r="D2911" s="16"/>
      <c r="E2911" s="16"/>
      <c r="F2911" s="16"/>
      <c r="G2911" s="24"/>
    </row>
    <row r="2912" spans="1:7">
      <c r="A2912" s="16"/>
      <c r="B2912" s="16"/>
      <c r="C2912" s="16"/>
      <c r="D2912" s="16"/>
      <c r="E2912" s="16"/>
      <c r="F2912" s="16"/>
      <c r="G2912" s="24"/>
    </row>
    <row r="2913" spans="1:7">
      <c r="A2913" s="16"/>
      <c r="B2913" s="16"/>
      <c r="C2913" s="16"/>
      <c r="D2913" s="16"/>
      <c r="E2913" s="16"/>
      <c r="F2913" s="16"/>
      <c r="G2913" s="24"/>
    </row>
    <row r="2914" spans="1:7">
      <c r="A2914" s="16"/>
      <c r="B2914" s="16"/>
      <c r="C2914" s="16"/>
      <c r="D2914" s="16"/>
      <c r="E2914" s="16"/>
      <c r="F2914" s="16"/>
      <c r="G2914" s="24"/>
    </row>
    <row r="2915" spans="1:7">
      <c r="A2915" s="16"/>
      <c r="B2915" s="16"/>
      <c r="C2915" s="16"/>
      <c r="D2915" s="16"/>
      <c r="E2915" s="16"/>
      <c r="F2915" s="16"/>
      <c r="G2915" s="24"/>
    </row>
    <row r="2916" spans="1:7">
      <c r="A2916" s="16"/>
      <c r="B2916" s="16"/>
      <c r="C2916" s="16"/>
      <c r="D2916" s="16"/>
      <c r="E2916" s="16"/>
      <c r="F2916" s="16"/>
      <c r="G2916" s="24"/>
    </row>
    <row r="2917" spans="1:7">
      <c r="A2917" s="16"/>
      <c r="B2917" s="16"/>
      <c r="C2917" s="16"/>
      <c r="D2917" s="16"/>
      <c r="E2917" s="16"/>
      <c r="F2917" s="16"/>
      <c r="G2917" s="24"/>
    </row>
    <row r="2918" spans="1:7">
      <c r="A2918" s="16"/>
      <c r="B2918" s="16"/>
      <c r="C2918" s="16"/>
      <c r="D2918" s="16"/>
      <c r="E2918" s="16"/>
      <c r="F2918" s="16"/>
      <c r="G2918" s="24"/>
    </row>
    <row r="2919" spans="1:7">
      <c r="A2919" s="16"/>
      <c r="B2919" s="16"/>
      <c r="C2919" s="16"/>
      <c r="D2919" s="16"/>
      <c r="E2919" s="16"/>
      <c r="F2919" s="16"/>
      <c r="G2919" s="24"/>
    </row>
    <row r="2920" spans="1:7">
      <c r="A2920" s="16"/>
      <c r="B2920" s="16"/>
      <c r="C2920" s="16"/>
      <c r="D2920" s="16"/>
      <c r="E2920" s="16"/>
      <c r="F2920" s="16"/>
      <c r="G2920" s="24"/>
    </row>
    <row r="2921" spans="1:7">
      <c r="A2921" s="16"/>
      <c r="B2921" s="16"/>
      <c r="C2921" s="16"/>
      <c r="D2921" s="16"/>
      <c r="E2921" s="16"/>
      <c r="F2921" s="16"/>
      <c r="G2921" s="24"/>
    </row>
    <row r="2922" spans="1:7">
      <c r="A2922" s="16"/>
      <c r="B2922" s="16"/>
      <c r="C2922" s="16"/>
      <c r="D2922" s="16"/>
      <c r="E2922" s="16"/>
      <c r="F2922" s="16"/>
      <c r="G2922" s="24"/>
    </row>
    <row r="2923" spans="1:7">
      <c r="A2923" s="16"/>
      <c r="B2923" s="16"/>
      <c r="C2923" s="16"/>
      <c r="D2923" s="16"/>
      <c r="E2923" s="16"/>
      <c r="F2923" s="16"/>
      <c r="G2923" s="24"/>
    </row>
    <row r="2924" spans="1:7">
      <c r="A2924" s="16"/>
      <c r="B2924" s="16"/>
      <c r="C2924" s="16"/>
      <c r="D2924" s="16"/>
      <c r="E2924" s="16"/>
      <c r="F2924" s="16"/>
      <c r="G2924" s="24"/>
    </row>
    <row r="2925" spans="1:7">
      <c r="A2925" s="16"/>
      <c r="B2925" s="16"/>
      <c r="C2925" s="16"/>
      <c r="D2925" s="16"/>
      <c r="E2925" s="16"/>
      <c r="F2925" s="16"/>
      <c r="G2925" s="24"/>
    </row>
    <row r="2926" spans="1:7">
      <c r="A2926" s="16"/>
      <c r="B2926" s="16"/>
      <c r="C2926" s="16"/>
      <c r="D2926" s="16"/>
      <c r="E2926" s="16"/>
      <c r="F2926" s="16"/>
      <c r="G2926" s="24"/>
    </row>
    <row r="2927" spans="1:7">
      <c r="A2927" s="16"/>
      <c r="B2927" s="16"/>
      <c r="C2927" s="16"/>
      <c r="D2927" s="16"/>
      <c r="E2927" s="16"/>
      <c r="F2927" s="16"/>
      <c r="G2927" s="24"/>
    </row>
    <row r="2928" spans="1:7">
      <c r="A2928" s="16"/>
      <c r="B2928" s="16"/>
      <c r="C2928" s="16"/>
      <c r="D2928" s="16"/>
      <c r="E2928" s="16"/>
      <c r="F2928" s="16"/>
      <c r="G2928" s="24"/>
    </row>
    <row r="2929" spans="1:7">
      <c r="A2929" s="16"/>
      <c r="B2929" s="16"/>
      <c r="C2929" s="16"/>
      <c r="D2929" s="16"/>
      <c r="E2929" s="16"/>
      <c r="F2929" s="16"/>
      <c r="G2929" s="24"/>
    </row>
    <row r="2930" spans="1:7">
      <c r="A2930" s="16"/>
      <c r="B2930" s="16"/>
      <c r="C2930" s="16"/>
      <c r="D2930" s="16"/>
      <c r="E2930" s="16"/>
      <c r="F2930" s="16"/>
      <c r="G2930" s="24"/>
    </row>
    <row r="2931" spans="1:7">
      <c r="A2931" s="16"/>
      <c r="B2931" s="16"/>
      <c r="C2931" s="16"/>
      <c r="D2931" s="16"/>
      <c r="E2931" s="16"/>
      <c r="F2931" s="16"/>
      <c r="G2931" s="24"/>
    </row>
    <row r="2932" spans="1:7">
      <c r="A2932" s="16"/>
      <c r="B2932" s="16"/>
      <c r="C2932" s="16"/>
      <c r="D2932" s="16"/>
      <c r="E2932" s="16"/>
      <c r="F2932" s="16"/>
      <c r="G2932" s="24"/>
    </row>
    <row r="2933" spans="1:7">
      <c r="A2933" s="16"/>
      <c r="B2933" s="16"/>
      <c r="C2933" s="16"/>
      <c r="D2933" s="16"/>
      <c r="E2933" s="16"/>
      <c r="F2933" s="16"/>
      <c r="G2933" s="24"/>
    </row>
    <row r="2934" spans="1:7">
      <c r="A2934" s="16"/>
      <c r="B2934" s="16"/>
      <c r="C2934" s="16"/>
      <c r="D2934" s="16"/>
      <c r="E2934" s="16"/>
      <c r="F2934" s="16"/>
      <c r="G2934" s="24"/>
    </row>
    <row r="2935" spans="1:7">
      <c r="A2935" s="16"/>
      <c r="B2935" s="16"/>
      <c r="C2935" s="16"/>
      <c r="D2935" s="16"/>
      <c r="E2935" s="16"/>
      <c r="F2935" s="16"/>
      <c r="G2935" s="24"/>
    </row>
    <row r="2936" spans="1:7">
      <c r="A2936" s="16"/>
      <c r="B2936" s="16"/>
      <c r="C2936" s="16"/>
      <c r="D2936" s="16"/>
      <c r="E2936" s="16"/>
      <c r="F2936" s="16"/>
      <c r="G2936" s="24"/>
    </row>
    <row r="2937" spans="1:7">
      <c r="A2937" s="16"/>
      <c r="B2937" s="16"/>
      <c r="C2937" s="16"/>
      <c r="D2937" s="16"/>
      <c r="E2937" s="16"/>
      <c r="F2937" s="16"/>
      <c r="G2937" s="24"/>
    </row>
    <row r="2938" spans="1:7">
      <c r="A2938" s="16"/>
      <c r="B2938" s="16"/>
      <c r="C2938" s="16"/>
      <c r="D2938" s="16"/>
      <c r="E2938" s="16"/>
      <c r="F2938" s="16"/>
      <c r="G2938" s="24"/>
    </row>
    <row r="2939" spans="1:7">
      <c r="A2939" s="16"/>
      <c r="B2939" s="16"/>
      <c r="C2939" s="16"/>
      <c r="D2939" s="16"/>
      <c r="E2939" s="16"/>
      <c r="F2939" s="16"/>
      <c r="G2939" s="24"/>
    </row>
    <row r="2940" spans="1:7">
      <c r="A2940" s="16"/>
      <c r="B2940" s="16"/>
      <c r="C2940" s="16"/>
      <c r="D2940" s="16"/>
      <c r="E2940" s="16"/>
      <c r="F2940" s="16"/>
      <c r="G2940" s="24"/>
    </row>
    <row r="2941" spans="1:7">
      <c r="A2941" s="16"/>
      <c r="B2941" s="16"/>
      <c r="C2941" s="16"/>
      <c r="D2941" s="16"/>
      <c r="E2941" s="16"/>
      <c r="F2941" s="16"/>
      <c r="G2941" s="24"/>
    </row>
    <row r="2942" spans="1:7">
      <c r="A2942" s="16"/>
      <c r="B2942" s="16"/>
      <c r="C2942" s="16"/>
      <c r="D2942" s="16"/>
      <c r="E2942" s="16"/>
      <c r="F2942" s="16"/>
      <c r="G2942" s="24"/>
    </row>
    <row r="2943" spans="1:7">
      <c r="A2943" s="16"/>
      <c r="B2943" s="16"/>
      <c r="C2943" s="16"/>
      <c r="D2943" s="16"/>
      <c r="E2943" s="16"/>
      <c r="F2943" s="16"/>
      <c r="G2943" s="24"/>
    </row>
    <row r="2944" spans="1:7">
      <c r="A2944" s="16"/>
      <c r="B2944" s="16"/>
      <c r="C2944" s="16"/>
      <c r="D2944" s="16"/>
      <c r="E2944" s="16"/>
      <c r="F2944" s="16"/>
      <c r="G2944" s="24"/>
    </row>
    <row r="2945" spans="1:7">
      <c r="A2945" s="16"/>
      <c r="B2945" s="16"/>
      <c r="C2945" s="16"/>
      <c r="D2945" s="16"/>
      <c r="E2945" s="16"/>
      <c r="F2945" s="16"/>
      <c r="G2945" s="24"/>
    </row>
    <row r="2946" spans="1:7">
      <c r="A2946" s="16"/>
      <c r="B2946" s="16"/>
      <c r="C2946" s="16"/>
      <c r="D2946" s="16"/>
      <c r="E2946" s="16"/>
      <c r="F2946" s="16"/>
      <c r="G2946" s="24"/>
    </row>
    <row r="2947" spans="1:7">
      <c r="A2947" s="16"/>
      <c r="B2947" s="16"/>
      <c r="C2947" s="16"/>
      <c r="D2947" s="16"/>
      <c r="E2947" s="16"/>
      <c r="F2947" s="16"/>
      <c r="G2947" s="24"/>
    </row>
    <row r="2948" spans="1:7">
      <c r="A2948" s="16"/>
      <c r="B2948" s="16"/>
      <c r="C2948" s="16"/>
      <c r="D2948" s="16"/>
      <c r="E2948" s="16"/>
      <c r="F2948" s="16"/>
      <c r="G2948" s="24"/>
    </row>
    <row r="2949" spans="1:7">
      <c r="A2949" s="16"/>
      <c r="B2949" s="16"/>
      <c r="C2949" s="16"/>
      <c r="D2949" s="16"/>
      <c r="E2949" s="16"/>
      <c r="F2949" s="16"/>
      <c r="G2949" s="24"/>
    </row>
    <row r="2950" spans="1:7">
      <c r="A2950" s="16"/>
      <c r="B2950" s="16"/>
      <c r="C2950" s="16"/>
      <c r="D2950" s="16"/>
      <c r="E2950" s="16"/>
      <c r="F2950" s="16"/>
      <c r="G2950" s="24"/>
    </row>
    <row r="2951" spans="1:7">
      <c r="A2951" s="16"/>
      <c r="B2951" s="16"/>
      <c r="C2951" s="16"/>
      <c r="D2951" s="16"/>
      <c r="E2951" s="16"/>
      <c r="F2951" s="16"/>
      <c r="G2951" s="24"/>
    </row>
    <row r="2952" spans="1:7">
      <c r="A2952" s="16"/>
      <c r="B2952" s="16"/>
      <c r="C2952" s="16"/>
      <c r="D2952" s="16"/>
      <c r="E2952" s="16"/>
      <c r="F2952" s="16"/>
      <c r="G2952" s="24"/>
    </row>
    <row r="2953" spans="1:7">
      <c r="A2953" s="16"/>
      <c r="B2953" s="16"/>
      <c r="C2953" s="16"/>
      <c r="D2953" s="16"/>
      <c r="E2953" s="16"/>
      <c r="F2953" s="16"/>
      <c r="G2953" s="24"/>
    </row>
    <row r="2954" spans="1:7">
      <c r="A2954" s="16"/>
      <c r="B2954" s="16"/>
      <c r="C2954" s="16"/>
      <c r="D2954" s="16"/>
      <c r="E2954" s="16"/>
      <c r="F2954" s="16"/>
      <c r="G2954" s="24"/>
    </row>
    <row r="2955" spans="1:7">
      <c r="A2955" s="16"/>
      <c r="B2955" s="16"/>
      <c r="C2955" s="16"/>
      <c r="D2955" s="16"/>
      <c r="E2955" s="16"/>
      <c r="F2955" s="16"/>
      <c r="G2955" s="24"/>
    </row>
    <row r="2956" spans="1:7">
      <c r="A2956" s="16"/>
      <c r="B2956" s="16"/>
      <c r="C2956" s="16"/>
      <c r="D2956" s="16"/>
      <c r="E2956" s="16"/>
      <c r="F2956" s="16"/>
      <c r="G2956" s="24"/>
    </row>
    <row r="2957" spans="1:7">
      <c r="A2957" s="16"/>
      <c r="B2957" s="16"/>
      <c r="C2957" s="16"/>
      <c r="D2957" s="16"/>
      <c r="E2957" s="16"/>
      <c r="F2957" s="16"/>
      <c r="G2957" s="24"/>
    </row>
    <row r="2958" spans="1:7">
      <c r="A2958" s="16"/>
      <c r="B2958" s="16"/>
      <c r="C2958" s="16"/>
      <c r="D2958" s="16"/>
      <c r="E2958" s="16"/>
      <c r="F2958" s="16"/>
      <c r="G2958" s="24"/>
    </row>
    <row r="2959" spans="1:7">
      <c r="A2959" s="16"/>
      <c r="B2959" s="16"/>
      <c r="C2959" s="16"/>
      <c r="D2959" s="16"/>
      <c r="E2959" s="16"/>
      <c r="F2959" s="16"/>
      <c r="G2959" s="24"/>
    </row>
    <row r="2960" spans="1:7">
      <c r="A2960" s="16"/>
      <c r="B2960" s="16"/>
      <c r="C2960" s="16"/>
      <c r="D2960" s="16"/>
      <c r="E2960" s="16"/>
      <c r="F2960" s="16"/>
      <c r="G2960" s="24"/>
    </row>
    <row r="2961" spans="1:7">
      <c r="A2961" s="16"/>
      <c r="B2961" s="16"/>
      <c r="C2961" s="16"/>
      <c r="D2961" s="16"/>
      <c r="E2961" s="16"/>
      <c r="F2961" s="16"/>
      <c r="G2961" s="24"/>
    </row>
    <row r="2962" spans="1:7">
      <c r="A2962" s="16"/>
      <c r="B2962" s="16"/>
      <c r="C2962" s="16"/>
      <c r="D2962" s="16"/>
      <c r="E2962" s="16"/>
      <c r="F2962" s="16"/>
      <c r="G2962" s="24"/>
    </row>
    <row r="2963" spans="1:7">
      <c r="A2963" s="16"/>
      <c r="B2963" s="16"/>
      <c r="C2963" s="16"/>
      <c r="D2963" s="16"/>
      <c r="E2963" s="16"/>
      <c r="F2963" s="16"/>
      <c r="G2963" s="24"/>
    </row>
    <row r="2964" spans="1:7">
      <c r="A2964" s="16"/>
      <c r="B2964" s="16"/>
      <c r="C2964" s="16"/>
      <c r="D2964" s="16"/>
      <c r="E2964" s="16"/>
      <c r="F2964" s="16"/>
      <c r="G2964" s="24"/>
    </row>
    <row r="2965" spans="1:7">
      <c r="A2965" s="16"/>
      <c r="B2965" s="16"/>
      <c r="C2965" s="16"/>
      <c r="D2965" s="16"/>
      <c r="E2965" s="16"/>
      <c r="F2965" s="16"/>
      <c r="G2965" s="24"/>
    </row>
    <row r="2966" spans="1:7">
      <c r="A2966" s="16"/>
      <c r="B2966" s="16"/>
      <c r="C2966" s="16"/>
      <c r="D2966" s="16"/>
      <c r="E2966" s="16"/>
      <c r="F2966" s="16"/>
      <c r="G2966" s="24"/>
    </row>
    <row r="2967" spans="1:7">
      <c r="A2967" s="16"/>
      <c r="B2967" s="16"/>
      <c r="C2967" s="16"/>
      <c r="D2967" s="16"/>
      <c r="E2967" s="16"/>
      <c r="F2967" s="16"/>
      <c r="G2967" s="24"/>
    </row>
    <row r="2968" spans="1:7">
      <c r="A2968" s="16"/>
      <c r="B2968" s="16"/>
      <c r="C2968" s="16"/>
      <c r="D2968" s="16"/>
      <c r="E2968" s="16"/>
      <c r="F2968" s="16"/>
      <c r="G2968" s="24"/>
    </row>
    <row r="2969" spans="1:7">
      <c r="A2969" s="16"/>
      <c r="B2969" s="16"/>
      <c r="C2969" s="16"/>
      <c r="D2969" s="16"/>
      <c r="E2969" s="16"/>
      <c r="F2969" s="16"/>
      <c r="G2969" s="24"/>
    </row>
    <row r="2970" spans="1:7">
      <c r="A2970" s="16"/>
      <c r="B2970" s="16"/>
      <c r="C2970" s="16"/>
      <c r="D2970" s="16"/>
      <c r="E2970" s="16"/>
      <c r="F2970" s="16"/>
      <c r="G2970" s="24"/>
    </row>
    <row r="2971" spans="1:7">
      <c r="A2971" s="16"/>
      <c r="B2971" s="16"/>
      <c r="C2971" s="16"/>
      <c r="D2971" s="16"/>
      <c r="E2971" s="16"/>
      <c r="F2971" s="16"/>
      <c r="G2971" s="24"/>
    </row>
    <row r="2972" spans="1:7">
      <c r="A2972" s="16"/>
      <c r="B2972" s="16"/>
      <c r="C2972" s="16"/>
      <c r="D2972" s="16"/>
      <c r="E2972" s="16"/>
      <c r="F2972" s="16"/>
      <c r="G2972" s="24"/>
    </row>
    <row r="2973" spans="1:7">
      <c r="A2973" s="16"/>
      <c r="B2973" s="16"/>
      <c r="C2973" s="16"/>
      <c r="D2973" s="16"/>
      <c r="E2973" s="16"/>
      <c r="F2973" s="16"/>
      <c r="G2973" s="24"/>
    </row>
    <row r="2974" spans="1:7">
      <c r="A2974" s="16"/>
      <c r="B2974" s="16"/>
      <c r="C2974" s="16"/>
      <c r="D2974" s="16"/>
      <c r="E2974" s="16"/>
      <c r="F2974" s="16"/>
      <c r="G2974" s="24"/>
    </row>
    <row r="2975" spans="1:7">
      <c r="A2975" s="16"/>
      <c r="B2975" s="16"/>
      <c r="C2975" s="16"/>
      <c r="D2975" s="16"/>
      <c r="E2975" s="16"/>
      <c r="F2975" s="16"/>
      <c r="G2975" s="24"/>
    </row>
    <row r="2976" spans="1:7">
      <c r="A2976" s="16"/>
      <c r="B2976" s="16"/>
      <c r="C2976" s="16"/>
      <c r="D2976" s="16"/>
      <c r="E2976" s="16"/>
      <c r="F2976" s="16"/>
      <c r="G2976" s="24"/>
    </row>
    <row r="2977" spans="1:7">
      <c r="A2977" s="16"/>
      <c r="B2977" s="16"/>
      <c r="C2977" s="16"/>
      <c r="D2977" s="16"/>
      <c r="E2977" s="16"/>
      <c r="F2977" s="16"/>
      <c r="G2977" s="24"/>
    </row>
    <row r="2978" spans="1:7">
      <c r="A2978" s="16"/>
      <c r="B2978" s="16"/>
      <c r="C2978" s="16"/>
      <c r="D2978" s="16"/>
      <c r="E2978" s="16"/>
      <c r="F2978" s="16"/>
      <c r="G2978" s="24"/>
    </row>
    <row r="2979" spans="1:7">
      <c r="A2979" s="16"/>
      <c r="B2979" s="16"/>
      <c r="C2979" s="16"/>
      <c r="D2979" s="16"/>
      <c r="E2979" s="16"/>
      <c r="F2979" s="16"/>
      <c r="G2979" s="24"/>
    </row>
    <row r="2980" spans="1:7">
      <c r="A2980" s="16"/>
      <c r="B2980" s="16"/>
      <c r="C2980" s="16"/>
      <c r="D2980" s="16"/>
      <c r="E2980" s="16"/>
      <c r="F2980" s="16"/>
      <c r="G2980" s="24"/>
    </row>
    <row r="2981" spans="1:7">
      <c r="A2981" s="16"/>
      <c r="B2981" s="16"/>
      <c r="C2981" s="16"/>
      <c r="D2981" s="16"/>
      <c r="E2981" s="16"/>
      <c r="F2981" s="16"/>
      <c r="G2981" s="24"/>
    </row>
    <row r="2982" spans="1:7">
      <c r="A2982" s="16"/>
      <c r="B2982" s="16"/>
      <c r="C2982" s="16"/>
      <c r="D2982" s="16"/>
      <c r="E2982" s="16"/>
      <c r="F2982" s="16"/>
      <c r="G2982" s="24"/>
    </row>
    <row r="2983" spans="1:7">
      <c r="A2983" s="16"/>
      <c r="B2983" s="16"/>
      <c r="C2983" s="16"/>
      <c r="D2983" s="16"/>
      <c r="E2983" s="16"/>
      <c r="F2983" s="16"/>
      <c r="G2983" s="24"/>
    </row>
    <row r="2984" spans="1:7">
      <c r="A2984" s="16"/>
      <c r="B2984" s="16"/>
      <c r="C2984" s="16"/>
      <c r="D2984" s="16"/>
      <c r="E2984" s="16"/>
      <c r="F2984" s="16"/>
      <c r="G2984" s="24"/>
    </row>
    <row r="2985" spans="1:7">
      <c r="A2985" s="16"/>
      <c r="B2985" s="16"/>
      <c r="C2985" s="16"/>
      <c r="D2985" s="16"/>
      <c r="E2985" s="16"/>
      <c r="F2985" s="16"/>
      <c r="G2985" s="24"/>
    </row>
    <row r="2986" spans="1:7">
      <c r="A2986" s="16"/>
      <c r="B2986" s="16"/>
      <c r="C2986" s="16"/>
      <c r="D2986" s="16"/>
      <c r="E2986" s="16"/>
      <c r="F2986" s="16"/>
      <c r="G2986" s="24"/>
    </row>
    <row r="2987" spans="1:7">
      <c r="A2987" s="16"/>
      <c r="B2987" s="16"/>
      <c r="C2987" s="16"/>
      <c r="D2987" s="16"/>
      <c r="E2987" s="16"/>
      <c r="F2987" s="16"/>
      <c r="G2987" s="24"/>
    </row>
    <row r="2988" spans="1:7">
      <c r="A2988" s="16"/>
      <c r="B2988" s="16"/>
      <c r="C2988" s="16"/>
      <c r="D2988" s="16"/>
      <c r="E2988" s="16"/>
      <c r="F2988" s="16"/>
      <c r="G2988" s="24"/>
    </row>
    <row r="2989" spans="1:7">
      <c r="A2989" s="16"/>
      <c r="B2989" s="16"/>
      <c r="C2989" s="16"/>
      <c r="D2989" s="16"/>
      <c r="E2989" s="16"/>
      <c r="F2989" s="16"/>
      <c r="G2989" s="24"/>
    </row>
    <row r="2990" spans="1:7">
      <c r="A2990" s="16"/>
      <c r="B2990" s="16"/>
      <c r="C2990" s="16"/>
      <c r="D2990" s="16"/>
      <c r="E2990" s="16"/>
      <c r="F2990" s="16"/>
      <c r="G2990" s="24"/>
    </row>
    <row r="2991" spans="1:7">
      <c r="A2991" s="16"/>
      <c r="B2991" s="16"/>
      <c r="C2991" s="16"/>
      <c r="D2991" s="16"/>
      <c r="E2991" s="16"/>
      <c r="F2991" s="16"/>
      <c r="G2991" s="24"/>
    </row>
    <row r="2992" spans="1:7">
      <c r="A2992" s="16"/>
      <c r="B2992" s="16"/>
      <c r="C2992" s="16"/>
      <c r="D2992" s="16"/>
      <c r="E2992" s="16"/>
      <c r="F2992" s="16"/>
      <c r="G2992" s="24"/>
    </row>
    <row r="2993" spans="1:7">
      <c r="A2993" s="16"/>
      <c r="B2993" s="16"/>
      <c r="C2993" s="16"/>
      <c r="D2993" s="16"/>
      <c r="E2993" s="16"/>
      <c r="F2993" s="16"/>
      <c r="G2993" s="24"/>
    </row>
    <row r="2994" spans="1:7">
      <c r="A2994" s="16"/>
      <c r="B2994" s="16"/>
      <c r="C2994" s="16"/>
      <c r="D2994" s="16"/>
      <c r="E2994" s="16"/>
      <c r="F2994" s="16"/>
      <c r="G2994" s="24"/>
    </row>
    <row r="2995" spans="1:7">
      <c r="A2995" s="16"/>
      <c r="B2995" s="16"/>
      <c r="C2995" s="16"/>
      <c r="D2995" s="16"/>
      <c r="E2995" s="16"/>
      <c r="F2995" s="16"/>
      <c r="G2995" s="24"/>
    </row>
    <row r="2996" spans="1:7">
      <c r="A2996" s="16"/>
      <c r="B2996" s="16"/>
      <c r="C2996" s="16"/>
      <c r="D2996" s="16"/>
      <c r="E2996" s="16"/>
      <c r="F2996" s="16"/>
      <c r="G2996" s="24"/>
    </row>
    <row r="2997" spans="1:7">
      <c r="A2997" s="16"/>
      <c r="B2997" s="16"/>
      <c r="C2997" s="16"/>
      <c r="D2997" s="16"/>
      <c r="E2997" s="16"/>
      <c r="F2997" s="16"/>
      <c r="G2997" s="24"/>
    </row>
    <row r="2998" spans="1:7">
      <c r="A2998" s="16"/>
      <c r="B2998" s="16"/>
      <c r="C2998" s="16"/>
      <c r="D2998" s="16"/>
      <c r="E2998" s="16"/>
      <c r="F2998" s="16"/>
      <c r="G2998" s="24"/>
    </row>
    <row r="2999" spans="1:7">
      <c r="A2999" s="16"/>
      <c r="B2999" s="16"/>
      <c r="C2999" s="16"/>
      <c r="D2999" s="16"/>
      <c r="E2999" s="16"/>
      <c r="F2999" s="16"/>
      <c r="G2999" s="24"/>
    </row>
    <row r="3000" spans="1:7">
      <c r="A3000" s="16"/>
      <c r="B3000" s="16"/>
      <c r="C3000" s="16"/>
      <c r="D3000" s="16"/>
      <c r="E3000" s="16"/>
      <c r="F3000" s="16"/>
      <c r="G3000" s="24"/>
    </row>
    <row r="3001" spans="1:7">
      <c r="A3001" s="16"/>
      <c r="B3001" s="16"/>
      <c r="C3001" s="16"/>
      <c r="D3001" s="16"/>
      <c r="E3001" s="16"/>
      <c r="F3001" s="16"/>
      <c r="G3001" s="24"/>
    </row>
    <row r="3002" spans="1:7">
      <c r="A3002" s="16"/>
      <c r="B3002" s="16"/>
      <c r="C3002" s="16"/>
      <c r="D3002" s="16"/>
      <c r="E3002" s="16"/>
      <c r="F3002" s="16"/>
      <c r="G3002" s="24"/>
    </row>
    <row r="3003" spans="1:7">
      <c r="A3003" s="16"/>
      <c r="B3003" s="16"/>
      <c r="C3003" s="16"/>
      <c r="D3003" s="16"/>
      <c r="E3003" s="16"/>
      <c r="F3003" s="16"/>
      <c r="G3003" s="24"/>
    </row>
    <row r="3004" spans="1:7">
      <c r="A3004" s="16"/>
      <c r="B3004" s="16"/>
      <c r="C3004" s="16"/>
      <c r="D3004" s="16"/>
      <c r="E3004" s="16"/>
      <c r="F3004" s="16"/>
      <c r="G3004" s="24"/>
    </row>
    <row r="3005" spans="1:7">
      <c r="A3005" s="16"/>
      <c r="B3005" s="16"/>
      <c r="C3005" s="16"/>
      <c r="D3005" s="16"/>
      <c r="E3005" s="16"/>
      <c r="F3005" s="16"/>
      <c r="G3005" s="24"/>
    </row>
    <row r="3006" spans="1:7">
      <c r="A3006" s="16"/>
      <c r="B3006" s="16"/>
      <c r="C3006" s="16"/>
      <c r="D3006" s="16"/>
      <c r="E3006" s="16"/>
      <c r="F3006" s="16"/>
      <c r="G3006" s="24"/>
    </row>
    <row r="3007" spans="1:7">
      <c r="A3007" s="16"/>
      <c r="B3007" s="16"/>
      <c r="C3007" s="16"/>
      <c r="D3007" s="16"/>
      <c r="E3007" s="16"/>
      <c r="F3007" s="16"/>
      <c r="G3007" s="24"/>
    </row>
    <row r="3008" spans="1:7">
      <c r="A3008" s="16"/>
      <c r="B3008" s="16"/>
      <c r="C3008" s="16"/>
      <c r="D3008" s="16"/>
      <c r="E3008" s="16"/>
      <c r="F3008" s="16"/>
      <c r="G3008" s="24"/>
    </row>
    <row r="3009" spans="1:7">
      <c r="A3009" s="16"/>
      <c r="B3009" s="16"/>
      <c r="C3009" s="16"/>
      <c r="D3009" s="16"/>
      <c r="E3009" s="16"/>
      <c r="F3009" s="16"/>
      <c r="G3009" s="24"/>
    </row>
    <row r="3010" spans="1:7">
      <c r="A3010" s="16"/>
      <c r="B3010" s="16"/>
      <c r="C3010" s="16"/>
      <c r="D3010" s="16"/>
      <c r="E3010" s="16"/>
      <c r="F3010" s="16"/>
      <c r="G3010" s="24"/>
    </row>
    <row r="3011" spans="1:7">
      <c r="A3011" s="16"/>
      <c r="B3011" s="16"/>
      <c r="C3011" s="16"/>
      <c r="D3011" s="16"/>
      <c r="E3011" s="16"/>
      <c r="F3011" s="16"/>
      <c r="G3011" s="24"/>
    </row>
    <row r="3012" spans="1:7">
      <c r="A3012" s="16"/>
      <c r="B3012" s="16"/>
      <c r="C3012" s="16"/>
      <c r="D3012" s="16"/>
      <c r="E3012" s="16"/>
      <c r="F3012" s="16"/>
      <c r="G3012" s="24"/>
    </row>
    <row r="3013" spans="1:7">
      <c r="A3013" s="16"/>
      <c r="B3013" s="16"/>
      <c r="C3013" s="16"/>
      <c r="D3013" s="16"/>
      <c r="E3013" s="16"/>
      <c r="F3013" s="16"/>
      <c r="G3013" s="24"/>
    </row>
    <row r="3014" spans="1:7">
      <c r="A3014" s="16"/>
      <c r="B3014" s="16"/>
      <c r="C3014" s="16"/>
      <c r="D3014" s="16"/>
      <c r="E3014" s="16"/>
      <c r="F3014" s="16"/>
      <c r="G3014" s="24"/>
    </row>
    <row r="3015" spans="1:7">
      <c r="A3015" s="16"/>
      <c r="B3015" s="16"/>
      <c r="C3015" s="16"/>
      <c r="D3015" s="16"/>
      <c r="E3015" s="16"/>
      <c r="F3015" s="16"/>
      <c r="G3015" s="24"/>
    </row>
    <row r="3016" spans="1:7">
      <c r="A3016" s="16"/>
      <c r="B3016" s="16"/>
      <c r="C3016" s="16"/>
      <c r="D3016" s="16"/>
      <c r="E3016" s="16"/>
      <c r="F3016" s="16"/>
      <c r="G3016" s="24"/>
    </row>
    <row r="3017" spans="1:7">
      <c r="A3017" s="16"/>
      <c r="B3017" s="16"/>
      <c r="C3017" s="16"/>
      <c r="D3017" s="16"/>
      <c r="E3017" s="16"/>
      <c r="F3017" s="16"/>
      <c r="G3017" s="24"/>
    </row>
    <row r="3018" spans="1:7">
      <c r="A3018" s="16"/>
      <c r="B3018" s="16"/>
      <c r="C3018" s="16"/>
      <c r="D3018" s="16"/>
      <c r="E3018" s="16"/>
      <c r="F3018" s="16"/>
      <c r="G3018" s="24"/>
    </row>
    <row r="3019" spans="1:7">
      <c r="A3019" s="16"/>
      <c r="B3019" s="16"/>
      <c r="C3019" s="16"/>
      <c r="D3019" s="16"/>
      <c r="E3019" s="16"/>
      <c r="F3019" s="16"/>
      <c r="G3019" s="24"/>
    </row>
    <row r="3020" spans="1:7">
      <c r="A3020" s="16"/>
      <c r="B3020" s="16"/>
      <c r="C3020" s="16"/>
      <c r="D3020" s="16"/>
      <c r="E3020" s="16"/>
      <c r="F3020" s="16"/>
      <c r="G3020" s="24"/>
    </row>
    <row r="3021" spans="1:7">
      <c r="A3021" s="16"/>
      <c r="B3021" s="16"/>
      <c r="C3021" s="16"/>
      <c r="D3021" s="16"/>
      <c r="E3021" s="16"/>
      <c r="F3021" s="16"/>
      <c r="G3021" s="24"/>
    </row>
    <row r="3022" spans="1:7">
      <c r="A3022" s="16"/>
      <c r="B3022" s="16"/>
      <c r="C3022" s="16"/>
      <c r="D3022" s="16"/>
      <c r="E3022" s="16"/>
      <c r="F3022" s="16"/>
      <c r="G3022" s="24"/>
    </row>
    <row r="3023" spans="1:7">
      <c r="A3023" s="16"/>
      <c r="B3023" s="16"/>
      <c r="C3023" s="16"/>
      <c r="D3023" s="16"/>
      <c r="E3023" s="16"/>
      <c r="F3023" s="16"/>
      <c r="G3023" s="24"/>
    </row>
    <row r="3024" spans="1:7">
      <c r="A3024" s="16"/>
      <c r="B3024" s="16"/>
      <c r="C3024" s="16"/>
      <c r="D3024" s="16"/>
      <c r="E3024" s="16"/>
      <c r="F3024" s="16"/>
      <c r="G3024" s="24"/>
    </row>
    <row r="3025" spans="1:7">
      <c r="A3025" s="16"/>
      <c r="B3025" s="16"/>
      <c r="C3025" s="16"/>
      <c r="D3025" s="16"/>
      <c r="E3025" s="16"/>
      <c r="F3025" s="16"/>
      <c r="G3025" s="24"/>
    </row>
    <row r="3026" spans="1:7">
      <c r="A3026" s="16"/>
      <c r="B3026" s="16"/>
      <c r="C3026" s="16"/>
      <c r="D3026" s="16"/>
      <c r="E3026" s="16"/>
      <c r="F3026" s="16"/>
      <c r="G3026" s="24"/>
    </row>
    <row r="3027" spans="1:7">
      <c r="A3027" s="16"/>
      <c r="B3027" s="16"/>
      <c r="C3027" s="16"/>
      <c r="D3027" s="16"/>
      <c r="E3027" s="16"/>
      <c r="F3027" s="16"/>
      <c r="G3027" s="24"/>
    </row>
    <row r="3028" spans="1:7">
      <c r="A3028" s="16"/>
      <c r="B3028" s="16"/>
      <c r="C3028" s="16"/>
      <c r="D3028" s="16"/>
      <c r="E3028" s="16"/>
      <c r="F3028" s="16"/>
      <c r="G3028" s="24"/>
    </row>
    <row r="3029" spans="1:7">
      <c r="A3029" s="16"/>
      <c r="B3029" s="16"/>
      <c r="C3029" s="16"/>
      <c r="D3029" s="16"/>
      <c r="E3029" s="16"/>
      <c r="F3029" s="16"/>
      <c r="G3029" s="24"/>
    </row>
    <row r="3030" spans="1:7">
      <c r="A3030" s="16"/>
      <c r="B3030" s="16"/>
      <c r="C3030" s="16"/>
      <c r="D3030" s="16"/>
      <c r="E3030" s="16"/>
      <c r="F3030" s="16"/>
      <c r="G3030" s="24"/>
    </row>
    <row r="3031" spans="1:7">
      <c r="A3031" s="16"/>
      <c r="B3031" s="16"/>
      <c r="C3031" s="16"/>
      <c r="D3031" s="16"/>
      <c r="E3031" s="16"/>
      <c r="F3031" s="16"/>
      <c r="G3031" s="24"/>
    </row>
    <row r="3032" spans="1:7">
      <c r="A3032" s="16"/>
      <c r="B3032" s="16"/>
      <c r="C3032" s="16"/>
      <c r="D3032" s="16"/>
      <c r="E3032" s="16"/>
      <c r="F3032" s="16"/>
      <c r="G3032" s="24"/>
    </row>
    <row r="3033" spans="1:7">
      <c r="A3033" s="16"/>
      <c r="B3033" s="16"/>
      <c r="C3033" s="16"/>
      <c r="D3033" s="16"/>
      <c r="E3033" s="16"/>
      <c r="F3033" s="16"/>
      <c r="G3033" s="24"/>
    </row>
    <row r="3034" spans="1:7">
      <c r="A3034" s="16"/>
      <c r="B3034" s="16"/>
      <c r="C3034" s="16"/>
      <c r="D3034" s="16"/>
      <c r="E3034" s="16"/>
      <c r="F3034" s="16"/>
      <c r="G3034" s="24"/>
    </row>
    <row r="3035" spans="1:7">
      <c r="A3035" s="16"/>
      <c r="B3035" s="16"/>
      <c r="C3035" s="16"/>
      <c r="D3035" s="16"/>
      <c r="E3035" s="16"/>
      <c r="F3035" s="16"/>
      <c r="G3035" s="24"/>
    </row>
    <row r="3036" spans="1:7">
      <c r="A3036" s="16"/>
      <c r="B3036" s="16"/>
      <c r="C3036" s="16"/>
      <c r="D3036" s="16"/>
      <c r="E3036" s="16"/>
      <c r="F3036" s="16"/>
      <c r="G3036" s="24"/>
    </row>
    <row r="3037" spans="1:7">
      <c r="A3037" s="16"/>
      <c r="B3037" s="16"/>
      <c r="C3037" s="16"/>
      <c r="D3037" s="16"/>
      <c r="E3037" s="16"/>
      <c r="F3037" s="16"/>
      <c r="G3037" s="24"/>
    </row>
    <row r="3038" spans="1:7">
      <c r="A3038" s="16"/>
      <c r="B3038" s="16"/>
      <c r="C3038" s="16"/>
      <c r="D3038" s="16"/>
      <c r="E3038" s="16"/>
      <c r="F3038" s="16"/>
      <c r="G3038" s="24"/>
    </row>
    <row r="3039" spans="1:7">
      <c r="A3039" s="16"/>
      <c r="B3039" s="16"/>
      <c r="C3039" s="16"/>
      <c r="D3039" s="16"/>
      <c r="E3039" s="16"/>
      <c r="F3039" s="16"/>
      <c r="G3039" s="24"/>
    </row>
    <row r="3040" spans="1:7">
      <c r="A3040" s="16"/>
      <c r="B3040" s="16"/>
      <c r="C3040" s="16"/>
      <c r="D3040" s="16"/>
      <c r="E3040" s="16"/>
      <c r="F3040" s="16"/>
      <c r="G3040" s="24"/>
    </row>
    <row r="3041" spans="1:7">
      <c r="A3041" s="16"/>
      <c r="B3041" s="16"/>
      <c r="C3041" s="16"/>
      <c r="D3041" s="16"/>
      <c r="E3041" s="16"/>
      <c r="F3041" s="16"/>
      <c r="G3041" s="24"/>
    </row>
    <row r="3042" spans="1:7">
      <c r="A3042" s="16"/>
      <c r="B3042" s="16"/>
      <c r="C3042" s="16"/>
      <c r="D3042" s="16"/>
      <c r="E3042" s="16"/>
      <c r="F3042" s="16"/>
      <c r="G3042" s="24"/>
    </row>
    <row r="3043" spans="1:7">
      <c r="A3043" s="16"/>
      <c r="B3043" s="16"/>
      <c r="C3043" s="16"/>
      <c r="D3043" s="16"/>
      <c r="E3043" s="16"/>
      <c r="F3043" s="16"/>
      <c r="G3043" s="24"/>
    </row>
    <row r="3044" spans="1:7">
      <c r="A3044" s="16"/>
      <c r="B3044" s="16"/>
      <c r="C3044" s="16"/>
      <c r="D3044" s="16"/>
      <c r="E3044" s="16"/>
      <c r="F3044" s="16"/>
      <c r="G3044" s="24"/>
    </row>
    <row r="3045" spans="1:7">
      <c r="A3045" s="16"/>
      <c r="B3045" s="16"/>
      <c r="C3045" s="16"/>
      <c r="D3045" s="16"/>
      <c r="E3045" s="16"/>
      <c r="F3045" s="16"/>
      <c r="G3045" s="24"/>
    </row>
    <row r="3046" spans="1:7">
      <c r="A3046" s="16"/>
      <c r="B3046" s="16"/>
      <c r="C3046" s="16"/>
      <c r="D3046" s="16"/>
      <c r="E3046" s="16"/>
      <c r="F3046" s="16"/>
      <c r="G3046" s="24"/>
    </row>
    <row r="3047" spans="1:7">
      <c r="A3047" s="16"/>
      <c r="B3047" s="16"/>
      <c r="C3047" s="16"/>
      <c r="D3047" s="16"/>
      <c r="E3047" s="16"/>
      <c r="F3047" s="16"/>
      <c r="G3047" s="24"/>
    </row>
    <row r="3048" spans="1:7">
      <c r="A3048" s="16"/>
      <c r="B3048" s="16"/>
      <c r="C3048" s="16"/>
      <c r="D3048" s="16"/>
      <c r="E3048" s="16"/>
      <c r="F3048" s="16"/>
      <c r="G3048" s="24"/>
    </row>
    <row r="3049" spans="1:7">
      <c r="A3049" s="16"/>
      <c r="B3049" s="16"/>
      <c r="C3049" s="16"/>
      <c r="D3049" s="16"/>
      <c r="E3049" s="16"/>
      <c r="F3049" s="16"/>
      <c r="G3049" s="24"/>
    </row>
    <row r="3050" spans="1:7">
      <c r="A3050" s="16"/>
      <c r="B3050" s="16"/>
      <c r="C3050" s="16"/>
      <c r="D3050" s="16"/>
      <c r="E3050" s="16"/>
      <c r="F3050" s="16"/>
      <c r="G3050" s="24"/>
    </row>
    <row r="3051" spans="1:7">
      <c r="A3051" s="16"/>
      <c r="B3051" s="16"/>
      <c r="C3051" s="16"/>
      <c r="D3051" s="16"/>
      <c r="E3051" s="16"/>
      <c r="F3051" s="16"/>
      <c r="G3051" s="24"/>
    </row>
    <row r="3052" spans="1:7">
      <c r="A3052" s="16"/>
      <c r="B3052" s="16"/>
      <c r="C3052" s="16"/>
      <c r="D3052" s="16"/>
      <c r="E3052" s="16"/>
      <c r="F3052" s="16"/>
      <c r="G3052" s="24"/>
    </row>
    <row r="3053" spans="1:7">
      <c r="A3053" s="16"/>
      <c r="B3053" s="16"/>
      <c r="C3053" s="16"/>
      <c r="D3053" s="16"/>
      <c r="E3053" s="16"/>
      <c r="F3053" s="16"/>
      <c r="G3053" s="24"/>
    </row>
    <row r="3054" spans="1:7">
      <c r="A3054" s="16"/>
      <c r="B3054" s="16"/>
      <c r="C3054" s="16"/>
      <c r="D3054" s="16"/>
      <c r="E3054" s="16"/>
      <c r="F3054" s="16"/>
      <c r="G3054" s="24"/>
    </row>
    <row r="3055" spans="1:7">
      <c r="A3055" s="16"/>
      <c r="B3055" s="16"/>
      <c r="C3055" s="16"/>
      <c r="D3055" s="16"/>
      <c r="E3055" s="16"/>
      <c r="F3055" s="16"/>
      <c r="G3055" s="24"/>
    </row>
    <row r="3056" spans="1:7">
      <c r="A3056" s="16"/>
      <c r="B3056" s="16"/>
      <c r="C3056" s="16"/>
      <c r="D3056" s="16"/>
      <c r="E3056" s="16"/>
      <c r="F3056" s="16"/>
      <c r="G3056" s="24"/>
    </row>
    <row r="3057" spans="1:7">
      <c r="A3057" s="16"/>
      <c r="B3057" s="16"/>
      <c r="C3057" s="16"/>
      <c r="D3057" s="16"/>
      <c r="E3057" s="16"/>
      <c r="F3057" s="16"/>
      <c r="G3057" s="24"/>
    </row>
    <row r="3058" spans="1:7">
      <c r="A3058" s="16"/>
      <c r="B3058" s="16"/>
      <c r="C3058" s="16"/>
      <c r="D3058" s="16"/>
      <c r="E3058" s="16"/>
      <c r="F3058" s="16"/>
      <c r="G3058" s="24"/>
    </row>
    <row r="3059" spans="1:7">
      <c r="A3059" s="16"/>
      <c r="B3059" s="16"/>
      <c r="C3059" s="16"/>
      <c r="D3059" s="16"/>
      <c r="E3059" s="16"/>
      <c r="F3059" s="16"/>
      <c r="G3059" s="24"/>
    </row>
    <row r="3060" spans="1:7">
      <c r="A3060" s="16"/>
      <c r="B3060" s="16"/>
      <c r="C3060" s="16"/>
      <c r="D3060" s="16"/>
      <c r="E3060" s="16"/>
      <c r="F3060" s="16"/>
      <c r="G3060" s="24"/>
    </row>
    <row r="3061" spans="1:7">
      <c r="A3061" s="16"/>
      <c r="B3061" s="16"/>
      <c r="C3061" s="16"/>
      <c r="D3061" s="16"/>
      <c r="E3061" s="16"/>
      <c r="F3061" s="16"/>
      <c r="G3061" s="24"/>
    </row>
    <row r="3062" spans="1:7">
      <c r="A3062" s="16"/>
      <c r="B3062" s="16"/>
      <c r="C3062" s="16"/>
      <c r="D3062" s="16"/>
      <c r="E3062" s="16"/>
      <c r="F3062" s="16"/>
      <c r="G3062" s="24"/>
    </row>
    <row r="3063" spans="1:7">
      <c r="A3063" s="16"/>
      <c r="B3063" s="16"/>
      <c r="C3063" s="16"/>
      <c r="D3063" s="16"/>
      <c r="E3063" s="16"/>
      <c r="F3063" s="16"/>
      <c r="G3063" s="24"/>
    </row>
    <row r="3064" spans="1:7">
      <c r="A3064" s="16"/>
      <c r="B3064" s="16"/>
      <c r="C3064" s="16"/>
      <c r="D3064" s="16"/>
      <c r="E3064" s="16"/>
      <c r="F3064" s="16"/>
      <c r="G3064" s="24"/>
    </row>
    <row r="3065" spans="1:7">
      <c r="A3065" s="16"/>
      <c r="B3065" s="16"/>
      <c r="C3065" s="16"/>
      <c r="D3065" s="16"/>
      <c r="E3065" s="16"/>
      <c r="F3065" s="16"/>
      <c r="G3065" s="24"/>
    </row>
    <row r="3066" spans="1:7">
      <c r="A3066" s="16"/>
      <c r="B3066" s="16"/>
      <c r="C3066" s="16"/>
      <c r="D3066" s="16"/>
      <c r="E3066" s="16"/>
      <c r="F3066" s="16"/>
      <c r="G3066" s="24"/>
    </row>
    <row r="3067" spans="1:7">
      <c r="A3067" s="16"/>
      <c r="B3067" s="16"/>
      <c r="C3067" s="16"/>
      <c r="D3067" s="16"/>
      <c r="E3067" s="16"/>
      <c r="F3067" s="16"/>
      <c r="G3067" s="24"/>
    </row>
    <row r="3068" spans="1:7">
      <c r="A3068" s="16"/>
      <c r="B3068" s="16"/>
      <c r="C3068" s="16"/>
      <c r="D3068" s="16"/>
      <c r="E3068" s="16"/>
      <c r="F3068" s="16"/>
      <c r="G3068" s="24"/>
    </row>
    <row r="3069" spans="1:7">
      <c r="A3069" s="16"/>
      <c r="B3069" s="16"/>
      <c r="C3069" s="16"/>
      <c r="D3069" s="16"/>
      <c r="E3069" s="16"/>
      <c r="F3069" s="16"/>
      <c r="G3069" s="24"/>
    </row>
    <row r="3070" spans="1:7">
      <c r="A3070" s="16"/>
      <c r="B3070" s="16"/>
      <c r="C3070" s="16"/>
      <c r="D3070" s="16"/>
      <c r="E3070" s="16"/>
      <c r="F3070" s="16"/>
      <c r="G3070" s="24"/>
    </row>
    <row r="3071" spans="1:7">
      <c r="A3071" s="16"/>
      <c r="B3071" s="16"/>
      <c r="C3071" s="16"/>
      <c r="D3071" s="16"/>
      <c r="E3071" s="16"/>
      <c r="F3071" s="16"/>
      <c r="G3071" s="24"/>
    </row>
    <row r="3072" spans="1:7">
      <c r="A3072" s="16"/>
      <c r="B3072" s="16"/>
      <c r="C3072" s="16"/>
      <c r="D3072" s="16"/>
      <c r="E3072" s="16"/>
      <c r="F3072" s="16"/>
      <c r="G3072" s="24"/>
    </row>
    <row r="3073" spans="1:7">
      <c r="A3073" s="16"/>
      <c r="B3073" s="16"/>
      <c r="C3073" s="16"/>
      <c r="D3073" s="16"/>
      <c r="E3073" s="16"/>
      <c r="F3073" s="16"/>
      <c r="G3073" s="24"/>
    </row>
    <row r="3074" spans="1:7">
      <c r="A3074" s="16"/>
      <c r="B3074" s="16"/>
      <c r="C3074" s="16"/>
      <c r="D3074" s="16"/>
      <c r="E3074" s="16"/>
      <c r="F3074" s="16"/>
      <c r="G3074" s="24"/>
    </row>
    <row r="3075" spans="1:7">
      <c r="A3075" s="16"/>
      <c r="B3075" s="16"/>
      <c r="C3075" s="16"/>
      <c r="D3075" s="16"/>
      <c r="E3075" s="16"/>
      <c r="F3075" s="16"/>
      <c r="G3075" s="24"/>
    </row>
    <row r="3076" spans="1:7">
      <c r="A3076" s="16"/>
      <c r="B3076" s="16"/>
      <c r="C3076" s="16"/>
      <c r="D3076" s="16"/>
      <c r="E3076" s="16"/>
      <c r="F3076" s="16"/>
      <c r="G3076" s="24"/>
    </row>
    <row r="3077" spans="1:7">
      <c r="A3077" s="16"/>
      <c r="B3077" s="16"/>
      <c r="C3077" s="16"/>
      <c r="D3077" s="16"/>
      <c r="E3077" s="16"/>
      <c r="F3077" s="16"/>
      <c r="G3077" s="24"/>
    </row>
    <row r="3078" spans="1:7">
      <c r="A3078" s="16"/>
      <c r="B3078" s="16"/>
      <c r="C3078" s="16"/>
      <c r="D3078" s="16"/>
      <c r="E3078" s="16"/>
      <c r="F3078" s="16"/>
      <c r="G3078" s="24"/>
    </row>
    <row r="3079" spans="1:7">
      <c r="A3079" s="16"/>
      <c r="B3079" s="16"/>
      <c r="C3079" s="16"/>
      <c r="D3079" s="16"/>
      <c r="E3079" s="16"/>
      <c r="F3079" s="16"/>
      <c r="G3079" s="24"/>
    </row>
    <row r="3080" spans="1:7">
      <c r="A3080" s="16"/>
      <c r="B3080" s="16"/>
      <c r="C3080" s="16"/>
      <c r="D3080" s="16"/>
      <c r="E3080" s="16"/>
      <c r="F3080" s="16"/>
      <c r="G3080" s="24"/>
    </row>
    <row r="3081" spans="1:7">
      <c r="A3081" s="16"/>
      <c r="B3081" s="16"/>
      <c r="C3081" s="16"/>
      <c r="D3081" s="16"/>
      <c r="E3081" s="16"/>
      <c r="F3081" s="16"/>
      <c r="G3081" s="24"/>
    </row>
    <row r="3082" spans="1:7">
      <c r="A3082" s="16"/>
      <c r="B3082" s="16"/>
      <c r="C3082" s="16"/>
      <c r="D3082" s="16"/>
      <c r="E3082" s="16"/>
      <c r="F3082" s="16"/>
      <c r="G3082" s="24"/>
    </row>
    <row r="3083" spans="1:7">
      <c r="A3083" s="16"/>
      <c r="B3083" s="16"/>
      <c r="C3083" s="16"/>
      <c r="D3083" s="16"/>
      <c r="E3083" s="16"/>
      <c r="F3083" s="16"/>
      <c r="G3083" s="24"/>
    </row>
    <row r="3084" spans="1:7">
      <c r="A3084" s="16"/>
      <c r="B3084" s="16"/>
      <c r="C3084" s="16"/>
      <c r="D3084" s="16"/>
      <c r="E3084" s="16"/>
      <c r="F3084" s="16"/>
      <c r="G3084" s="24"/>
    </row>
    <row r="3085" spans="1:7">
      <c r="A3085" s="16"/>
      <c r="B3085" s="16"/>
      <c r="C3085" s="16"/>
      <c r="D3085" s="16"/>
      <c r="E3085" s="16"/>
      <c r="F3085" s="16"/>
      <c r="G3085" s="24"/>
    </row>
    <row r="3086" spans="1:7">
      <c r="A3086" s="16"/>
      <c r="B3086" s="16"/>
      <c r="C3086" s="16"/>
      <c r="D3086" s="16"/>
      <c r="E3086" s="16"/>
      <c r="F3086" s="16"/>
      <c r="G3086" s="24"/>
    </row>
    <row r="3087" spans="1:7">
      <c r="A3087" s="16"/>
      <c r="B3087" s="16"/>
      <c r="C3087" s="16"/>
      <c r="D3087" s="16"/>
      <c r="E3087" s="16"/>
      <c r="F3087" s="16"/>
      <c r="G3087" s="24"/>
    </row>
    <row r="3088" spans="1:7">
      <c r="A3088" s="16"/>
      <c r="B3088" s="16"/>
      <c r="C3088" s="16"/>
      <c r="D3088" s="16"/>
      <c r="E3088" s="16"/>
      <c r="F3088" s="16"/>
      <c r="G3088" s="24"/>
    </row>
    <row r="3089" spans="1:7">
      <c r="A3089" s="16"/>
      <c r="B3089" s="16"/>
      <c r="C3089" s="16"/>
      <c r="D3089" s="16"/>
      <c r="E3089" s="16"/>
      <c r="F3089" s="16"/>
      <c r="G3089" s="24"/>
    </row>
    <row r="3090" spans="1:7">
      <c r="A3090" s="16"/>
      <c r="B3090" s="16"/>
      <c r="C3090" s="16"/>
      <c r="D3090" s="16"/>
      <c r="E3090" s="16"/>
      <c r="F3090" s="16"/>
      <c r="G3090" s="24"/>
    </row>
    <row r="3091" spans="1:7">
      <c r="A3091" s="16"/>
      <c r="B3091" s="16"/>
      <c r="C3091" s="16"/>
      <c r="D3091" s="16"/>
      <c r="E3091" s="16"/>
      <c r="F3091" s="16"/>
      <c r="G3091" s="24"/>
    </row>
    <row r="3092" spans="1:7">
      <c r="A3092" s="16"/>
      <c r="B3092" s="16"/>
      <c r="C3092" s="16"/>
      <c r="D3092" s="16"/>
      <c r="E3092" s="16"/>
      <c r="F3092" s="16"/>
      <c r="G3092" s="24"/>
    </row>
    <row r="3093" spans="1:7">
      <c r="A3093" s="16"/>
      <c r="B3093" s="16"/>
      <c r="C3093" s="16"/>
      <c r="D3093" s="16"/>
      <c r="E3093" s="16"/>
      <c r="F3093" s="16"/>
      <c r="G3093" s="24"/>
    </row>
    <row r="3094" spans="1:7">
      <c r="A3094" s="16"/>
      <c r="B3094" s="16"/>
      <c r="C3094" s="16"/>
      <c r="D3094" s="16"/>
      <c r="E3094" s="16"/>
      <c r="F3094" s="16"/>
      <c r="G3094" s="24"/>
    </row>
    <row r="3095" spans="1:7">
      <c r="A3095" s="16"/>
      <c r="B3095" s="16"/>
      <c r="C3095" s="16"/>
      <c r="D3095" s="16"/>
      <c r="E3095" s="16"/>
      <c r="F3095" s="16"/>
      <c r="G3095" s="24"/>
    </row>
    <row r="3096" spans="1:7">
      <c r="A3096" s="16"/>
      <c r="B3096" s="16"/>
      <c r="C3096" s="16"/>
      <c r="D3096" s="16"/>
      <c r="E3096" s="16"/>
      <c r="F3096" s="16"/>
      <c r="G3096" s="24"/>
    </row>
    <row r="3097" spans="1:7">
      <c r="A3097" s="16"/>
      <c r="B3097" s="16"/>
      <c r="C3097" s="16"/>
      <c r="D3097" s="16"/>
      <c r="E3097" s="16"/>
      <c r="F3097" s="16"/>
      <c r="G3097" s="24"/>
    </row>
    <row r="3098" spans="1:7">
      <c r="A3098" s="16"/>
      <c r="B3098" s="16"/>
      <c r="C3098" s="16"/>
      <c r="D3098" s="16"/>
      <c r="E3098" s="16"/>
      <c r="F3098" s="16"/>
      <c r="G3098" s="24"/>
    </row>
    <row r="3099" spans="1:7">
      <c r="A3099" s="16"/>
      <c r="B3099" s="16"/>
      <c r="C3099" s="16"/>
      <c r="D3099" s="16"/>
      <c r="E3099" s="16"/>
      <c r="F3099" s="16"/>
      <c r="G3099" s="24"/>
    </row>
    <row r="3100" spans="1:7">
      <c r="A3100" s="16"/>
      <c r="B3100" s="16"/>
      <c r="C3100" s="16"/>
      <c r="D3100" s="16"/>
      <c r="E3100" s="16"/>
      <c r="F3100" s="16"/>
      <c r="G3100" s="24"/>
    </row>
    <row r="3101" spans="1:7">
      <c r="A3101" s="16"/>
      <c r="B3101" s="16"/>
      <c r="C3101" s="16"/>
      <c r="D3101" s="16"/>
      <c r="E3101" s="16"/>
      <c r="F3101" s="16"/>
      <c r="G3101" s="24"/>
    </row>
    <row r="3102" spans="1:7">
      <c r="A3102" s="16"/>
      <c r="B3102" s="16"/>
      <c r="C3102" s="16"/>
      <c r="D3102" s="16"/>
      <c r="E3102" s="16"/>
      <c r="F3102" s="16"/>
      <c r="G3102" s="24"/>
    </row>
    <row r="3103" spans="1:7">
      <c r="A3103" s="16"/>
      <c r="B3103" s="16"/>
      <c r="C3103" s="16"/>
      <c r="D3103" s="16"/>
      <c r="E3103" s="16"/>
      <c r="F3103" s="16"/>
      <c r="G3103" s="24"/>
    </row>
    <row r="3104" spans="1:7">
      <c r="A3104" s="16"/>
      <c r="B3104" s="16"/>
      <c r="C3104" s="16"/>
      <c r="D3104" s="16"/>
      <c r="E3104" s="16"/>
      <c r="F3104" s="16"/>
      <c r="G3104" s="24"/>
    </row>
    <row r="3105" spans="1:7">
      <c r="A3105" s="16"/>
      <c r="B3105" s="16"/>
      <c r="C3105" s="16"/>
      <c r="D3105" s="16"/>
      <c r="E3105" s="16"/>
      <c r="F3105" s="16"/>
      <c r="G3105" s="24"/>
    </row>
    <row r="3106" spans="1:7">
      <c r="A3106" s="16"/>
      <c r="B3106" s="16"/>
      <c r="C3106" s="16"/>
      <c r="D3106" s="16"/>
      <c r="E3106" s="16"/>
      <c r="F3106" s="16"/>
      <c r="G3106" s="24"/>
    </row>
    <row r="3107" spans="1:7">
      <c r="A3107" s="16"/>
      <c r="B3107" s="16"/>
      <c r="C3107" s="16"/>
      <c r="D3107" s="16"/>
      <c r="E3107" s="16"/>
      <c r="F3107" s="16"/>
      <c r="G3107" s="24"/>
    </row>
    <row r="3108" spans="1:7">
      <c r="A3108" s="16"/>
      <c r="B3108" s="16"/>
      <c r="C3108" s="16"/>
      <c r="D3108" s="16"/>
      <c r="E3108" s="16"/>
      <c r="F3108" s="16"/>
      <c r="G3108" s="24"/>
    </row>
    <row r="3109" spans="1:7">
      <c r="A3109" s="16"/>
      <c r="B3109" s="16"/>
      <c r="C3109" s="16"/>
      <c r="D3109" s="16"/>
      <c r="E3109" s="16"/>
      <c r="F3109" s="16"/>
      <c r="G3109" s="24"/>
    </row>
    <row r="3110" spans="1:7">
      <c r="A3110" s="16"/>
      <c r="B3110" s="16"/>
      <c r="C3110" s="16"/>
      <c r="D3110" s="16"/>
      <c r="E3110" s="16"/>
      <c r="F3110" s="16"/>
      <c r="G3110" s="24"/>
    </row>
    <row r="3111" spans="1:7">
      <c r="A3111" s="16"/>
      <c r="B3111" s="16"/>
      <c r="C3111" s="16"/>
      <c r="D3111" s="16"/>
      <c r="E3111" s="16"/>
      <c r="F3111" s="16"/>
      <c r="G3111" s="24"/>
    </row>
    <row r="3112" spans="1:7">
      <c r="A3112" s="16"/>
      <c r="B3112" s="16"/>
      <c r="C3112" s="16"/>
      <c r="D3112" s="16"/>
      <c r="E3112" s="16"/>
      <c r="F3112" s="16"/>
      <c r="G3112" s="24"/>
    </row>
    <row r="3113" spans="1:7">
      <c r="A3113" s="16"/>
      <c r="B3113" s="16"/>
      <c r="C3113" s="16"/>
      <c r="D3113" s="16"/>
      <c r="E3113" s="16"/>
      <c r="F3113" s="16"/>
      <c r="G3113" s="24"/>
    </row>
    <row r="3114" spans="1:7">
      <c r="A3114" s="16"/>
      <c r="B3114" s="16"/>
      <c r="C3114" s="16"/>
      <c r="D3114" s="16"/>
      <c r="E3114" s="16"/>
      <c r="F3114" s="16"/>
      <c r="G3114" s="24"/>
    </row>
    <row r="3115" spans="1:7">
      <c r="A3115" s="16"/>
      <c r="B3115" s="16"/>
      <c r="C3115" s="16"/>
      <c r="D3115" s="16"/>
      <c r="E3115" s="16"/>
      <c r="F3115" s="16"/>
      <c r="G3115" s="24"/>
    </row>
    <row r="3116" spans="1:7">
      <c r="A3116" s="16"/>
      <c r="B3116" s="16"/>
      <c r="C3116" s="16"/>
      <c r="D3116" s="16"/>
      <c r="E3116" s="16"/>
      <c r="F3116" s="16"/>
      <c r="G3116" s="24"/>
    </row>
    <row r="3117" spans="1:7">
      <c r="A3117" s="16"/>
      <c r="B3117" s="16"/>
      <c r="C3117" s="16"/>
      <c r="D3117" s="16"/>
      <c r="E3117" s="16"/>
      <c r="F3117" s="16"/>
      <c r="G3117" s="24"/>
    </row>
    <row r="3118" spans="1:7">
      <c r="A3118" s="16"/>
      <c r="B3118" s="16"/>
      <c r="C3118" s="16"/>
      <c r="D3118" s="16"/>
      <c r="E3118" s="16"/>
      <c r="F3118" s="16"/>
      <c r="G3118" s="24"/>
    </row>
    <row r="3119" spans="1:7">
      <c r="A3119" s="16"/>
      <c r="B3119" s="16"/>
      <c r="C3119" s="16"/>
      <c r="D3119" s="16"/>
      <c r="E3119" s="16"/>
      <c r="F3119" s="16"/>
      <c r="G3119" s="24"/>
    </row>
    <row r="3120" spans="1:7">
      <c r="A3120" s="16"/>
      <c r="B3120" s="16"/>
      <c r="C3120" s="16"/>
      <c r="D3120" s="16"/>
      <c r="E3120" s="16"/>
      <c r="F3120" s="16"/>
      <c r="G3120" s="24"/>
    </row>
    <row r="3121" spans="1:7">
      <c r="A3121" s="16"/>
      <c r="B3121" s="16"/>
      <c r="C3121" s="16"/>
      <c r="D3121" s="16"/>
      <c r="E3121" s="16"/>
      <c r="F3121" s="16"/>
      <c r="G3121" s="24"/>
    </row>
    <row r="3122" spans="1:7">
      <c r="A3122" s="16"/>
      <c r="B3122" s="16"/>
      <c r="C3122" s="16"/>
      <c r="D3122" s="16"/>
      <c r="E3122" s="16"/>
      <c r="F3122" s="16"/>
      <c r="G3122" s="24"/>
    </row>
    <row r="3123" spans="1:7">
      <c r="A3123" s="16"/>
      <c r="B3123" s="16"/>
      <c r="C3123" s="16"/>
      <c r="D3123" s="16"/>
      <c r="E3123" s="16"/>
      <c r="F3123" s="16"/>
      <c r="G3123" s="24"/>
    </row>
    <row r="3124" spans="1:7">
      <c r="A3124" s="16"/>
      <c r="B3124" s="16"/>
      <c r="C3124" s="16"/>
      <c r="D3124" s="16"/>
      <c r="E3124" s="16"/>
      <c r="F3124" s="16"/>
      <c r="G3124" s="24"/>
    </row>
    <row r="3125" spans="1:7">
      <c r="A3125" s="16"/>
      <c r="B3125" s="16"/>
      <c r="C3125" s="16"/>
      <c r="D3125" s="16"/>
      <c r="E3125" s="16"/>
      <c r="F3125" s="16"/>
      <c r="G3125" s="24"/>
    </row>
    <row r="3126" spans="1:7">
      <c r="A3126" s="16"/>
      <c r="B3126" s="16"/>
      <c r="C3126" s="16"/>
      <c r="D3126" s="16"/>
      <c r="E3126" s="16"/>
      <c r="F3126" s="16"/>
      <c r="G3126" s="24"/>
    </row>
    <row r="3127" spans="1:7">
      <c r="A3127" s="16"/>
      <c r="B3127" s="16"/>
      <c r="C3127" s="16"/>
      <c r="D3127" s="16"/>
      <c r="E3127" s="16"/>
      <c r="F3127" s="16"/>
      <c r="G3127" s="24"/>
    </row>
    <row r="3128" spans="1:7">
      <c r="A3128" s="16"/>
      <c r="B3128" s="16"/>
      <c r="C3128" s="16"/>
      <c r="D3128" s="16"/>
      <c r="E3128" s="16"/>
      <c r="F3128" s="16"/>
      <c r="G3128" s="24"/>
    </row>
    <row r="3129" spans="1:7">
      <c r="A3129" s="16"/>
      <c r="B3129" s="16"/>
      <c r="C3129" s="16"/>
      <c r="D3129" s="16"/>
      <c r="E3129" s="16"/>
      <c r="F3129" s="16"/>
      <c r="G3129" s="24"/>
    </row>
    <row r="3130" spans="1:7">
      <c r="A3130" s="16"/>
      <c r="B3130" s="16"/>
      <c r="C3130" s="16"/>
      <c r="D3130" s="16"/>
      <c r="E3130" s="16"/>
      <c r="F3130" s="16"/>
      <c r="G3130" s="24"/>
    </row>
    <row r="3131" spans="1:7">
      <c r="A3131" s="16"/>
      <c r="B3131" s="16"/>
      <c r="C3131" s="16"/>
      <c r="D3131" s="16"/>
      <c r="E3131" s="16"/>
      <c r="F3131" s="16"/>
      <c r="G3131" s="24"/>
    </row>
    <row r="3132" spans="1:7">
      <c r="A3132" s="16"/>
      <c r="B3132" s="16"/>
      <c r="C3132" s="16"/>
      <c r="D3132" s="16"/>
      <c r="E3132" s="16"/>
      <c r="F3132" s="16"/>
      <c r="G3132" s="24"/>
    </row>
    <row r="3133" spans="1:7">
      <c r="A3133" s="16"/>
      <c r="B3133" s="16"/>
      <c r="C3133" s="16"/>
      <c r="D3133" s="16"/>
      <c r="E3133" s="16"/>
      <c r="F3133" s="16"/>
      <c r="G3133" s="24"/>
    </row>
    <row r="3134" spans="1:7">
      <c r="A3134" s="16"/>
      <c r="B3134" s="16"/>
      <c r="C3134" s="16"/>
      <c r="D3134" s="16"/>
      <c r="E3134" s="16"/>
      <c r="F3134" s="16"/>
      <c r="G3134" s="24"/>
    </row>
    <row r="3135" spans="1:7">
      <c r="A3135" s="16"/>
      <c r="B3135" s="16"/>
      <c r="C3135" s="16"/>
      <c r="D3135" s="16"/>
      <c r="E3135" s="16"/>
      <c r="F3135" s="16"/>
      <c r="G3135" s="24"/>
    </row>
    <row r="3136" spans="1:7">
      <c r="A3136" s="16"/>
      <c r="B3136" s="16"/>
      <c r="C3136" s="16"/>
      <c r="D3136" s="16"/>
      <c r="E3136" s="16"/>
      <c r="F3136" s="16"/>
      <c r="G3136" s="24"/>
    </row>
    <row r="3137" spans="1:7">
      <c r="A3137" s="16"/>
      <c r="B3137" s="16"/>
      <c r="C3137" s="16"/>
      <c r="D3137" s="16"/>
      <c r="E3137" s="16"/>
      <c r="F3137" s="16"/>
      <c r="G3137" s="24"/>
    </row>
    <row r="3138" spans="1:7">
      <c r="A3138" s="16"/>
      <c r="B3138" s="16"/>
      <c r="C3138" s="16"/>
      <c r="D3138" s="16"/>
      <c r="E3138" s="16"/>
      <c r="F3138" s="16"/>
      <c r="G3138" s="24"/>
    </row>
    <row r="3139" spans="1:7">
      <c r="A3139" s="16"/>
      <c r="B3139" s="16"/>
      <c r="C3139" s="16"/>
      <c r="D3139" s="16"/>
      <c r="E3139" s="16"/>
      <c r="F3139" s="16"/>
      <c r="G3139" s="24"/>
    </row>
    <row r="3140" spans="1:7">
      <c r="A3140" s="16"/>
      <c r="B3140" s="16"/>
      <c r="C3140" s="16"/>
      <c r="D3140" s="16"/>
      <c r="E3140" s="16"/>
      <c r="F3140" s="16"/>
      <c r="G3140" s="24"/>
    </row>
    <row r="3141" spans="1:7">
      <c r="A3141" s="16"/>
      <c r="B3141" s="16"/>
      <c r="C3141" s="16"/>
      <c r="D3141" s="16"/>
      <c r="E3141" s="16"/>
      <c r="F3141" s="16"/>
      <c r="G3141" s="24"/>
    </row>
    <row r="3142" spans="1:7">
      <c r="A3142" s="16"/>
      <c r="B3142" s="16"/>
      <c r="C3142" s="16"/>
      <c r="D3142" s="16"/>
      <c r="E3142" s="16"/>
      <c r="F3142" s="16"/>
      <c r="G3142" s="24"/>
    </row>
    <row r="3143" spans="1:7">
      <c r="A3143" s="16"/>
      <c r="B3143" s="16"/>
      <c r="C3143" s="16"/>
      <c r="D3143" s="16"/>
      <c r="E3143" s="16"/>
      <c r="F3143" s="16"/>
      <c r="G3143" s="24"/>
    </row>
    <row r="3144" spans="1:7">
      <c r="A3144" s="16"/>
      <c r="B3144" s="16"/>
      <c r="C3144" s="16"/>
      <c r="D3144" s="16"/>
      <c r="E3144" s="16"/>
      <c r="F3144" s="16"/>
      <c r="G3144" s="24"/>
    </row>
    <row r="3145" spans="1:7">
      <c r="A3145" s="16"/>
      <c r="B3145" s="16"/>
      <c r="C3145" s="16"/>
      <c r="D3145" s="16"/>
      <c r="E3145" s="16"/>
      <c r="F3145" s="16"/>
      <c r="G3145" s="24"/>
    </row>
    <row r="3146" spans="1:7">
      <c r="A3146" s="16"/>
      <c r="B3146" s="16"/>
      <c r="C3146" s="16"/>
      <c r="D3146" s="16"/>
      <c r="E3146" s="16"/>
      <c r="F3146" s="16"/>
      <c r="G3146" s="24"/>
    </row>
    <row r="3147" spans="1:7">
      <c r="A3147" s="16"/>
      <c r="B3147" s="16"/>
      <c r="C3147" s="16"/>
      <c r="D3147" s="16"/>
      <c r="E3147" s="16"/>
      <c r="F3147" s="16"/>
      <c r="G3147" s="24"/>
    </row>
    <row r="3148" spans="1:7">
      <c r="A3148" s="16"/>
      <c r="B3148" s="16"/>
      <c r="C3148" s="16"/>
      <c r="D3148" s="16"/>
      <c r="E3148" s="16"/>
      <c r="F3148" s="16"/>
      <c r="G3148" s="24"/>
    </row>
    <row r="3149" spans="1:7">
      <c r="A3149" s="16"/>
      <c r="B3149" s="16"/>
      <c r="C3149" s="16"/>
      <c r="D3149" s="16"/>
      <c r="E3149" s="16"/>
      <c r="F3149" s="16"/>
      <c r="G3149" s="24"/>
    </row>
    <row r="3150" spans="1:7">
      <c r="A3150" s="16"/>
      <c r="B3150" s="16"/>
      <c r="C3150" s="16"/>
      <c r="D3150" s="16"/>
      <c r="E3150" s="16"/>
      <c r="F3150" s="16"/>
      <c r="G3150" s="24"/>
    </row>
    <row r="3151" spans="1:7">
      <c r="A3151" s="16"/>
      <c r="B3151" s="16"/>
      <c r="C3151" s="16"/>
      <c r="D3151" s="16"/>
      <c r="E3151" s="16"/>
      <c r="F3151" s="16"/>
      <c r="G3151" s="24"/>
    </row>
    <row r="3152" spans="1:7">
      <c r="A3152" s="16"/>
      <c r="B3152" s="16"/>
      <c r="C3152" s="16"/>
      <c r="D3152" s="16"/>
      <c r="E3152" s="16"/>
      <c r="F3152" s="16"/>
      <c r="G3152" s="24"/>
    </row>
    <row r="3153" spans="1:7">
      <c r="A3153" s="16"/>
      <c r="B3153" s="16"/>
      <c r="C3153" s="16"/>
      <c r="D3153" s="16"/>
      <c r="E3153" s="16"/>
      <c r="F3153" s="16"/>
      <c r="G3153" s="24"/>
    </row>
    <row r="3154" spans="1:7">
      <c r="A3154" s="16"/>
      <c r="B3154" s="16"/>
      <c r="C3154" s="16"/>
      <c r="D3154" s="16"/>
      <c r="E3154" s="16"/>
      <c r="F3154" s="16"/>
      <c r="G3154" s="24"/>
    </row>
    <row r="3155" spans="1:7">
      <c r="A3155" s="16"/>
      <c r="B3155" s="16"/>
      <c r="C3155" s="16"/>
      <c r="D3155" s="16"/>
      <c r="E3155" s="16"/>
      <c r="F3155" s="16"/>
      <c r="G3155" s="24"/>
    </row>
    <row r="3156" spans="1:7">
      <c r="A3156" s="16"/>
      <c r="B3156" s="16"/>
      <c r="C3156" s="16"/>
      <c r="D3156" s="16"/>
      <c r="E3156" s="16"/>
      <c r="F3156" s="16"/>
      <c r="G3156" s="24"/>
    </row>
    <row r="3157" spans="1:7">
      <c r="A3157" s="16"/>
      <c r="B3157" s="16"/>
      <c r="C3157" s="16"/>
      <c r="D3157" s="16"/>
      <c r="E3157" s="16"/>
      <c r="F3157" s="16"/>
      <c r="G3157" s="24"/>
    </row>
    <row r="3158" spans="1:7">
      <c r="A3158" s="16"/>
      <c r="B3158" s="16"/>
      <c r="C3158" s="16"/>
      <c r="D3158" s="16"/>
      <c r="E3158" s="16"/>
      <c r="F3158" s="16"/>
      <c r="G3158" s="24"/>
    </row>
    <row r="3159" spans="1:7">
      <c r="A3159" s="16"/>
      <c r="B3159" s="16"/>
      <c r="C3159" s="16"/>
      <c r="D3159" s="16"/>
      <c r="E3159" s="16"/>
      <c r="F3159" s="16"/>
      <c r="G3159" s="24"/>
    </row>
    <row r="3160" spans="1:7">
      <c r="A3160" s="16"/>
      <c r="B3160" s="16"/>
      <c r="C3160" s="16"/>
      <c r="D3160" s="16"/>
      <c r="E3160" s="16"/>
      <c r="F3160" s="16"/>
      <c r="G3160" s="24"/>
    </row>
    <row r="3161" spans="1:7">
      <c r="A3161" s="16"/>
      <c r="B3161" s="16"/>
      <c r="C3161" s="16"/>
      <c r="D3161" s="16"/>
      <c r="E3161" s="16"/>
      <c r="F3161" s="16"/>
      <c r="G3161" s="24"/>
    </row>
    <row r="3162" spans="1:7">
      <c r="A3162" s="16"/>
      <c r="B3162" s="16"/>
      <c r="C3162" s="16"/>
      <c r="D3162" s="16"/>
      <c r="E3162" s="16"/>
      <c r="F3162" s="16"/>
      <c r="G3162" s="24"/>
    </row>
    <row r="3163" spans="1:7">
      <c r="A3163" s="16"/>
      <c r="B3163" s="16"/>
      <c r="C3163" s="16"/>
      <c r="D3163" s="16"/>
      <c r="E3163" s="16"/>
      <c r="F3163" s="16"/>
      <c r="G3163" s="24"/>
    </row>
    <row r="3164" spans="1:7">
      <c r="A3164" s="16"/>
      <c r="B3164" s="16"/>
      <c r="C3164" s="16"/>
      <c r="D3164" s="16"/>
      <c r="E3164" s="16"/>
      <c r="F3164" s="16"/>
      <c r="G3164" s="24"/>
    </row>
    <row r="3165" spans="1:7">
      <c r="A3165" s="16"/>
      <c r="B3165" s="16"/>
      <c r="C3165" s="16"/>
      <c r="D3165" s="16"/>
      <c r="E3165" s="16"/>
      <c r="F3165" s="16"/>
      <c r="G3165" s="24"/>
    </row>
    <row r="3166" spans="1:7">
      <c r="A3166" s="16"/>
      <c r="B3166" s="16"/>
      <c r="C3166" s="16"/>
      <c r="D3166" s="16"/>
      <c r="E3166" s="16"/>
      <c r="F3166" s="16"/>
      <c r="G3166" s="24"/>
    </row>
    <row r="3167" spans="1:7">
      <c r="A3167" s="16"/>
      <c r="B3167" s="16"/>
      <c r="C3167" s="16"/>
      <c r="D3167" s="16"/>
      <c r="E3167" s="16"/>
      <c r="F3167" s="16"/>
      <c r="G3167" s="24"/>
    </row>
    <row r="3168" spans="1:7">
      <c r="A3168" s="16"/>
      <c r="B3168" s="16"/>
      <c r="C3168" s="16"/>
      <c r="D3168" s="16"/>
      <c r="E3168" s="16"/>
      <c r="F3168" s="16"/>
      <c r="G3168" s="24"/>
    </row>
    <row r="3169" spans="1:7">
      <c r="A3169" s="16"/>
      <c r="B3169" s="16"/>
      <c r="C3169" s="16"/>
      <c r="D3169" s="16"/>
      <c r="E3169" s="16"/>
      <c r="F3169" s="16"/>
      <c r="G3169" s="24"/>
    </row>
    <row r="3170" spans="1:7">
      <c r="A3170" s="16"/>
      <c r="B3170" s="16"/>
      <c r="C3170" s="16"/>
      <c r="D3170" s="16"/>
      <c r="E3170" s="16"/>
      <c r="F3170" s="16"/>
      <c r="G3170" s="24"/>
    </row>
    <row r="3171" spans="1:7">
      <c r="A3171" s="16"/>
      <c r="B3171" s="16"/>
      <c r="C3171" s="16"/>
      <c r="D3171" s="16"/>
      <c r="E3171" s="16"/>
      <c r="F3171" s="16"/>
      <c r="G3171" s="24"/>
    </row>
    <row r="3172" spans="1:7">
      <c r="A3172" s="16"/>
      <c r="B3172" s="16"/>
      <c r="C3172" s="16"/>
      <c r="D3172" s="16"/>
      <c r="E3172" s="16"/>
      <c r="F3172" s="16"/>
      <c r="G3172" s="24"/>
    </row>
    <row r="3173" spans="1:7">
      <c r="A3173" s="16"/>
      <c r="B3173" s="16"/>
      <c r="C3173" s="16"/>
      <c r="D3173" s="16"/>
      <c r="E3173" s="16"/>
      <c r="F3173" s="16"/>
      <c r="G3173" s="24"/>
    </row>
    <row r="3174" spans="1:7">
      <c r="A3174" s="16"/>
      <c r="B3174" s="16"/>
      <c r="C3174" s="16"/>
      <c r="D3174" s="16"/>
      <c r="E3174" s="16"/>
      <c r="F3174" s="16"/>
      <c r="G3174" s="24"/>
    </row>
    <row r="3175" spans="1:7">
      <c r="A3175" s="16"/>
      <c r="B3175" s="16"/>
      <c r="C3175" s="16"/>
      <c r="D3175" s="16"/>
      <c r="E3175" s="16"/>
      <c r="F3175" s="16"/>
      <c r="G3175" s="24"/>
    </row>
    <row r="3176" spans="1:7">
      <c r="A3176" s="16"/>
      <c r="B3176" s="16"/>
      <c r="C3176" s="16"/>
      <c r="D3176" s="16"/>
      <c r="E3176" s="16"/>
      <c r="F3176" s="16"/>
      <c r="G3176" s="24"/>
    </row>
    <row r="3177" spans="1:7">
      <c r="A3177" s="16"/>
      <c r="B3177" s="16"/>
      <c r="C3177" s="16"/>
      <c r="D3177" s="16"/>
      <c r="E3177" s="16"/>
      <c r="F3177" s="16"/>
      <c r="G3177" s="24"/>
    </row>
    <row r="3178" spans="1:7">
      <c r="A3178" s="16"/>
      <c r="B3178" s="16"/>
      <c r="C3178" s="16"/>
      <c r="D3178" s="16"/>
      <c r="E3178" s="16"/>
      <c r="F3178" s="16"/>
      <c r="G3178" s="24"/>
    </row>
    <row r="3179" spans="1:7">
      <c r="A3179" s="16"/>
      <c r="B3179" s="16"/>
      <c r="C3179" s="16"/>
      <c r="D3179" s="16"/>
      <c r="E3179" s="16"/>
      <c r="F3179" s="16"/>
      <c r="G3179" s="24"/>
    </row>
    <row r="3180" spans="1:7">
      <c r="A3180" s="16"/>
      <c r="B3180" s="16"/>
      <c r="C3180" s="16"/>
      <c r="D3180" s="16"/>
      <c r="E3180" s="16"/>
      <c r="F3180" s="16"/>
      <c r="G3180" s="24"/>
    </row>
    <row r="3181" spans="1:7">
      <c r="A3181" s="16"/>
      <c r="B3181" s="16"/>
      <c r="C3181" s="16"/>
      <c r="D3181" s="16"/>
      <c r="E3181" s="16"/>
      <c r="F3181" s="16"/>
      <c r="G3181" s="24"/>
    </row>
    <row r="3182" spans="1:7">
      <c r="A3182" s="16"/>
      <c r="B3182" s="16"/>
      <c r="C3182" s="16"/>
      <c r="D3182" s="16"/>
      <c r="E3182" s="16"/>
      <c r="F3182" s="16"/>
      <c r="G3182" s="24"/>
    </row>
    <row r="3183" spans="1:7">
      <c r="A3183" s="16"/>
      <c r="B3183" s="16"/>
      <c r="C3183" s="16"/>
      <c r="D3183" s="16"/>
      <c r="E3183" s="16"/>
      <c r="F3183" s="16"/>
      <c r="G3183" s="24"/>
    </row>
    <row r="3184" spans="1:7">
      <c r="A3184" s="16"/>
      <c r="B3184" s="16"/>
      <c r="C3184" s="16"/>
      <c r="D3184" s="16"/>
      <c r="E3184" s="16"/>
      <c r="F3184" s="16"/>
      <c r="G3184" s="24"/>
    </row>
    <row r="3185" spans="1:7">
      <c r="A3185" s="16"/>
      <c r="B3185" s="16"/>
      <c r="C3185" s="16"/>
      <c r="D3185" s="16"/>
      <c r="E3185" s="16"/>
      <c r="F3185" s="16"/>
      <c r="G3185" s="24"/>
    </row>
    <row r="3186" spans="1:7">
      <c r="A3186" s="16"/>
      <c r="B3186" s="16"/>
      <c r="C3186" s="16"/>
      <c r="D3186" s="16"/>
      <c r="E3186" s="16"/>
      <c r="F3186" s="16"/>
      <c r="G3186" s="24"/>
    </row>
    <row r="3187" spans="1:7">
      <c r="A3187" s="16"/>
      <c r="B3187" s="16"/>
      <c r="C3187" s="16"/>
      <c r="D3187" s="16"/>
      <c r="E3187" s="16"/>
      <c r="F3187" s="16"/>
      <c r="G3187" s="24"/>
    </row>
    <row r="3188" spans="1:7">
      <c r="A3188" s="16"/>
      <c r="B3188" s="16"/>
      <c r="C3188" s="16"/>
      <c r="D3188" s="16"/>
      <c r="E3188" s="16"/>
      <c r="F3188" s="16"/>
      <c r="G3188" s="24"/>
    </row>
    <row r="3189" spans="1:7">
      <c r="A3189" s="16"/>
      <c r="B3189" s="16"/>
      <c r="C3189" s="16"/>
      <c r="D3189" s="16"/>
      <c r="E3189" s="16"/>
      <c r="F3189" s="16"/>
      <c r="G3189" s="24"/>
    </row>
    <row r="3190" spans="1:7">
      <c r="A3190" s="16"/>
      <c r="B3190" s="16"/>
      <c r="C3190" s="16"/>
      <c r="D3190" s="16"/>
      <c r="E3190" s="16"/>
      <c r="F3190" s="16"/>
      <c r="G3190" s="24"/>
    </row>
    <row r="3191" spans="1:7">
      <c r="A3191" s="16"/>
      <c r="B3191" s="16"/>
      <c r="C3191" s="16"/>
      <c r="D3191" s="16"/>
      <c r="E3191" s="16"/>
      <c r="F3191" s="16"/>
      <c r="G3191" s="24"/>
    </row>
    <row r="3192" spans="1:7">
      <c r="A3192" s="16"/>
      <c r="B3192" s="16"/>
      <c r="C3192" s="16"/>
      <c r="D3192" s="16"/>
      <c r="E3192" s="16"/>
      <c r="F3192" s="16"/>
      <c r="G3192" s="24"/>
    </row>
    <row r="3193" spans="1:7">
      <c r="A3193" s="16"/>
      <c r="B3193" s="16"/>
      <c r="C3193" s="16"/>
      <c r="D3193" s="16"/>
      <c r="E3193" s="16"/>
      <c r="F3193" s="16"/>
      <c r="G3193" s="24"/>
    </row>
    <row r="3194" spans="1:7">
      <c r="A3194" s="16"/>
      <c r="B3194" s="16"/>
      <c r="C3194" s="16"/>
      <c r="D3194" s="16"/>
      <c r="E3194" s="16"/>
      <c r="F3194" s="16"/>
      <c r="G3194" s="24"/>
    </row>
    <row r="3195" spans="1:7">
      <c r="A3195" s="16"/>
      <c r="B3195" s="16"/>
      <c r="C3195" s="16"/>
      <c r="D3195" s="16"/>
      <c r="E3195" s="16"/>
      <c r="F3195" s="16"/>
      <c r="G3195" s="24"/>
    </row>
    <row r="3196" spans="1:7">
      <c r="A3196" s="16"/>
      <c r="B3196" s="16"/>
      <c r="C3196" s="16"/>
      <c r="D3196" s="16"/>
      <c r="E3196" s="16"/>
      <c r="F3196" s="16"/>
      <c r="G3196" s="24"/>
    </row>
    <row r="3197" spans="1:7">
      <c r="A3197" s="16"/>
      <c r="B3197" s="16"/>
      <c r="C3197" s="16"/>
      <c r="D3197" s="16"/>
      <c r="E3197" s="16"/>
      <c r="F3197" s="16"/>
      <c r="G3197" s="24"/>
    </row>
    <row r="3198" spans="1:7">
      <c r="A3198" s="16"/>
      <c r="B3198" s="16"/>
      <c r="C3198" s="16"/>
      <c r="D3198" s="16"/>
      <c r="E3198" s="16"/>
      <c r="F3198" s="16"/>
      <c r="G3198" s="24"/>
    </row>
    <row r="3199" spans="1:7">
      <c r="A3199" s="16"/>
      <c r="B3199" s="16"/>
      <c r="C3199" s="16"/>
      <c r="D3199" s="16"/>
      <c r="E3199" s="16"/>
      <c r="F3199" s="16"/>
      <c r="G3199" s="24"/>
    </row>
    <row r="3200" spans="1:7">
      <c r="A3200" s="16"/>
      <c r="B3200" s="16"/>
      <c r="C3200" s="16"/>
      <c r="D3200" s="16"/>
      <c r="E3200" s="16"/>
      <c r="F3200" s="16"/>
      <c r="G3200" s="24"/>
    </row>
    <row r="3201" spans="1:7">
      <c r="A3201" s="16"/>
      <c r="B3201" s="16"/>
      <c r="C3201" s="16"/>
      <c r="D3201" s="16"/>
      <c r="E3201" s="16"/>
      <c r="F3201" s="16"/>
      <c r="G3201" s="24"/>
    </row>
    <row r="3202" spans="1:7">
      <c r="A3202" s="16"/>
      <c r="B3202" s="16"/>
      <c r="C3202" s="16"/>
      <c r="D3202" s="16"/>
      <c r="E3202" s="16"/>
      <c r="F3202" s="16"/>
      <c r="G3202" s="24"/>
    </row>
    <row r="3203" spans="1:7">
      <c r="A3203" s="16"/>
      <c r="B3203" s="16"/>
      <c r="C3203" s="16"/>
      <c r="D3203" s="16"/>
      <c r="E3203" s="16"/>
      <c r="F3203" s="16"/>
      <c r="G3203" s="24"/>
    </row>
    <row r="3204" spans="1:7">
      <c r="A3204" s="16"/>
      <c r="B3204" s="16"/>
      <c r="C3204" s="16"/>
      <c r="D3204" s="16"/>
      <c r="E3204" s="16"/>
      <c r="F3204" s="16"/>
      <c r="G3204" s="24"/>
    </row>
    <row r="3205" spans="1:7">
      <c r="A3205" s="16"/>
      <c r="B3205" s="16"/>
      <c r="C3205" s="16"/>
      <c r="D3205" s="16"/>
      <c r="E3205" s="16"/>
      <c r="F3205" s="16"/>
      <c r="G3205" s="24"/>
    </row>
    <row r="3206" spans="1:7">
      <c r="A3206" s="16"/>
      <c r="B3206" s="16"/>
      <c r="C3206" s="16"/>
      <c r="D3206" s="16"/>
      <c r="E3206" s="16"/>
      <c r="F3206" s="16"/>
      <c r="G3206" s="24"/>
    </row>
    <row r="3207" spans="1:7">
      <c r="A3207" s="16"/>
      <c r="B3207" s="16"/>
      <c r="C3207" s="16"/>
      <c r="D3207" s="16"/>
      <c r="E3207" s="16"/>
      <c r="F3207" s="16"/>
      <c r="G3207" s="24"/>
    </row>
    <row r="3208" spans="1:7">
      <c r="A3208" s="16"/>
      <c r="B3208" s="16"/>
      <c r="C3208" s="16"/>
      <c r="D3208" s="16"/>
      <c r="E3208" s="16"/>
      <c r="F3208" s="16"/>
      <c r="G3208" s="24"/>
    </row>
    <row r="3209" spans="1:7">
      <c r="A3209" s="16"/>
      <c r="B3209" s="16"/>
      <c r="C3209" s="16"/>
      <c r="D3209" s="16"/>
      <c r="E3209" s="16"/>
      <c r="F3209" s="16"/>
      <c r="G3209" s="24"/>
    </row>
    <row r="3210" spans="1:7">
      <c r="A3210" s="16"/>
      <c r="B3210" s="16"/>
      <c r="C3210" s="16"/>
      <c r="D3210" s="16"/>
      <c r="E3210" s="16"/>
      <c r="F3210" s="16"/>
      <c r="G3210" s="24"/>
    </row>
    <row r="3211" spans="1:7">
      <c r="A3211" s="16"/>
      <c r="B3211" s="16"/>
      <c r="C3211" s="16"/>
      <c r="D3211" s="16"/>
      <c r="E3211" s="16"/>
      <c r="F3211" s="16"/>
      <c r="G3211" s="24"/>
    </row>
    <row r="3212" spans="1:7">
      <c r="A3212" s="16"/>
      <c r="B3212" s="16"/>
      <c r="C3212" s="16"/>
      <c r="D3212" s="16"/>
      <c r="E3212" s="16"/>
      <c r="F3212" s="16"/>
      <c r="G3212" s="24"/>
    </row>
    <row r="3213" spans="1:7">
      <c r="A3213" s="16"/>
      <c r="B3213" s="16"/>
      <c r="C3213" s="16"/>
      <c r="D3213" s="16"/>
      <c r="E3213" s="16"/>
      <c r="F3213" s="16"/>
      <c r="G3213" s="24"/>
    </row>
    <row r="3214" spans="1:7">
      <c r="A3214" s="16"/>
      <c r="B3214" s="16"/>
      <c r="C3214" s="16"/>
      <c r="D3214" s="16"/>
      <c r="E3214" s="16"/>
      <c r="F3214" s="16"/>
      <c r="G3214" s="24"/>
    </row>
    <row r="3215" spans="1:7">
      <c r="A3215" s="16"/>
      <c r="B3215" s="16"/>
      <c r="C3215" s="16"/>
      <c r="D3215" s="16"/>
      <c r="E3215" s="16"/>
      <c r="F3215" s="16"/>
      <c r="G3215" s="24"/>
    </row>
    <row r="3216" spans="1:7">
      <c r="A3216" s="16"/>
      <c r="B3216" s="16"/>
      <c r="C3216" s="16"/>
      <c r="D3216" s="16"/>
      <c r="E3216" s="16"/>
      <c r="F3216" s="16"/>
      <c r="G3216" s="24"/>
    </row>
    <row r="3217" spans="1:7">
      <c r="A3217" s="16"/>
      <c r="B3217" s="16"/>
      <c r="C3217" s="16"/>
      <c r="D3217" s="16"/>
      <c r="E3217" s="16"/>
      <c r="F3217" s="16"/>
      <c r="G3217" s="24"/>
    </row>
    <row r="3218" spans="1:7">
      <c r="A3218" s="16"/>
      <c r="B3218" s="16"/>
      <c r="C3218" s="16"/>
      <c r="D3218" s="16"/>
      <c r="E3218" s="16"/>
      <c r="F3218" s="16"/>
      <c r="G3218" s="24"/>
    </row>
    <row r="3219" spans="1:7">
      <c r="A3219" s="16"/>
      <c r="B3219" s="16"/>
      <c r="C3219" s="16"/>
      <c r="D3219" s="16"/>
      <c r="E3219" s="16"/>
      <c r="F3219" s="16"/>
      <c r="G3219" s="24"/>
    </row>
    <row r="3220" spans="1:7">
      <c r="A3220" s="16"/>
      <c r="B3220" s="16"/>
      <c r="C3220" s="16"/>
      <c r="D3220" s="16"/>
      <c r="E3220" s="16"/>
      <c r="F3220" s="16"/>
      <c r="G3220" s="24"/>
    </row>
    <row r="3221" spans="1:7">
      <c r="A3221" s="16"/>
      <c r="B3221" s="16"/>
      <c r="C3221" s="16"/>
      <c r="D3221" s="16"/>
      <c r="E3221" s="16"/>
      <c r="F3221" s="16"/>
      <c r="G3221" s="24"/>
    </row>
    <row r="3222" spans="1:7">
      <c r="A3222" s="16"/>
      <c r="B3222" s="16"/>
      <c r="C3222" s="16"/>
      <c r="D3222" s="16"/>
      <c r="E3222" s="16"/>
      <c r="F3222" s="16"/>
      <c r="G3222" s="24"/>
    </row>
    <row r="3223" spans="1:7">
      <c r="A3223" s="16"/>
      <c r="B3223" s="16"/>
      <c r="C3223" s="16"/>
      <c r="D3223" s="16"/>
      <c r="E3223" s="16"/>
      <c r="F3223" s="16"/>
      <c r="G3223" s="24"/>
    </row>
    <row r="3224" spans="1:7">
      <c r="A3224" s="16"/>
      <c r="B3224" s="16"/>
      <c r="C3224" s="16"/>
      <c r="D3224" s="16"/>
      <c r="E3224" s="16"/>
      <c r="F3224" s="16"/>
      <c r="G3224" s="24"/>
    </row>
    <row r="3225" spans="1:7">
      <c r="A3225" s="16"/>
      <c r="B3225" s="16"/>
      <c r="C3225" s="16"/>
      <c r="D3225" s="16"/>
      <c r="E3225" s="16"/>
      <c r="F3225" s="16"/>
      <c r="G3225" s="24"/>
    </row>
    <row r="3226" spans="1:7">
      <c r="A3226" s="16"/>
      <c r="B3226" s="16"/>
      <c r="C3226" s="16"/>
      <c r="D3226" s="16"/>
      <c r="E3226" s="16"/>
      <c r="F3226" s="16"/>
      <c r="G3226" s="24"/>
    </row>
    <row r="3227" spans="1:7">
      <c r="A3227" s="16"/>
      <c r="B3227" s="16"/>
      <c r="C3227" s="16"/>
      <c r="D3227" s="16"/>
      <c r="E3227" s="16"/>
      <c r="F3227" s="16"/>
      <c r="G3227" s="24"/>
    </row>
    <row r="3228" spans="1:7">
      <c r="A3228" s="16"/>
      <c r="B3228" s="16"/>
      <c r="C3228" s="16"/>
      <c r="D3228" s="16"/>
      <c r="E3228" s="16"/>
      <c r="F3228" s="16"/>
      <c r="G3228" s="24"/>
    </row>
    <row r="3229" spans="1:7">
      <c r="A3229" s="16"/>
      <c r="B3229" s="16"/>
      <c r="C3229" s="16"/>
      <c r="D3229" s="16"/>
      <c r="E3229" s="16"/>
      <c r="F3229" s="16"/>
      <c r="G3229" s="24"/>
    </row>
    <row r="3230" spans="1:7">
      <c r="A3230" s="16"/>
      <c r="B3230" s="16"/>
      <c r="C3230" s="16"/>
      <c r="D3230" s="16"/>
      <c r="E3230" s="16"/>
      <c r="F3230" s="16"/>
      <c r="G3230" s="24"/>
    </row>
    <row r="3231" spans="1:7">
      <c r="A3231" s="16"/>
      <c r="B3231" s="16"/>
      <c r="C3231" s="16"/>
      <c r="D3231" s="16"/>
      <c r="E3231" s="16"/>
      <c r="F3231" s="16"/>
      <c r="G3231" s="24"/>
    </row>
    <row r="3232" spans="1:7">
      <c r="A3232" s="16"/>
      <c r="B3232" s="16"/>
      <c r="C3232" s="16"/>
      <c r="D3232" s="16"/>
      <c r="E3232" s="16"/>
      <c r="F3232" s="16"/>
      <c r="G3232" s="24"/>
    </row>
    <row r="3233" spans="1:7">
      <c r="A3233" s="16"/>
      <c r="B3233" s="16"/>
      <c r="C3233" s="16"/>
      <c r="D3233" s="16"/>
      <c r="E3233" s="16"/>
      <c r="F3233" s="16"/>
      <c r="G3233" s="24"/>
    </row>
    <row r="3234" spans="1:7">
      <c r="A3234" s="16"/>
      <c r="B3234" s="16"/>
      <c r="C3234" s="16"/>
      <c r="D3234" s="16"/>
      <c r="E3234" s="16"/>
      <c r="F3234" s="16"/>
      <c r="G3234" s="24"/>
    </row>
    <row r="3235" spans="1:7">
      <c r="A3235" s="16"/>
      <c r="B3235" s="16"/>
      <c r="C3235" s="16"/>
      <c r="D3235" s="16"/>
      <c r="E3235" s="16"/>
      <c r="F3235" s="16"/>
      <c r="G3235" s="24"/>
    </row>
    <row r="3236" spans="1:7">
      <c r="A3236" s="16"/>
      <c r="B3236" s="16"/>
      <c r="C3236" s="16"/>
      <c r="D3236" s="16"/>
      <c r="E3236" s="16"/>
      <c r="F3236" s="16"/>
      <c r="G3236" s="24"/>
    </row>
    <row r="3237" spans="1:7">
      <c r="A3237" s="16"/>
      <c r="B3237" s="16"/>
      <c r="C3237" s="16"/>
      <c r="D3237" s="16"/>
      <c r="E3237" s="16"/>
      <c r="F3237" s="16"/>
      <c r="G3237" s="24"/>
    </row>
    <row r="3238" spans="1:7">
      <c r="A3238" s="16"/>
      <c r="B3238" s="16"/>
      <c r="C3238" s="16"/>
      <c r="D3238" s="16"/>
      <c r="E3238" s="16"/>
      <c r="F3238" s="16"/>
      <c r="G3238" s="24"/>
    </row>
    <row r="3239" spans="1:7">
      <c r="A3239" s="16"/>
      <c r="B3239" s="16"/>
      <c r="C3239" s="16"/>
      <c r="D3239" s="16"/>
      <c r="E3239" s="16"/>
      <c r="F3239" s="16"/>
      <c r="G3239" s="24"/>
    </row>
    <row r="3240" spans="1:7">
      <c r="A3240" s="16"/>
      <c r="B3240" s="16"/>
      <c r="C3240" s="16"/>
      <c r="D3240" s="16"/>
      <c r="E3240" s="16"/>
      <c r="F3240" s="16"/>
      <c r="G3240" s="24"/>
    </row>
    <row r="3241" spans="1:7">
      <c r="A3241" s="16"/>
      <c r="B3241" s="16"/>
      <c r="C3241" s="16"/>
      <c r="D3241" s="16"/>
      <c r="E3241" s="16"/>
      <c r="F3241" s="16"/>
      <c r="G3241" s="24"/>
    </row>
    <row r="3242" spans="1:7">
      <c r="A3242" s="16"/>
      <c r="B3242" s="16"/>
      <c r="C3242" s="16"/>
      <c r="D3242" s="16"/>
      <c r="E3242" s="16"/>
      <c r="F3242" s="16"/>
      <c r="G3242" s="24"/>
    </row>
    <row r="3243" spans="1:7">
      <c r="A3243" s="16"/>
      <c r="B3243" s="16"/>
      <c r="C3243" s="16"/>
      <c r="D3243" s="16"/>
      <c r="E3243" s="16"/>
      <c r="F3243" s="16"/>
      <c r="G3243" s="24"/>
    </row>
    <row r="3244" spans="1:7">
      <c r="A3244" s="16"/>
      <c r="B3244" s="16"/>
      <c r="C3244" s="16"/>
      <c r="D3244" s="16"/>
      <c r="E3244" s="16"/>
      <c r="F3244" s="16"/>
      <c r="G3244" s="24"/>
    </row>
    <row r="3245" spans="1:7">
      <c r="A3245" s="16"/>
      <c r="B3245" s="16"/>
      <c r="C3245" s="16"/>
      <c r="D3245" s="16"/>
      <c r="E3245" s="16"/>
      <c r="F3245" s="16"/>
      <c r="G3245" s="24"/>
    </row>
    <row r="3246" spans="1:7">
      <c r="A3246" s="16"/>
      <c r="B3246" s="16"/>
      <c r="C3246" s="16"/>
      <c r="D3246" s="16"/>
      <c r="E3246" s="16"/>
      <c r="F3246" s="16"/>
      <c r="G3246" s="24"/>
    </row>
    <row r="3247" spans="1:7">
      <c r="A3247" s="16"/>
      <c r="B3247" s="16"/>
      <c r="C3247" s="16"/>
      <c r="D3247" s="16"/>
      <c r="E3247" s="16"/>
      <c r="F3247" s="16"/>
      <c r="G3247" s="24"/>
    </row>
    <row r="3248" spans="1:7">
      <c r="A3248" s="16"/>
      <c r="B3248" s="16"/>
      <c r="C3248" s="16"/>
      <c r="D3248" s="16"/>
      <c r="E3248" s="16"/>
      <c r="F3248" s="16"/>
      <c r="G3248" s="24"/>
    </row>
    <row r="3249" spans="1:7">
      <c r="A3249" s="16"/>
      <c r="B3249" s="16"/>
      <c r="C3249" s="16"/>
      <c r="D3249" s="16"/>
      <c r="E3249" s="16"/>
      <c r="F3249" s="16"/>
      <c r="G3249" s="24"/>
    </row>
    <row r="3250" spans="1:7">
      <c r="A3250" s="16"/>
      <c r="B3250" s="16"/>
      <c r="C3250" s="16"/>
      <c r="D3250" s="16"/>
      <c r="E3250" s="16"/>
      <c r="F3250" s="16"/>
      <c r="G3250" s="24"/>
    </row>
    <row r="3251" spans="1:7">
      <c r="A3251" s="16"/>
      <c r="B3251" s="16"/>
      <c r="C3251" s="16"/>
      <c r="D3251" s="16"/>
      <c r="E3251" s="16"/>
      <c r="F3251" s="16"/>
      <c r="G3251" s="24"/>
    </row>
    <row r="3252" spans="1:7">
      <c r="A3252" s="16"/>
      <c r="B3252" s="16"/>
      <c r="C3252" s="16"/>
      <c r="D3252" s="16"/>
      <c r="E3252" s="16"/>
      <c r="F3252" s="16"/>
      <c r="G3252" s="24"/>
    </row>
    <row r="3253" spans="1:7">
      <c r="A3253" s="16"/>
      <c r="B3253" s="16"/>
      <c r="C3253" s="16"/>
      <c r="D3253" s="16"/>
      <c r="E3253" s="16"/>
      <c r="F3253" s="16"/>
      <c r="G3253" s="24"/>
    </row>
    <row r="3254" spans="1:7">
      <c r="A3254" s="16"/>
      <c r="B3254" s="16"/>
      <c r="C3254" s="16"/>
      <c r="D3254" s="16"/>
      <c r="E3254" s="16"/>
      <c r="F3254" s="16"/>
      <c r="G3254" s="24"/>
    </row>
    <row r="3255" spans="1:7">
      <c r="A3255" s="16"/>
      <c r="B3255" s="16"/>
      <c r="C3255" s="16"/>
      <c r="D3255" s="16"/>
      <c r="E3255" s="16"/>
      <c r="F3255" s="16"/>
      <c r="G3255" s="24"/>
    </row>
    <row r="3256" spans="1:7">
      <c r="A3256" s="16"/>
      <c r="B3256" s="16"/>
      <c r="C3256" s="16"/>
      <c r="D3256" s="16"/>
      <c r="E3256" s="16"/>
      <c r="F3256" s="16"/>
      <c r="G3256" s="24"/>
    </row>
    <row r="3257" spans="1:7">
      <c r="A3257" s="16"/>
      <c r="B3257" s="16"/>
      <c r="C3257" s="16"/>
      <c r="D3257" s="16"/>
      <c r="E3257" s="16"/>
      <c r="F3257" s="16"/>
      <c r="G3257" s="24"/>
    </row>
    <row r="3258" spans="1:7">
      <c r="A3258" s="16"/>
      <c r="B3258" s="16"/>
      <c r="C3258" s="16"/>
      <c r="D3258" s="16"/>
      <c r="E3258" s="16"/>
      <c r="F3258" s="16"/>
      <c r="G3258" s="24"/>
    </row>
    <row r="3259" spans="1:7">
      <c r="A3259" s="16"/>
      <c r="B3259" s="16"/>
      <c r="C3259" s="16"/>
      <c r="D3259" s="16"/>
      <c r="E3259" s="16"/>
      <c r="F3259" s="16"/>
      <c r="G3259" s="24"/>
    </row>
    <row r="3260" spans="1:7">
      <c r="A3260" s="16"/>
      <c r="B3260" s="16"/>
      <c r="C3260" s="16"/>
      <c r="D3260" s="16"/>
      <c r="E3260" s="16"/>
      <c r="F3260" s="16"/>
      <c r="G3260" s="24"/>
    </row>
    <row r="3261" spans="1:7">
      <c r="A3261" s="16"/>
      <c r="B3261" s="16"/>
      <c r="C3261" s="16"/>
      <c r="D3261" s="16"/>
      <c r="E3261" s="16"/>
      <c r="F3261" s="16"/>
      <c r="G3261" s="24"/>
    </row>
    <row r="3262" spans="1:7">
      <c r="A3262" s="16"/>
      <c r="B3262" s="16"/>
      <c r="C3262" s="16"/>
      <c r="D3262" s="16"/>
      <c r="E3262" s="16"/>
      <c r="F3262" s="16"/>
      <c r="G3262" s="24"/>
    </row>
    <row r="3263" spans="1:7">
      <c r="A3263" s="16"/>
      <c r="B3263" s="16"/>
      <c r="C3263" s="16"/>
      <c r="D3263" s="16"/>
      <c r="E3263" s="16"/>
      <c r="F3263" s="16"/>
      <c r="G3263" s="24"/>
    </row>
    <row r="3264" spans="1:7">
      <c r="A3264" s="16"/>
      <c r="B3264" s="16"/>
      <c r="C3264" s="16"/>
      <c r="D3264" s="16"/>
      <c r="E3264" s="16"/>
      <c r="F3264" s="16"/>
      <c r="G3264" s="24"/>
    </row>
    <row r="3265" spans="1:7">
      <c r="A3265" s="16"/>
      <c r="B3265" s="16"/>
      <c r="C3265" s="16"/>
      <c r="D3265" s="16"/>
      <c r="E3265" s="16"/>
      <c r="F3265" s="16"/>
      <c r="G3265" s="24"/>
    </row>
    <row r="3266" spans="1:7">
      <c r="A3266" s="16"/>
      <c r="B3266" s="16"/>
      <c r="C3266" s="16"/>
      <c r="D3266" s="16"/>
      <c r="E3266" s="16"/>
      <c r="F3266" s="16"/>
      <c r="G3266" s="24"/>
    </row>
    <row r="3267" spans="1:7">
      <c r="A3267" s="16"/>
      <c r="B3267" s="16"/>
      <c r="C3267" s="16"/>
      <c r="D3267" s="16"/>
      <c r="E3267" s="16"/>
      <c r="F3267" s="16"/>
      <c r="G3267" s="24"/>
    </row>
    <row r="3268" spans="1:7">
      <c r="A3268" s="16"/>
      <c r="B3268" s="16"/>
      <c r="C3268" s="16"/>
      <c r="D3268" s="16"/>
      <c r="E3268" s="16"/>
      <c r="F3268" s="16"/>
      <c r="G3268" s="24"/>
    </row>
    <row r="3269" spans="1:7">
      <c r="A3269" s="16"/>
      <c r="B3269" s="16"/>
      <c r="C3269" s="16"/>
      <c r="D3269" s="16"/>
      <c r="E3269" s="16"/>
      <c r="F3269" s="16"/>
      <c r="G3269" s="24"/>
    </row>
    <row r="3270" spans="1:7">
      <c r="A3270" s="16"/>
      <c r="B3270" s="16"/>
      <c r="C3270" s="16"/>
      <c r="D3270" s="16"/>
      <c r="E3270" s="16"/>
      <c r="F3270" s="16"/>
      <c r="G3270" s="24"/>
    </row>
    <row r="3271" spans="1:7">
      <c r="A3271" s="16"/>
      <c r="B3271" s="16"/>
      <c r="C3271" s="16"/>
      <c r="D3271" s="16"/>
      <c r="E3271" s="16"/>
      <c r="F3271" s="16"/>
      <c r="G3271" s="24"/>
    </row>
    <row r="3272" spans="1:7">
      <c r="A3272" s="16"/>
      <c r="B3272" s="16"/>
      <c r="C3272" s="16"/>
      <c r="D3272" s="16"/>
      <c r="E3272" s="16"/>
      <c r="F3272" s="16"/>
      <c r="G3272" s="24"/>
    </row>
    <row r="3273" spans="1:7">
      <c r="A3273" s="16"/>
      <c r="B3273" s="16"/>
      <c r="C3273" s="16"/>
      <c r="D3273" s="16"/>
      <c r="E3273" s="16"/>
      <c r="F3273" s="16"/>
      <c r="G3273" s="24"/>
    </row>
    <row r="3274" spans="1:7">
      <c r="A3274" s="16"/>
      <c r="B3274" s="16"/>
      <c r="C3274" s="16"/>
      <c r="D3274" s="16"/>
      <c r="E3274" s="16"/>
      <c r="F3274" s="16"/>
      <c r="G3274" s="24"/>
    </row>
    <row r="3275" spans="1:7">
      <c r="A3275" s="16"/>
      <c r="B3275" s="16"/>
      <c r="C3275" s="16"/>
      <c r="D3275" s="16"/>
      <c r="E3275" s="16"/>
      <c r="F3275" s="16"/>
      <c r="G3275" s="24"/>
    </row>
    <row r="3276" spans="1:7">
      <c r="A3276" s="16"/>
      <c r="B3276" s="16"/>
      <c r="C3276" s="16"/>
      <c r="D3276" s="16"/>
      <c r="E3276" s="16"/>
      <c r="F3276" s="16"/>
      <c r="G3276" s="24"/>
    </row>
    <row r="3277" spans="1:7">
      <c r="A3277" s="16"/>
      <c r="B3277" s="16"/>
      <c r="C3277" s="16"/>
      <c r="D3277" s="16"/>
      <c r="E3277" s="16"/>
      <c r="F3277" s="16"/>
      <c r="G3277" s="24"/>
    </row>
    <row r="3278" spans="1:7">
      <c r="A3278" s="16"/>
      <c r="B3278" s="16"/>
      <c r="C3278" s="16"/>
      <c r="D3278" s="16"/>
      <c r="E3278" s="16"/>
      <c r="F3278" s="16"/>
      <c r="G3278" s="24"/>
    </row>
    <row r="3279" spans="1:7">
      <c r="A3279" s="16"/>
      <c r="B3279" s="16"/>
      <c r="C3279" s="16"/>
      <c r="D3279" s="16"/>
      <c r="E3279" s="16"/>
      <c r="F3279" s="16"/>
      <c r="G3279" s="24"/>
    </row>
    <row r="3280" spans="1:7">
      <c r="A3280" s="16"/>
      <c r="B3280" s="16"/>
      <c r="C3280" s="16"/>
      <c r="D3280" s="16"/>
      <c r="E3280" s="16"/>
      <c r="F3280" s="16"/>
      <c r="G3280" s="24"/>
    </row>
    <row r="3281" spans="1:7">
      <c r="A3281" s="16"/>
      <c r="B3281" s="16"/>
      <c r="C3281" s="16"/>
      <c r="D3281" s="16"/>
      <c r="E3281" s="16"/>
      <c r="F3281" s="16"/>
      <c r="G3281" s="24"/>
    </row>
    <row r="3282" spans="1:7">
      <c r="A3282" s="16"/>
      <c r="B3282" s="16"/>
      <c r="C3282" s="16"/>
      <c r="D3282" s="16"/>
      <c r="E3282" s="16"/>
      <c r="F3282" s="16"/>
      <c r="G3282" s="24"/>
    </row>
    <row r="3283" spans="1:7">
      <c r="A3283" s="16"/>
      <c r="B3283" s="16"/>
      <c r="C3283" s="16"/>
      <c r="D3283" s="16"/>
      <c r="E3283" s="16"/>
      <c r="F3283" s="16"/>
      <c r="G3283" s="24"/>
    </row>
    <row r="3284" spans="1:7">
      <c r="A3284" s="16"/>
      <c r="B3284" s="16"/>
      <c r="C3284" s="16"/>
      <c r="D3284" s="16"/>
      <c r="E3284" s="16"/>
      <c r="F3284" s="16"/>
      <c r="G3284" s="24"/>
    </row>
    <row r="3285" spans="1:7">
      <c r="A3285" s="16"/>
      <c r="B3285" s="16"/>
      <c r="C3285" s="16"/>
      <c r="D3285" s="16"/>
      <c r="E3285" s="16"/>
      <c r="F3285" s="16"/>
      <c r="G3285" s="24"/>
    </row>
    <row r="3286" spans="1:7">
      <c r="A3286" s="16"/>
      <c r="B3286" s="16"/>
      <c r="C3286" s="16"/>
      <c r="D3286" s="16"/>
      <c r="E3286" s="16"/>
      <c r="F3286" s="16"/>
      <c r="G3286" s="24"/>
    </row>
    <row r="3287" spans="1:7">
      <c r="A3287" s="16"/>
      <c r="B3287" s="16"/>
      <c r="C3287" s="16"/>
      <c r="D3287" s="16"/>
      <c r="E3287" s="16"/>
      <c r="F3287" s="16"/>
      <c r="G3287" s="24"/>
    </row>
    <row r="3288" spans="1:7">
      <c r="A3288" s="16"/>
      <c r="B3288" s="16"/>
      <c r="C3288" s="16"/>
      <c r="D3288" s="16"/>
      <c r="E3288" s="16"/>
      <c r="F3288" s="16"/>
      <c r="G3288" s="24"/>
    </row>
    <row r="3289" spans="1:7">
      <c r="A3289" s="16"/>
      <c r="B3289" s="16"/>
      <c r="C3289" s="16"/>
      <c r="D3289" s="16"/>
      <c r="E3289" s="16"/>
      <c r="F3289" s="16"/>
      <c r="G3289" s="24"/>
    </row>
    <row r="3290" spans="1:7">
      <c r="A3290" s="16"/>
      <c r="B3290" s="16"/>
      <c r="C3290" s="16"/>
      <c r="D3290" s="16"/>
      <c r="E3290" s="16"/>
      <c r="F3290" s="16"/>
      <c r="G3290" s="24"/>
    </row>
    <row r="3291" spans="1:7">
      <c r="A3291" s="16"/>
      <c r="B3291" s="16"/>
      <c r="C3291" s="16"/>
      <c r="D3291" s="16"/>
      <c r="E3291" s="16"/>
      <c r="F3291" s="16"/>
      <c r="G3291" s="24"/>
    </row>
    <row r="3292" spans="1:7">
      <c r="A3292" s="16"/>
      <c r="B3292" s="16"/>
      <c r="C3292" s="16"/>
      <c r="D3292" s="16"/>
      <c r="E3292" s="16"/>
      <c r="F3292" s="16"/>
      <c r="G3292" s="24"/>
    </row>
    <row r="3293" spans="1:7">
      <c r="A3293" s="16"/>
      <c r="B3293" s="16"/>
      <c r="C3293" s="16"/>
      <c r="D3293" s="16"/>
      <c r="E3293" s="16"/>
      <c r="F3293" s="16"/>
      <c r="G3293" s="24"/>
    </row>
    <row r="3294" spans="1:7">
      <c r="A3294" s="16"/>
      <c r="B3294" s="16"/>
      <c r="C3294" s="16"/>
      <c r="D3294" s="16"/>
      <c r="E3294" s="16"/>
      <c r="F3294" s="16"/>
      <c r="G3294" s="24"/>
    </row>
    <row r="3295" spans="1:7">
      <c r="A3295" s="16"/>
      <c r="B3295" s="16"/>
      <c r="C3295" s="16"/>
      <c r="D3295" s="16"/>
      <c r="E3295" s="16"/>
      <c r="F3295" s="16"/>
      <c r="G3295" s="24"/>
    </row>
    <row r="3296" spans="1:7">
      <c r="A3296" s="16"/>
      <c r="B3296" s="16"/>
      <c r="C3296" s="16"/>
      <c r="D3296" s="16"/>
      <c r="E3296" s="16"/>
      <c r="F3296" s="16"/>
      <c r="G3296" s="24"/>
    </row>
    <row r="3297" spans="1:7">
      <c r="A3297" s="16"/>
      <c r="B3297" s="16"/>
      <c r="C3297" s="16"/>
      <c r="D3297" s="16"/>
      <c r="E3297" s="16"/>
      <c r="F3297" s="16"/>
      <c r="G3297" s="24"/>
    </row>
    <row r="3298" spans="1:7">
      <c r="A3298" s="16"/>
      <c r="B3298" s="16"/>
      <c r="C3298" s="16"/>
      <c r="D3298" s="16"/>
      <c r="E3298" s="16"/>
      <c r="F3298" s="16"/>
      <c r="G3298" s="24"/>
    </row>
    <row r="3299" spans="1:7">
      <c r="A3299" s="16"/>
      <c r="B3299" s="16"/>
      <c r="C3299" s="16"/>
      <c r="D3299" s="16"/>
      <c r="E3299" s="16"/>
      <c r="F3299" s="16"/>
      <c r="G3299" s="24"/>
    </row>
    <row r="3300" spans="1:7">
      <c r="A3300" s="16"/>
      <c r="B3300" s="16"/>
      <c r="C3300" s="16"/>
      <c r="D3300" s="16"/>
      <c r="E3300" s="16"/>
      <c r="F3300" s="16"/>
      <c r="G3300" s="24"/>
    </row>
    <row r="3301" spans="1:7">
      <c r="A3301" s="16"/>
      <c r="B3301" s="16"/>
      <c r="C3301" s="16"/>
      <c r="D3301" s="16"/>
      <c r="E3301" s="16"/>
      <c r="F3301" s="16"/>
      <c r="G3301" s="24"/>
    </row>
    <row r="3302" spans="1:7">
      <c r="A3302" s="16"/>
      <c r="B3302" s="16"/>
      <c r="C3302" s="16"/>
      <c r="D3302" s="16"/>
      <c r="E3302" s="16"/>
      <c r="F3302" s="16"/>
      <c r="G3302" s="24"/>
    </row>
    <row r="3303" spans="1:7">
      <c r="A3303" s="16"/>
      <c r="B3303" s="16"/>
      <c r="C3303" s="16"/>
      <c r="D3303" s="16"/>
      <c r="E3303" s="16"/>
      <c r="F3303" s="16"/>
      <c r="G3303" s="24"/>
    </row>
    <row r="3304" spans="1:7">
      <c r="A3304" s="16"/>
      <c r="B3304" s="16"/>
      <c r="C3304" s="16"/>
      <c r="D3304" s="16"/>
      <c r="E3304" s="16"/>
      <c r="F3304" s="16"/>
      <c r="G3304" s="24"/>
    </row>
    <row r="3305" spans="1:7">
      <c r="A3305" s="16"/>
      <c r="B3305" s="16"/>
      <c r="C3305" s="16"/>
      <c r="D3305" s="16"/>
      <c r="E3305" s="16"/>
      <c r="F3305" s="16"/>
      <c r="G3305" s="24"/>
    </row>
    <row r="3306" spans="1:7">
      <c r="A3306" s="16"/>
      <c r="B3306" s="16"/>
      <c r="C3306" s="16"/>
      <c r="D3306" s="16"/>
      <c r="E3306" s="16"/>
      <c r="F3306" s="16"/>
      <c r="G3306" s="24"/>
    </row>
    <row r="3307" spans="1:7">
      <c r="A3307" s="16"/>
      <c r="B3307" s="16"/>
      <c r="C3307" s="16"/>
      <c r="D3307" s="16"/>
      <c r="E3307" s="16"/>
      <c r="F3307" s="16"/>
      <c r="G3307" s="24"/>
    </row>
    <row r="3308" spans="1:7">
      <c r="A3308" s="16"/>
      <c r="B3308" s="16"/>
      <c r="C3308" s="16"/>
      <c r="D3308" s="16"/>
      <c r="E3308" s="16"/>
      <c r="F3308" s="16"/>
      <c r="G3308" s="24"/>
    </row>
    <row r="3309" spans="1:7">
      <c r="A3309" s="16"/>
      <c r="B3309" s="16"/>
      <c r="C3309" s="16"/>
      <c r="D3309" s="16"/>
      <c r="E3309" s="16"/>
      <c r="F3309" s="16"/>
      <c r="G3309" s="24"/>
    </row>
    <row r="3310" spans="1:7">
      <c r="A3310" s="16"/>
      <c r="B3310" s="16"/>
      <c r="C3310" s="16"/>
      <c r="D3310" s="16"/>
      <c r="E3310" s="16"/>
      <c r="F3310" s="16"/>
      <c r="G3310" s="24"/>
    </row>
    <row r="3311" spans="1:7">
      <c r="A3311" s="16"/>
      <c r="B3311" s="16"/>
      <c r="C3311" s="16"/>
      <c r="D3311" s="16"/>
      <c r="E3311" s="16"/>
      <c r="F3311" s="16"/>
      <c r="G3311" s="24"/>
    </row>
    <row r="3312" spans="1:7">
      <c r="A3312" s="16"/>
      <c r="B3312" s="16"/>
      <c r="C3312" s="16"/>
      <c r="D3312" s="16"/>
      <c r="E3312" s="16"/>
      <c r="F3312" s="16"/>
      <c r="G3312" s="24"/>
    </row>
    <row r="3313" spans="1:7">
      <c r="A3313" s="16"/>
      <c r="B3313" s="16"/>
      <c r="C3313" s="16"/>
      <c r="D3313" s="16"/>
      <c r="E3313" s="16"/>
      <c r="F3313" s="16"/>
      <c r="G3313" s="24"/>
    </row>
    <row r="3314" spans="1:7">
      <c r="A3314" s="16"/>
      <c r="B3314" s="16"/>
      <c r="C3314" s="16"/>
      <c r="D3314" s="16"/>
      <c r="E3314" s="16"/>
      <c r="F3314" s="16"/>
      <c r="G3314" s="24"/>
    </row>
    <row r="3315" spans="1:7">
      <c r="A3315" s="16"/>
      <c r="B3315" s="16"/>
      <c r="C3315" s="16"/>
      <c r="D3315" s="16"/>
      <c r="E3315" s="16"/>
      <c r="F3315" s="16"/>
      <c r="G3315" s="24"/>
    </row>
    <row r="3316" spans="1:7">
      <c r="A3316" s="16"/>
      <c r="B3316" s="16"/>
      <c r="C3316" s="16"/>
      <c r="D3316" s="16"/>
      <c r="E3316" s="16"/>
      <c r="F3316" s="16"/>
      <c r="G3316" s="24"/>
    </row>
    <row r="3317" spans="1:7">
      <c r="A3317" s="16"/>
      <c r="B3317" s="16"/>
      <c r="C3317" s="16"/>
      <c r="D3317" s="16"/>
      <c r="E3317" s="16"/>
      <c r="F3317" s="16"/>
      <c r="G3317" s="24"/>
    </row>
    <row r="3318" spans="1:7">
      <c r="A3318" s="16"/>
      <c r="B3318" s="16"/>
      <c r="C3318" s="16"/>
      <c r="D3318" s="16"/>
      <c r="E3318" s="16"/>
      <c r="F3318" s="16"/>
      <c r="G3318" s="24"/>
    </row>
    <row r="3319" spans="1:7">
      <c r="A3319" s="16"/>
      <c r="B3319" s="16"/>
      <c r="C3319" s="16"/>
      <c r="D3319" s="16"/>
      <c r="E3319" s="16"/>
      <c r="F3319" s="16"/>
      <c r="G3319" s="24"/>
    </row>
    <row r="3320" spans="1:7">
      <c r="A3320" s="16"/>
      <c r="B3320" s="16"/>
      <c r="C3320" s="16"/>
      <c r="D3320" s="16"/>
      <c r="E3320" s="16"/>
      <c r="F3320" s="16"/>
      <c r="G3320" s="24"/>
    </row>
    <row r="3321" spans="1:7">
      <c r="A3321" s="16"/>
      <c r="B3321" s="16"/>
      <c r="C3321" s="16"/>
      <c r="D3321" s="16"/>
      <c r="E3321" s="16"/>
      <c r="F3321" s="16"/>
      <c r="G3321" s="24"/>
    </row>
    <row r="3322" spans="1:7">
      <c r="A3322" s="16"/>
      <c r="B3322" s="16"/>
      <c r="C3322" s="16"/>
      <c r="D3322" s="16"/>
      <c r="E3322" s="16"/>
      <c r="F3322" s="16"/>
      <c r="G3322" s="24"/>
    </row>
    <row r="3323" spans="1:7">
      <c r="A3323" s="16"/>
      <c r="B3323" s="16"/>
      <c r="C3323" s="16"/>
      <c r="D3323" s="16"/>
      <c r="E3323" s="16"/>
      <c r="F3323" s="16"/>
      <c r="G3323" s="24"/>
    </row>
    <row r="3324" spans="1:7">
      <c r="A3324" s="16"/>
      <c r="B3324" s="16"/>
      <c r="C3324" s="16"/>
      <c r="D3324" s="16"/>
      <c r="E3324" s="16"/>
      <c r="F3324" s="16"/>
      <c r="G3324" s="24"/>
    </row>
    <row r="3325" spans="1:7">
      <c r="A3325" s="16"/>
      <c r="B3325" s="16"/>
      <c r="C3325" s="16"/>
      <c r="D3325" s="16"/>
      <c r="E3325" s="16"/>
      <c r="F3325" s="16"/>
      <c r="G3325" s="24"/>
    </row>
    <row r="3326" spans="1:7">
      <c r="A3326" s="16"/>
      <c r="B3326" s="16"/>
      <c r="C3326" s="16"/>
      <c r="D3326" s="16"/>
      <c r="E3326" s="16"/>
      <c r="F3326" s="16"/>
      <c r="G3326" s="24"/>
    </row>
    <row r="3327" spans="1:7">
      <c r="A3327" s="16"/>
      <c r="B3327" s="16"/>
      <c r="C3327" s="16"/>
      <c r="D3327" s="16"/>
      <c r="E3327" s="16"/>
      <c r="F3327" s="16"/>
      <c r="G3327" s="24"/>
    </row>
    <row r="3328" spans="1:7">
      <c r="A3328" s="16"/>
      <c r="B3328" s="16"/>
      <c r="C3328" s="16"/>
      <c r="D3328" s="16"/>
      <c r="E3328" s="16"/>
      <c r="F3328" s="16"/>
      <c r="G3328" s="24"/>
    </row>
    <row r="3329" spans="1:7">
      <c r="A3329" s="16"/>
      <c r="B3329" s="16"/>
      <c r="C3329" s="16"/>
      <c r="D3329" s="16"/>
      <c r="E3329" s="16"/>
      <c r="F3329" s="16"/>
      <c r="G3329" s="24"/>
    </row>
    <row r="3330" spans="1:7">
      <c r="A3330" s="16"/>
      <c r="B3330" s="16"/>
      <c r="C3330" s="16"/>
      <c r="D3330" s="16"/>
      <c r="E3330" s="16"/>
      <c r="F3330" s="16"/>
      <c r="G3330" s="24"/>
    </row>
    <row r="3331" spans="1:7">
      <c r="A3331" s="16"/>
      <c r="B3331" s="16"/>
      <c r="C3331" s="16"/>
      <c r="D3331" s="16"/>
      <c r="E3331" s="16"/>
      <c r="F3331" s="16"/>
      <c r="G3331" s="24"/>
    </row>
    <row r="3332" spans="1:7">
      <c r="A3332" s="16"/>
      <c r="B3332" s="16"/>
      <c r="C3332" s="16"/>
      <c r="D3332" s="16"/>
      <c r="E3332" s="16"/>
      <c r="F3332" s="16"/>
      <c r="G3332" s="24"/>
    </row>
    <row r="3333" spans="1:7">
      <c r="A3333" s="16"/>
      <c r="B3333" s="16"/>
      <c r="C3333" s="16"/>
      <c r="D3333" s="16"/>
      <c r="E3333" s="16"/>
      <c r="F3333" s="16"/>
      <c r="G3333" s="24"/>
    </row>
    <row r="3334" spans="1:7">
      <c r="A3334" s="16"/>
      <c r="B3334" s="16"/>
      <c r="C3334" s="16"/>
      <c r="D3334" s="16"/>
      <c r="E3334" s="16"/>
      <c r="F3334" s="16"/>
      <c r="G3334" s="24"/>
    </row>
    <row r="3335" spans="1:7">
      <c r="A3335" s="16"/>
      <c r="B3335" s="16"/>
      <c r="C3335" s="16"/>
      <c r="D3335" s="16"/>
      <c r="E3335" s="16"/>
      <c r="F3335" s="16"/>
      <c r="G3335" s="24"/>
    </row>
    <row r="3336" spans="1:7">
      <c r="A3336" s="16"/>
      <c r="B3336" s="16"/>
      <c r="C3336" s="16"/>
      <c r="D3336" s="16"/>
      <c r="E3336" s="16"/>
      <c r="F3336" s="16"/>
      <c r="G3336" s="24"/>
    </row>
    <row r="3337" spans="1:7">
      <c r="A3337" s="16"/>
      <c r="B3337" s="16"/>
      <c r="C3337" s="16"/>
      <c r="D3337" s="16"/>
      <c r="E3337" s="16"/>
      <c r="F3337" s="16"/>
      <c r="G3337" s="24"/>
    </row>
    <row r="3338" spans="1:7">
      <c r="A3338" s="16"/>
      <c r="B3338" s="16"/>
      <c r="C3338" s="16"/>
      <c r="D3338" s="16"/>
      <c r="E3338" s="16"/>
      <c r="F3338" s="16"/>
      <c r="G3338" s="24"/>
    </row>
    <row r="3339" spans="1:7">
      <c r="A3339" s="16"/>
      <c r="B3339" s="16"/>
      <c r="C3339" s="16"/>
      <c r="D3339" s="16"/>
      <c r="E3339" s="16"/>
      <c r="F3339" s="16"/>
      <c r="G3339" s="24"/>
    </row>
    <row r="3340" spans="1:7">
      <c r="A3340" s="16"/>
      <c r="B3340" s="16"/>
      <c r="C3340" s="16"/>
      <c r="D3340" s="16"/>
      <c r="E3340" s="16"/>
      <c r="F3340" s="16"/>
      <c r="G3340" s="24"/>
    </row>
    <row r="3341" spans="1:7">
      <c r="A3341" s="16"/>
      <c r="B3341" s="16"/>
      <c r="C3341" s="16"/>
      <c r="D3341" s="16"/>
      <c r="E3341" s="16"/>
      <c r="F3341" s="16"/>
      <c r="G3341" s="24"/>
    </row>
    <row r="3342" spans="1:7">
      <c r="A3342" s="16"/>
      <c r="B3342" s="16"/>
      <c r="C3342" s="16"/>
      <c r="D3342" s="16"/>
      <c r="E3342" s="16"/>
      <c r="F3342" s="16"/>
      <c r="G3342" s="24"/>
    </row>
    <row r="3343" spans="1:7">
      <c r="A3343" s="16"/>
      <c r="B3343" s="16"/>
      <c r="C3343" s="16"/>
      <c r="D3343" s="16"/>
      <c r="E3343" s="16"/>
      <c r="F3343" s="16"/>
      <c r="G3343" s="24"/>
    </row>
    <row r="3344" spans="1:7">
      <c r="A3344" s="16"/>
      <c r="B3344" s="16"/>
      <c r="C3344" s="16"/>
      <c r="D3344" s="16"/>
      <c r="E3344" s="16"/>
      <c r="F3344" s="16"/>
      <c r="G3344" s="24"/>
    </row>
    <row r="3345" spans="1:7">
      <c r="A3345" s="16"/>
      <c r="B3345" s="16"/>
      <c r="C3345" s="16"/>
      <c r="D3345" s="16"/>
      <c r="E3345" s="16"/>
      <c r="F3345" s="16"/>
      <c r="G3345" s="24"/>
    </row>
    <row r="3346" spans="1:7">
      <c r="A3346" s="16"/>
      <c r="B3346" s="16"/>
      <c r="C3346" s="16"/>
      <c r="D3346" s="16"/>
      <c r="E3346" s="16"/>
      <c r="F3346" s="16"/>
      <c r="G3346" s="24"/>
    </row>
    <row r="3347" spans="1:7">
      <c r="A3347" s="16"/>
      <c r="B3347" s="16"/>
      <c r="C3347" s="16"/>
      <c r="D3347" s="16"/>
      <c r="E3347" s="16"/>
      <c r="F3347" s="16"/>
      <c r="G3347" s="24"/>
    </row>
    <row r="3348" spans="1:7">
      <c r="A3348" s="16"/>
      <c r="B3348" s="16"/>
      <c r="C3348" s="16"/>
      <c r="D3348" s="16"/>
      <c r="E3348" s="16"/>
      <c r="F3348" s="16"/>
      <c r="G3348" s="24"/>
    </row>
    <row r="3349" spans="1:7">
      <c r="A3349" s="16"/>
      <c r="B3349" s="16"/>
      <c r="C3349" s="16"/>
      <c r="D3349" s="16"/>
      <c r="E3349" s="16"/>
      <c r="F3349" s="16"/>
      <c r="G3349" s="24"/>
    </row>
    <row r="3350" spans="1:7">
      <c r="A3350" s="16"/>
      <c r="B3350" s="16"/>
      <c r="C3350" s="16"/>
      <c r="D3350" s="16"/>
      <c r="E3350" s="16"/>
      <c r="F3350" s="16"/>
      <c r="G3350" s="24"/>
    </row>
    <row r="3351" spans="1:7">
      <c r="A3351" s="16"/>
      <c r="B3351" s="16"/>
      <c r="C3351" s="16"/>
      <c r="D3351" s="16"/>
      <c r="E3351" s="16"/>
      <c r="F3351" s="16"/>
      <c r="G3351" s="24"/>
    </row>
    <row r="3352" spans="1:7">
      <c r="A3352" s="16"/>
      <c r="B3352" s="16"/>
      <c r="C3352" s="16"/>
      <c r="D3352" s="16"/>
      <c r="E3352" s="16"/>
      <c r="F3352" s="16"/>
      <c r="G3352" s="24"/>
    </row>
    <row r="3353" spans="1:7">
      <c r="A3353" s="16"/>
      <c r="B3353" s="16"/>
      <c r="C3353" s="16"/>
      <c r="D3353" s="16"/>
      <c r="E3353" s="16"/>
      <c r="F3353" s="16"/>
      <c r="G3353" s="24"/>
    </row>
    <row r="3354" spans="1:7">
      <c r="A3354" s="16"/>
      <c r="B3354" s="16"/>
      <c r="C3354" s="16"/>
      <c r="D3354" s="16"/>
      <c r="E3354" s="16"/>
      <c r="F3354" s="16"/>
      <c r="G3354" s="24"/>
    </row>
    <row r="3355" spans="1:7">
      <c r="A3355" s="16"/>
      <c r="B3355" s="16"/>
      <c r="C3355" s="16"/>
      <c r="D3355" s="16"/>
      <c r="E3355" s="16"/>
      <c r="F3355" s="16"/>
      <c r="G3355" s="24"/>
    </row>
    <row r="3356" spans="1:7">
      <c r="A3356" s="16"/>
      <c r="B3356" s="16"/>
      <c r="C3356" s="16"/>
      <c r="D3356" s="16"/>
      <c r="E3356" s="16"/>
      <c r="F3356" s="16"/>
      <c r="G3356" s="24"/>
    </row>
    <row r="3357" spans="1:7">
      <c r="A3357" s="16"/>
      <c r="B3357" s="16"/>
      <c r="C3357" s="16"/>
      <c r="D3357" s="16"/>
      <c r="E3357" s="16"/>
      <c r="F3357" s="16"/>
      <c r="G3357" s="24"/>
    </row>
    <row r="3358" spans="1:7">
      <c r="A3358" s="16"/>
      <c r="B3358" s="16"/>
      <c r="C3358" s="16"/>
      <c r="D3358" s="16"/>
      <c r="E3358" s="16"/>
      <c r="F3358" s="16"/>
      <c r="G3358" s="24"/>
    </row>
    <row r="3359" spans="1:7">
      <c r="A3359" s="16"/>
      <c r="B3359" s="16"/>
      <c r="C3359" s="16"/>
      <c r="D3359" s="16"/>
      <c r="E3359" s="16"/>
      <c r="F3359" s="16"/>
      <c r="G3359" s="24"/>
    </row>
    <row r="3360" spans="1:7">
      <c r="A3360" s="16"/>
      <c r="B3360" s="16"/>
      <c r="C3360" s="16"/>
      <c r="D3360" s="16"/>
      <c r="E3360" s="16"/>
      <c r="F3360" s="16"/>
      <c r="G3360" s="24"/>
    </row>
    <row r="3361" spans="1:7">
      <c r="A3361" s="16"/>
      <c r="B3361" s="16"/>
      <c r="C3361" s="16"/>
      <c r="D3361" s="16"/>
      <c r="E3361" s="16"/>
      <c r="F3361" s="16"/>
      <c r="G3361" s="24"/>
    </row>
    <row r="3362" spans="1:7">
      <c r="A3362" s="16"/>
      <c r="B3362" s="16"/>
      <c r="C3362" s="16"/>
      <c r="D3362" s="16"/>
      <c r="E3362" s="16"/>
      <c r="F3362" s="16"/>
      <c r="G3362" s="24"/>
    </row>
    <row r="3363" spans="1:7">
      <c r="A3363" s="16"/>
      <c r="B3363" s="16"/>
      <c r="C3363" s="16"/>
      <c r="D3363" s="16"/>
      <c r="E3363" s="16"/>
      <c r="F3363" s="16"/>
      <c r="G3363" s="24"/>
    </row>
    <row r="3364" spans="1:7">
      <c r="A3364" s="16"/>
      <c r="B3364" s="16"/>
      <c r="C3364" s="16"/>
      <c r="D3364" s="16"/>
      <c r="E3364" s="16"/>
      <c r="F3364" s="16"/>
      <c r="G3364" s="24"/>
    </row>
    <row r="3365" spans="1:7">
      <c r="A3365" s="16"/>
      <c r="B3365" s="16"/>
      <c r="C3365" s="16"/>
      <c r="D3365" s="16"/>
      <c r="E3365" s="16"/>
      <c r="F3365" s="16"/>
      <c r="G3365" s="24"/>
    </row>
    <row r="3366" spans="1:7">
      <c r="A3366" s="16"/>
      <c r="B3366" s="16"/>
      <c r="C3366" s="16"/>
      <c r="D3366" s="16"/>
      <c r="E3366" s="16"/>
      <c r="F3366" s="16"/>
      <c r="G3366" s="24"/>
    </row>
    <row r="3367" spans="1:7">
      <c r="A3367" s="16"/>
      <c r="B3367" s="16"/>
      <c r="C3367" s="16"/>
      <c r="D3367" s="16"/>
      <c r="E3367" s="16"/>
      <c r="F3367" s="16"/>
      <c r="G3367" s="24"/>
    </row>
    <row r="3368" spans="1:7">
      <c r="A3368" s="16"/>
      <c r="B3368" s="16"/>
      <c r="C3368" s="16"/>
      <c r="D3368" s="16"/>
      <c r="E3368" s="16"/>
      <c r="F3368" s="16"/>
      <c r="G3368" s="24"/>
    </row>
    <row r="3369" spans="1:7">
      <c r="A3369" s="16"/>
      <c r="B3369" s="16"/>
      <c r="C3369" s="16"/>
      <c r="D3369" s="16"/>
      <c r="E3369" s="16"/>
      <c r="F3369" s="16"/>
      <c r="G3369" s="24"/>
    </row>
    <row r="3370" spans="1:7">
      <c r="A3370" s="16"/>
      <c r="B3370" s="16"/>
      <c r="C3370" s="16"/>
      <c r="D3370" s="16"/>
      <c r="E3370" s="16"/>
      <c r="F3370" s="16"/>
      <c r="G3370" s="24"/>
    </row>
    <row r="3371" spans="1:7">
      <c r="A3371" s="16"/>
      <c r="B3371" s="16"/>
      <c r="C3371" s="16"/>
      <c r="D3371" s="16"/>
      <c r="E3371" s="16"/>
      <c r="F3371" s="16"/>
      <c r="G3371" s="24"/>
    </row>
    <row r="3372" spans="1:7">
      <c r="A3372" s="16"/>
      <c r="B3372" s="16"/>
      <c r="C3372" s="16"/>
      <c r="D3372" s="16"/>
      <c r="E3372" s="16"/>
      <c r="F3372" s="16"/>
      <c r="G3372" s="24"/>
    </row>
    <row r="3373" spans="1:7">
      <c r="A3373" s="16"/>
      <c r="B3373" s="16"/>
      <c r="C3373" s="16"/>
      <c r="D3373" s="16"/>
      <c r="E3373" s="16"/>
      <c r="F3373" s="16"/>
      <c r="G3373" s="24"/>
    </row>
    <row r="3374" spans="1:7">
      <c r="A3374" s="16"/>
      <c r="B3374" s="16"/>
      <c r="C3374" s="16"/>
      <c r="D3374" s="16"/>
      <c r="E3374" s="16"/>
      <c r="F3374" s="16"/>
      <c r="G3374" s="24"/>
    </row>
    <row r="3375" spans="1:7">
      <c r="A3375" s="16"/>
      <c r="B3375" s="16"/>
      <c r="C3375" s="16"/>
      <c r="D3375" s="16"/>
      <c r="E3375" s="16"/>
      <c r="F3375" s="16"/>
      <c r="G3375" s="24"/>
    </row>
    <row r="3376" spans="1:7">
      <c r="A3376" s="16"/>
      <c r="B3376" s="16"/>
      <c r="C3376" s="16"/>
      <c r="D3376" s="16"/>
      <c r="E3376" s="16"/>
      <c r="F3376" s="16"/>
      <c r="G3376" s="24"/>
    </row>
    <row r="3377" spans="1:7">
      <c r="A3377" s="16"/>
      <c r="B3377" s="16"/>
      <c r="C3377" s="16"/>
      <c r="D3377" s="16"/>
      <c r="E3377" s="16"/>
      <c r="F3377" s="16"/>
      <c r="G3377" s="24"/>
    </row>
    <row r="3378" spans="1:7">
      <c r="A3378" s="16"/>
      <c r="B3378" s="16"/>
      <c r="C3378" s="16"/>
      <c r="D3378" s="16"/>
      <c r="E3378" s="16"/>
      <c r="F3378" s="16"/>
      <c r="G3378" s="24"/>
    </row>
    <row r="3379" spans="1:7">
      <c r="A3379" s="16"/>
      <c r="B3379" s="16"/>
      <c r="C3379" s="16"/>
      <c r="D3379" s="16"/>
      <c r="E3379" s="16"/>
      <c r="F3379" s="16"/>
      <c r="G3379" s="24"/>
    </row>
    <row r="3380" spans="1:7">
      <c r="A3380" s="16"/>
      <c r="B3380" s="16"/>
      <c r="C3380" s="16"/>
      <c r="D3380" s="16"/>
      <c r="E3380" s="16"/>
      <c r="F3380" s="16"/>
      <c r="G3380" s="24"/>
    </row>
    <row r="3381" spans="1:7">
      <c r="A3381" s="16"/>
      <c r="B3381" s="16"/>
      <c r="C3381" s="16"/>
      <c r="D3381" s="16"/>
      <c r="E3381" s="16"/>
      <c r="F3381" s="16"/>
      <c r="G3381" s="24"/>
    </row>
    <row r="3382" spans="1:7">
      <c r="A3382" s="16"/>
      <c r="B3382" s="16"/>
      <c r="C3382" s="16"/>
      <c r="D3382" s="16"/>
      <c r="E3382" s="16"/>
      <c r="F3382" s="16"/>
      <c r="G3382" s="24"/>
    </row>
    <row r="3383" spans="1:7">
      <c r="A3383" s="16"/>
      <c r="B3383" s="16"/>
      <c r="C3383" s="16"/>
      <c r="D3383" s="16"/>
      <c r="E3383" s="16"/>
      <c r="F3383" s="16"/>
      <c r="G3383" s="24"/>
    </row>
    <row r="3384" spans="1:7">
      <c r="A3384" s="16"/>
      <c r="B3384" s="16"/>
      <c r="C3384" s="16"/>
      <c r="D3384" s="16"/>
      <c r="E3384" s="16"/>
      <c r="F3384" s="16"/>
      <c r="G3384" s="24"/>
    </row>
    <row r="3385" spans="1:7">
      <c r="A3385" s="16"/>
      <c r="B3385" s="16"/>
      <c r="C3385" s="16"/>
      <c r="D3385" s="16"/>
      <c r="E3385" s="16"/>
      <c r="F3385" s="16"/>
      <c r="G3385" s="24"/>
    </row>
    <row r="3386" spans="1:7">
      <c r="A3386" s="16"/>
      <c r="B3386" s="16"/>
      <c r="C3386" s="16"/>
      <c r="D3386" s="16"/>
      <c r="E3386" s="16"/>
      <c r="F3386" s="16"/>
      <c r="G3386" s="24"/>
    </row>
    <row r="3387" spans="1:7">
      <c r="A3387" s="16"/>
      <c r="B3387" s="16"/>
      <c r="C3387" s="16"/>
      <c r="D3387" s="16"/>
      <c r="E3387" s="16"/>
      <c r="F3387" s="16"/>
      <c r="G3387" s="24"/>
    </row>
    <row r="3388" spans="1:7">
      <c r="A3388" s="16"/>
      <c r="B3388" s="16"/>
      <c r="C3388" s="16"/>
      <c r="D3388" s="16"/>
      <c r="E3388" s="16"/>
      <c r="F3388" s="16"/>
      <c r="G3388" s="24"/>
    </row>
    <row r="3389" spans="1:7">
      <c r="A3389" s="16"/>
      <c r="B3389" s="16"/>
      <c r="C3389" s="16"/>
      <c r="D3389" s="16"/>
      <c r="E3389" s="16"/>
      <c r="F3389" s="16"/>
      <c r="G3389" s="24"/>
    </row>
    <row r="3390" spans="1:7">
      <c r="A3390" s="16"/>
      <c r="B3390" s="16"/>
      <c r="C3390" s="16"/>
      <c r="D3390" s="16"/>
      <c r="E3390" s="16"/>
      <c r="F3390" s="16"/>
      <c r="G3390" s="24"/>
    </row>
    <row r="3391" spans="1:7">
      <c r="A3391" s="16"/>
      <c r="B3391" s="16"/>
      <c r="C3391" s="16"/>
      <c r="D3391" s="16"/>
      <c r="E3391" s="16"/>
      <c r="F3391" s="16"/>
      <c r="G3391" s="24"/>
    </row>
    <row r="3392" spans="1:7">
      <c r="A3392" s="16"/>
      <c r="B3392" s="16"/>
      <c r="C3392" s="16"/>
      <c r="D3392" s="16"/>
      <c r="E3392" s="16"/>
      <c r="F3392" s="16"/>
      <c r="G3392" s="24"/>
    </row>
    <row r="3393" spans="1:7">
      <c r="A3393" s="16"/>
      <c r="B3393" s="16"/>
      <c r="C3393" s="16"/>
      <c r="D3393" s="16"/>
      <c r="E3393" s="16"/>
      <c r="F3393" s="16"/>
      <c r="G3393" s="24"/>
    </row>
    <row r="3394" spans="1:7">
      <c r="A3394" s="16"/>
      <c r="B3394" s="16"/>
      <c r="C3394" s="16"/>
      <c r="D3394" s="16"/>
      <c r="E3394" s="16"/>
      <c r="F3394" s="16"/>
      <c r="G3394" s="24"/>
    </row>
    <row r="3395" spans="1:7">
      <c r="A3395" s="16"/>
      <c r="B3395" s="16"/>
      <c r="C3395" s="16"/>
      <c r="D3395" s="16"/>
      <c r="E3395" s="16"/>
      <c r="F3395" s="16"/>
      <c r="G3395" s="24"/>
    </row>
    <row r="3396" spans="1:7">
      <c r="A3396" s="16"/>
      <c r="B3396" s="16"/>
      <c r="C3396" s="16"/>
      <c r="D3396" s="16"/>
      <c r="E3396" s="16"/>
      <c r="F3396" s="16"/>
      <c r="G3396" s="24"/>
    </row>
    <row r="3397" spans="1:7">
      <c r="A3397" s="16"/>
      <c r="B3397" s="16"/>
      <c r="C3397" s="16"/>
      <c r="D3397" s="16"/>
      <c r="E3397" s="16"/>
      <c r="F3397" s="16"/>
      <c r="G3397" s="24"/>
    </row>
    <row r="3398" spans="1:7">
      <c r="A3398" s="16"/>
      <c r="B3398" s="16"/>
      <c r="C3398" s="16"/>
      <c r="D3398" s="16"/>
      <c r="E3398" s="16"/>
      <c r="F3398" s="16"/>
      <c r="G3398" s="24"/>
    </row>
    <row r="3399" spans="1:7">
      <c r="A3399" s="16"/>
      <c r="B3399" s="16"/>
      <c r="C3399" s="16"/>
      <c r="D3399" s="16"/>
      <c r="E3399" s="16"/>
      <c r="F3399" s="16"/>
      <c r="G3399" s="24"/>
    </row>
    <row r="3400" spans="1:7">
      <c r="A3400" s="16"/>
      <c r="B3400" s="16"/>
      <c r="C3400" s="16"/>
      <c r="D3400" s="16"/>
      <c r="E3400" s="16"/>
      <c r="F3400" s="16"/>
      <c r="G3400" s="24"/>
    </row>
    <row r="3401" spans="1:7">
      <c r="A3401" s="16"/>
      <c r="B3401" s="16"/>
      <c r="C3401" s="16"/>
      <c r="D3401" s="16"/>
      <c r="E3401" s="16"/>
      <c r="F3401" s="16"/>
      <c r="G3401" s="24"/>
    </row>
    <row r="3402" spans="1:7">
      <c r="A3402" s="16"/>
      <c r="B3402" s="16"/>
      <c r="C3402" s="16"/>
      <c r="D3402" s="16"/>
      <c r="E3402" s="16"/>
      <c r="F3402" s="16"/>
      <c r="G3402" s="24"/>
    </row>
    <row r="3403" spans="1:7">
      <c r="A3403" s="16"/>
      <c r="B3403" s="16"/>
      <c r="C3403" s="16"/>
      <c r="D3403" s="16"/>
      <c r="E3403" s="16"/>
      <c r="F3403" s="16"/>
      <c r="G3403" s="24"/>
    </row>
    <row r="3404" spans="1:7">
      <c r="A3404" s="16"/>
      <c r="B3404" s="16"/>
      <c r="C3404" s="16"/>
      <c r="D3404" s="16"/>
      <c r="E3404" s="16"/>
      <c r="F3404" s="16"/>
      <c r="G3404" s="24"/>
    </row>
    <row r="3405" spans="1:7">
      <c r="A3405" s="16"/>
      <c r="B3405" s="16"/>
      <c r="C3405" s="16"/>
      <c r="D3405" s="16"/>
      <c r="E3405" s="16"/>
      <c r="F3405" s="16"/>
      <c r="G3405" s="24"/>
    </row>
    <row r="3406" spans="1:7">
      <c r="A3406" s="16"/>
      <c r="B3406" s="16"/>
      <c r="C3406" s="16"/>
      <c r="D3406" s="16"/>
      <c r="E3406" s="16"/>
      <c r="F3406" s="16"/>
      <c r="G3406" s="24"/>
    </row>
    <row r="3407" spans="1:7">
      <c r="A3407" s="16"/>
      <c r="B3407" s="16"/>
      <c r="C3407" s="16"/>
      <c r="D3407" s="16"/>
      <c r="E3407" s="16"/>
      <c r="F3407" s="16"/>
      <c r="G3407" s="24"/>
    </row>
    <row r="3408" spans="1:7">
      <c r="A3408" s="16"/>
      <c r="B3408" s="16"/>
      <c r="C3408" s="16"/>
      <c r="D3408" s="16"/>
      <c r="E3408" s="16"/>
      <c r="F3408" s="16"/>
      <c r="G3408" s="24"/>
    </row>
    <row r="3409" spans="1:7">
      <c r="A3409" s="16"/>
      <c r="B3409" s="16"/>
      <c r="C3409" s="16"/>
      <c r="D3409" s="16"/>
      <c r="E3409" s="16"/>
      <c r="F3409" s="16"/>
      <c r="G3409" s="24"/>
    </row>
    <row r="3410" spans="1:7">
      <c r="A3410" s="16"/>
      <c r="B3410" s="16"/>
      <c r="C3410" s="16"/>
      <c r="D3410" s="16"/>
      <c r="E3410" s="16"/>
      <c r="F3410" s="16"/>
      <c r="G3410" s="24"/>
    </row>
    <row r="3411" spans="1:7">
      <c r="A3411" s="16"/>
      <c r="B3411" s="16"/>
      <c r="C3411" s="16"/>
      <c r="D3411" s="16"/>
      <c r="E3411" s="16"/>
      <c r="F3411" s="16"/>
      <c r="G3411" s="24"/>
    </row>
    <row r="3412" spans="1:7">
      <c r="A3412" s="16"/>
      <c r="B3412" s="16"/>
      <c r="C3412" s="16"/>
      <c r="D3412" s="16"/>
      <c r="E3412" s="16"/>
      <c r="F3412" s="16"/>
      <c r="G3412" s="24"/>
    </row>
    <row r="3413" spans="1:7">
      <c r="A3413" s="16"/>
      <c r="B3413" s="16"/>
      <c r="C3413" s="16"/>
      <c r="D3413" s="16"/>
      <c r="E3413" s="16"/>
      <c r="F3413" s="16"/>
      <c r="G3413" s="24"/>
    </row>
    <row r="3414" spans="1:7">
      <c r="A3414" s="16"/>
      <c r="B3414" s="16"/>
      <c r="C3414" s="16"/>
      <c r="D3414" s="16"/>
      <c r="E3414" s="16"/>
      <c r="F3414" s="16"/>
      <c r="G3414" s="24"/>
    </row>
    <row r="3415" spans="1:7">
      <c r="A3415" s="16"/>
      <c r="B3415" s="16"/>
      <c r="C3415" s="16"/>
      <c r="D3415" s="16"/>
      <c r="E3415" s="16"/>
      <c r="F3415" s="16"/>
      <c r="G3415" s="24"/>
    </row>
    <row r="3416" spans="1:7">
      <c r="A3416" s="16"/>
      <c r="B3416" s="16"/>
      <c r="C3416" s="16"/>
      <c r="D3416" s="16"/>
      <c r="E3416" s="16"/>
      <c r="F3416" s="16"/>
      <c r="G3416" s="24"/>
    </row>
    <row r="3417" spans="1:7">
      <c r="A3417" s="16"/>
      <c r="B3417" s="16"/>
      <c r="C3417" s="16"/>
      <c r="D3417" s="16"/>
      <c r="E3417" s="16"/>
      <c r="F3417" s="16"/>
      <c r="G3417" s="24"/>
    </row>
    <row r="3418" spans="1:7">
      <c r="A3418" s="16"/>
      <c r="B3418" s="16"/>
      <c r="C3418" s="16"/>
      <c r="D3418" s="16"/>
      <c r="E3418" s="16"/>
      <c r="F3418" s="16"/>
      <c r="G3418" s="24"/>
    </row>
    <row r="3419" spans="1:7">
      <c r="A3419" s="16"/>
      <c r="B3419" s="16"/>
      <c r="C3419" s="16"/>
      <c r="D3419" s="16"/>
      <c r="E3419" s="16"/>
      <c r="F3419" s="16"/>
      <c r="G3419" s="24"/>
    </row>
    <row r="3420" spans="1:7">
      <c r="A3420" s="16"/>
      <c r="B3420" s="16"/>
      <c r="C3420" s="16"/>
      <c r="D3420" s="16"/>
      <c r="E3420" s="16"/>
      <c r="F3420" s="16"/>
      <c r="G3420" s="24"/>
    </row>
    <row r="3421" spans="1:7">
      <c r="A3421" s="16"/>
      <c r="B3421" s="16"/>
      <c r="C3421" s="16"/>
      <c r="D3421" s="16"/>
      <c r="E3421" s="16"/>
      <c r="F3421" s="16"/>
      <c r="G3421" s="24"/>
    </row>
    <row r="3422" spans="1:7">
      <c r="A3422" s="16"/>
      <c r="B3422" s="16"/>
      <c r="C3422" s="16"/>
      <c r="D3422" s="16"/>
      <c r="E3422" s="16"/>
      <c r="F3422" s="16"/>
      <c r="G3422" s="24"/>
    </row>
    <row r="3423" spans="1:7">
      <c r="A3423" s="16"/>
      <c r="B3423" s="16"/>
      <c r="C3423" s="16"/>
      <c r="D3423" s="16"/>
      <c r="E3423" s="16"/>
      <c r="F3423" s="16"/>
      <c r="G3423" s="24"/>
    </row>
    <row r="3424" spans="1:7">
      <c r="A3424" s="16"/>
      <c r="B3424" s="16"/>
      <c r="C3424" s="16"/>
      <c r="D3424" s="16"/>
      <c r="E3424" s="16"/>
      <c r="F3424" s="16"/>
      <c r="G3424" s="24"/>
    </row>
    <row r="3425" spans="1:7">
      <c r="A3425" s="16"/>
      <c r="B3425" s="16"/>
      <c r="C3425" s="16"/>
      <c r="D3425" s="16"/>
      <c r="E3425" s="16"/>
      <c r="F3425" s="16"/>
      <c r="G3425" s="24"/>
    </row>
    <row r="3426" spans="1:7">
      <c r="A3426" s="16"/>
      <c r="B3426" s="16"/>
      <c r="C3426" s="16"/>
      <c r="D3426" s="16"/>
      <c r="E3426" s="16"/>
      <c r="F3426" s="16"/>
      <c r="G3426" s="24"/>
    </row>
    <row r="3427" spans="1:7">
      <c r="A3427" s="16"/>
      <c r="B3427" s="16"/>
      <c r="C3427" s="16"/>
      <c r="D3427" s="16"/>
      <c r="E3427" s="16"/>
      <c r="F3427" s="16"/>
      <c r="G3427" s="24"/>
    </row>
    <row r="3428" spans="1:7">
      <c r="A3428" s="16"/>
      <c r="B3428" s="16"/>
      <c r="C3428" s="16"/>
      <c r="D3428" s="16"/>
      <c r="E3428" s="16"/>
      <c r="F3428" s="16"/>
      <c r="G3428" s="24"/>
    </row>
    <row r="3429" spans="1:7">
      <c r="A3429" s="16"/>
      <c r="B3429" s="16"/>
      <c r="C3429" s="16"/>
      <c r="D3429" s="16"/>
      <c r="E3429" s="16"/>
      <c r="F3429" s="16"/>
      <c r="G3429" s="24"/>
    </row>
    <row r="3430" spans="1:7">
      <c r="A3430" s="16"/>
      <c r="B3430" s="16"/>
      <c r="C3430" s="16"/>
      <c r="D3430" s="16"/>
      <c r="E3430" s="16"/>
      <c r="F3430" s="16"/>
      <c r="G3430" s="24"/>
    </row>
    <row r="3431" spans="1:7">
      <c r="A3431" s="16"/>
      <c r="B3431" s="16"/>
      <c r="C3431" s="16"/>
      <c r="D3431" s="16"/>
      <c r="E3431" s="16"/>
      <c r="F3431" s="16"/>
      <c r="G3431" s="24"/>
    </row>
    <row r="3432" spans="1:7">
      <c r="A3432" s="16"/>
      <c r="B3432" s="16"/>
      <c r="C3432" s="16"/>
      <c r="D3432" s="16"/>
      <c r="E3432" s="16"/>
      <c r="F3432" s="16"/>
      <c r="G3432" s="24"/>
    </row>
    <row r="3433" spans="1:7">
      <c r="A3433" s="16"/>
      <c r="B3433" s="16"/>
      <c r="C3433" s="16"/>
      <c r="D3433" s="16"/>
      <c r="E3433" s="16"/>
      <c r="F3433" s="16"/>
      <c r="G3433" s="24"/>
    </row>
    <row r="3434" spans="1:7">
      <c r="A3434" s="16"/>
      <c r="B3434" s="16"/>
      <c r="C3434" s="16"/>
      <c r="D3434" s="16"/>
      <c r="E3434" s="16"/>
      <c r="F3434" s="16"/>
      <c r="G3434" s="24"/>
    </row>
    <row r="3435" spans="1:7">
      <c r="A3435" s="16"/>
      <c r="B3435" s="16"/>
      <c r="C3435" s="16"/>
      <c r="D3435" s="16"/>
      <c r="E3435" s="16"/>
      <c r="F3435" s="16"/>
      <c r="G3435" s="24"/>
    </row>
    <row r="3436" spans="1:7">
      <c r="A3436" s="16"/>
      <c r="B3436" s="16"/>
      <c r="C3436" s="16"/>
      <c r="D3436" s="16"/>
      <c r="E3436" s="16"/>
      <c r="F3436" s="16"/>
      <c r="G3436" s="24"/>
    </row>
    <row r="3437" spans="1:7">
      <c r="A3437" s="16"/>
      <c r="B3437" s="16"/>
      <c r="C3437" s="16"/>
      <c r="D3437" s="16"/>
      <c r="E3437" s="16"/>
      <c r="F3437" s="16"/>
      <c r="G3437" s="24"/>
    </row>
    <row r="3438" spans="1:7">
      <c r="A3438" s="16"/>
      <c r="B3438" s="16"/>
      <c r="C3438" s="16"/>
      <c r="D3438" s="16"/>
      <c r="E3438" s="16"/>
      <c r="F3438" s="16"/>
      <c r="G3438" s="24"/>
    </row>
    <row r="3439" spans="1:7">
      <c r="A3439" s="16"/>
      <c r="B3439" s="16"/>
      <c r="C3439" s="16"/>
      <c r="D3439" s="16"/>
      <c r="E3439" s="16"/>
      <c r="F3439" s="16"/>
      <c r="G3439" s="24"/>
    </row>
    <row r="3440" spans="1:7">
      <c r="A3440" s="16"/>
      <c r="B3440" s="16"/>
      <c r="C3440" s="16"/>
      <c r="D3440" s="16"/>
      <c r="E3440" s="16"/>
      <c r="F3440" s="16"/>
      <c r="G3440" s="24"/>
    </row>
    <row r="3441" spans="1:7">
      <c r="A3441" s="16"/>
      <c r="B3441" s="16"/>
      <c r="C3441" s="16"/>
      <c r="D3441" s="16"/>
      <c r="E3441" s="16"/>
      <c r="F3441" s="16"/>
      <c r="G3441" s="24"/>
    </row>
    <row r="3442" spans="1:7">
      <c r="A3442" s="16"/>
      <c r="B3442" s="16"/>
      <c r="C3442" s="16"/>
      <c r="D3442" s="16"/>
      <c r="E3442" s="16"/>
      <c r="F3442" s="16"/>
      <c r="G3442" s="24"/>
    </row>
    <row r="3443" spans="1:7">
      <c r="A3443" s="16"/>
      <c r="B3443" s="16"/>
      <c r="C3443" s="16"/>
      <c r="D3443" s="16"/>
      <c r="E3443" s="16"/>
      <c r="F3443" s="16"/>
      <c r="G3443" s="24"/>
    </row>
    <row r="3444" spans="1:7">
      <c r="A3444" s="16"/>
      <c r="B3444" s="16"/>
      <c r="C3444" s="16"/>
      <c r="D3444" s="16"/>
      <c r="E3444" s="16"/>
      <c r="F3444" s="16"/>
      <c r="G3444" s="24"/>
    </row>
    <row r="3445" spans="1:7">
      <c r="A3445" s="16"/>
      <c r="B3445" s="16"/>
      <c r="C3445" s="16"/>
      <c r="D3445" s="16"/>
      <c r="E3445" s="16"/>
      <c r="F3445" s="16"/>
      <c r="G3445" s="24"/>
    </row>
    <row r="3446" spans="1:7">
      <c r="A3446" s="16"/>
      <c r="B3446" s="16"/>
      <c r="C3446" s="16"/>
      <c r="D3446" s="16"/>
      <c r="E3446" s="16"/>
      <c r="F3446" s="16"/>
      <c r="G3446" s="24"/>
    </row>
    <row r="3447" spans="1:7">
      <c r="A3447" s="16"/>
      <c r="B3447" s="16"/>
      <c r="C3447" s="16"/>
      <c r="D3447" s="16"/>
      <c r="E3447" s="16"/>
      <c r="F3447" s="16"/>
      <c r="G3447" s="24"/>
    </row>
    <row r="3448" spans="1:7">
      <c r="A3448" s="16"/>
      <c r="B3448" s="16"/>
      <c r="C3448" s="16"/>
      <c r="D3448" s="16"/>
      <c r="E3448" s="16"/>
      <c r="F3448" s="16"/>
      <c r="G3448" s="24"/>
    </row>
    <row r="3449" spans="1:7">
      <c r="A3449" s="16"/>
      <c r="B3449" s="16"/>
      <c r="C3449" s="16"/>
      <c r="D3449" s="16"/>
      <c r="E3449" s="16"/>
      <c r="F3449" s="16"/>
      <c r="G3449" s="24"/>
    </row>
    <row r="3450" spans="1:7">
      <c r="A3450" s="16"/>
      <c r="B3450" s="16"/>
      <c r="C3450" s="16"/>
      <c r="D3450" s="16"/>
      <c r="E3450" s="16"/>
      <c r="F3450" s="16"/>
      <c r="G3450" s="24"/>
    </row>
    <row r="3451" spans="1:7">
      <c r="A3451" s="16"/>
      <c r="B3451" s="16"/>
      <c r="C3451" s="16"/>
      <c r="D3451" s="16"/>
      <c r="E3451" s="16"/>
      <c r="F3451" s="16"/>
      <c r="G3451" s="24"/>
    </row>
    <row r="3452" spans="1:7">
      <c r="A3452" s="16"/>
      <c r="B3452" s="16"/>
      <c r="C3452" s="16"/>
      <c r="D3452" s="16"/>
      <c r="E3452" s="16"/>
      <c r="F3452" s="16"/>
      <c r="G3452" s="24"/>
    </row>
    <row r="3453" spans="1:7">
      <c r="A3453" s="16"/>
      <c r="B3453" s="16"/>
      <c r="C3453" s="16"/>
      <c r="D3453" s="16"/>
      <c r="E3453" s="16"/>
      <c r="F3453" s="16"/>
      <c r="G3453" s="24"/>
    </row>
    <row r="3454" spans="1:7">
      <c r="A3454" s="16"/>
      <c r="B3454" s="16"/>
      <c r="C3454" s="16"/>
      <c r="D3454" s="16"/>
      <c r="E3454" s="16"/>
      <c r="F3454" s="16"/>
      <c r="G3454" s="24"/>
    </row>
    <row r="3455" spans="1:7">
      <c r="A3455" s="16"/>
      <c r="B3455" s="16"/>
      <c r="C3455" s="16"/>
      <c r="D3455" s="16"/>
      <c r="E3455" s="16"/>
      <c r="F3455" s="16"/>
      <c r="G3455" s="24"/>
    </row>
    <row r="3456" spans="1:7">
      <c r="A3456" s="16"/>
      <c r="B3456" s="16"/>
      <c r="C3456" s="16"/>
      <c r="D3456" s="16"/>
      <c r="E3456" s="16"/>
      <c r="F3456" s="16"/>
      <c r="G3456" s="24"/>
    </row>
    <row r="3457" spans="1:7">
      <c r="A3457" s="16"/>
      <c r="B3457" s="16"/>
      <c r="C3457" s="16"/>
      <c r="D3457" s="16"/>
      <c r="E3457" s="16"/>
      <c r="F3457" s="16"/>
      <c r="G3457" s="24"/>
    </row>
    <row r="3458" spans="1:7">
      <c r="A3458" s="16"/>
      <c r="B3458" s="16"/>
      <c r="C3458" s="16"/>
      <c r="D3458" s="16"/>
      <c r="E3458" s="16"/>
      <c r="F3458" s="16"/>
      <c r="G3458" s="24"/>
    </row>
    <row r="3459" spans="1:7">
      <c r="A3459" s="16"/>
      <c r="B3459" s="16"/>
      <c r="C3459" s="16"/>
      <c r="D3459" s="16"/>
      <c r="E3459" s="16"/>
      <c r="F3459" s="16"/>
      <c r="G3459" s="24"/>
    </row>
    <row r="3460" spans="1:7">
      <c r="A3460" s="16"/>
      <c r="B3460" s="16"/>
      <c r="C3460" s="16"/>
      <c r="D3460" s="16"/>
      <c r="E3460" s="16"/>
      <c r="F3460" s="16"/>
      <c r="G3460" s="24"/>
    </row>
    <row r="3461" spans="1:7">
      <c r="A3461" s="16"/>
      <c r="B3461" s="16"/>
      <c r="C3461" s="16"/>
      <c r="D3461" s="16"/>
      <c r="E3461" s="16"/>
      <c r="F3461" s="16"/>
      <c r="G3461" s="24"/>
    </row>
    <row r="3462" spans="1:7">
      <c r="A3462" s="16"/>
      <c r="B3462" s="16"/>
      <c r="C3462" s="16"/>
      <c r="D3462" s="16"/>
      <c r="E3462" s="16"/>
      <c r="F3462" s="16"/>
      <c r="G3462" s="24"/>
    </row>
    <row r="3463" spans="1:7">
      <c r="A3463" s="16"/>
      <c r="B3463" s="16"/>
      <c r="C3463" s="16"/>
      <c r="D3463" s="16"/>
      <c r="E3463" s="16"/>
      <c r="F3463" s="16"/>
      <c r="G3463" s="24"/>
    </row>
    <row r="3464" spans="1:7">
      <c r="A3464" s="16"/>
      <c r="B3464" s="16"/>
      <c r="C3464" s="16"/>
      <c r="D3464" s="16"/>
      <c r="E3464" s="16"/>
      <c r="F3464" s="16"/>
      <c r="G3464" s="24"/>
    </row>
    <row r="3465" spans="1:7">
      <c r="A3465" s="16"/>
      <c r="B3465" s="16"/>
      <c r="C3465" s="16"/>
      <c r="D3465" s="16"/>
      <c r="E3465" s="16"/>
      <c r="F3465" s="16"/>
      <c r="G3465" s="24"/>
    </row>
    <row r="3466" spans="1:7">
      <c r="A3466" s="16"/>
      <c r="B3466" s="16"/>
      <c r="C3466" s="16"/>
      <c r="D3466" s="16"/>
      <c r="E3466" s="16"/>
      <c r="F3466" s="16"/>
      <c r="G3466" s="24"/>
    </row>
    <row r="3467" spans="1:7">
      <c r="A3467" s="16"/>
      <c r="B3467" s="16"/>
      <c r="C3467" s="16"/>
      <c r="D3467" s="16"/>
      <c r="E3467" s="16"/>
      <c r="F3467" s="16"/>
      <c r="G3467" s="24"/>
    </row>
    <row r="3468" spans="1:7">
      <c r="A3468" s="16"/>
      <c r="B3468" s="16"/>
      <c r="C3468" s="16"/>
      <c r="D3468" s="16"/>
      <c r="E3468" s="16"/>
      <c r="F3468" s="16"/>
      <c r="G3468" s="24"/>
    </row>
    <row r="3469" spans="1:7">
      <c r="A3469" s="16"/>
      <c r="B3469" s="16"/>
      <c r="C3469" s="16"/>
      <c r="D3469" s="16"/>
      <c r="E3469" s="16"/>
      <c r="F3469" s="16"/>
      <c r="G3469" s="24"/>
    </row>
    <row r="3470" spans="1:7">
      <c r="A3470" s="16"/>
      <c r="B3470" s="16"/>
      <c r="C3470" s="16"/>
      <c r="D3470" s="16"/>
      <c r="E3470" s="16"/>
      <c r="F3470" s="16"/>
      <c r="G3470" s="24"/>
    </row>
    <row r="3471" spans="1:7">
      <c r="A3471" s="16"/>
      <c r="B3471" s="16"/>
      <c r="C3471" s="16"/>
      <c r="D3471" s="16"/>
      <c r="E3471" s="16"/>
      <c r="F3471" s="16"/>
      <c r="G3471" s="24"/>
    </row>
    <row r="3472" spans="1:7">
      <c r="A3472" s="16"/>
      <c r="B3472" s="16"/>
      <c r="C3472" s="16"/>
      <c r="D3472" s="16"/>
      <c r="E3472" s="16"/>
      <c r="F3472" s="16"/>
      <c r="G3472" s="24"/>
    </row>
    <row r="3473" spans="1:7">
      <c r="A3473" s="16"/>
      <c r="B3473" s="16"/>
      <c r="C3473" s="16"/>
      <c r="D3473" s="16"/>
      <c r="E3473" s="16"/>
      <c r="F3473" s="16"/>
      <c r="G3473" s="24"/>
    </row>
    <row r="3474" spans="1:7">
      <c r="A3474" s="16"/>
      <c r="B3474" s="16"/>
      <c r="C3474" s="16"/>
      <c r="D3474" s="16"/>
      <c r="E3474" s="16"/>
      <c r="F3474" s="16"/>
      <c r="G3474" s="24"/>
    </row>
    <row r="3475" spans="1:7">
      <c r="A3475" s="16"/>
      <c r="B3475" s="16"/>
      <c r="C3475" s="16"/>
      <c r="D3475" s="16"/>
      <c r="E3475" s="16"/>
      <c r="F3475" s="16"/>
      <c r="G3475" s="24"/>
    </row>
    <row r="3476" spans="1:7">
      <c r="A3476" s="16"/>
      <c r="B3476" s="16"/>
      <c r="C3476" s="16"/>
      <c r="D3476" s="16"/>
      <c r="E3476" s="16"/>
      <c r="F3476" s="16"/>
      <c r="G3476" s="24"/>
    </row>
    <row r="3477" spans="1:7">
      <c r="A3477" s="16"/>
      <c r="B3477" s="16"/>
      <c r="C3477" s="16"/>
      <c r="D3477" s="16"/>
      <c r="E3477" s="16"/>
      <c r="F3477" s="16"/>
      <c r="G3477" s="24"/>
    </row>
    <row r="3478" spans="1:7">
      <c r="A3478" s="16"/>
      <c r="B3478" s="16"/>
      <c r="C3478" s="16"/>
      <c r="D3478" s="16"/>
      <c r="E3478" s="16"/>
      <c r="F3478" s="16"/>
      <c r="G3478" s="24"/>
    </row>
    <row r="3479" spans="1:7">
      <c r="A3479" s="16"/>
      <c r="B3479" s="16"/>
      <c r="C3479" s="16"/>
      <c r="D3479" s="16"/>
      <c r="E3479" s="16"/>
      <c r="F3479" s="16"/>
      <c r="G3479" s="24"/>
    </row>
    <row r="3480" spans="1:7">
      <c r="A3480" s="16"/>
      <c r="B3480" s="16"/>
      <c r="C3480" s="16"/>
      <c r="D3480" s="16"/>
      <c r="E3480" s="16"/>
      <c r="F3480" s="16"/>
      <c r="G3480" s="24"/>
    </row>
    <row r="3481" spans="1:7">
      <c r="A3481" s="16"/>
      <c r="B3481" s="16"/>
      <c r="C3481" s="16"/>
      <c r="D3481" s="16"/>
      <c r="E3481" s="16"/>
      <c r="F3481" s="16"/>
      <c r="G3481" s="24"/>
    </row>
    <row r="3482" spans="1:7">
      <c r="A3482" s="16"/>
      <c r="B3482" s="16"/>
      <c r="C3482" s="16"/>
      <c r="D3482" s="16"/>
      <c r="E3482" s="16"/>
      <c r="F3482" s="16"/>
      <c r="G3482" s="24"/>
    </row>
    <row r="3483" spans="1:7">
      <c r="A3483" s="16"/>
      <c r="B3483" s="16"/>
      <c r="C3483" s="16"/>
      <c r="D3483" s="16"/>
      <c r="E3483" s="16"/>
      <c r="F3483" s="16"/>
      <c r="G3483" s="24"/>
    </row>
    <row r="3484" spans="1:7">
      <c r="A3484" s="16"/>
      <c r="B3484" s="16"/>
      <c r="C3484" s="16"/>
      <c r="D3484" s="16"/>
      <c r="E3484" s="16"/>
      <c r="F3484" s="16"/>
      <c r="G3484" s="24"/>
    </row>
    <row r="3485" spans="1:7">
      <c r="A3485" s="16"/>
      <c r="B3485" s="16"/>
      <c r="C3485" s="16"/>
      <c r="D3485" s="16"/>
      <c r="E3485" s="16"/>
      <c r="F3485" s="16"/>
      <c r="G3485" s="24"/>
    </row>
    <row r="3486" spans="1:7">
      <c r="A3486" s="16"/>
      <c r="B3486" s="16"/>
      <c r="C3486" s="16"/>
      <c r="D3486" s="16"/>
      <c r="E3486" s="16"/>
      <c r="F3486" s="16"/>
      <c r="G3486" s="24"/>
    </row>
    <row r="3487" spans="1:7">
      <c r="A3487" s="16"/>
      <c r="B3487" s="16"/>
      <c r="C3487" s="16"/>
      <c r="D3487" s="16"/>
      <c r="E3487" s="16"/>
      <c r="F3487" s="16"/>
      <c r="G3487" s="24"/>
    </row>
    <row r="3488" spans="1:7">
      <c r="A3488" s="16"/>
      <c r="B3488" s="16"/>
      <c r="C3488" s="16"/>
      <c r="D3488" s="16"/>
      <c r="E3488" s="16"/>
      <c r="F3488" s="16"/>
      <c r="G3488" s="24"/>
    </row>
    <row r="3489" spans="1:7">
      <c r="A3489" s="16"/>
      <c r="B3489" s="16"/>
      <c r="C3489" s="16"/>
      <c r="D3489" s="16"/>
      <c r="E3489" s="16"/>
      <c r="F3489" s="16"/>
      <c r="G3489" s="24"/>
    </row>
    <row r="3490" spans="1:7">
      <c r="A3490" s="16"/>
      <c r="B3490" s="16"/>
      <c r="C3490" s="16"/>
      <c r="D3490" s="16"/>
      <c r="E3490" s="16"/>
      <c r="F3490" s="16"/>
      <c r="G3490" s="24"/>
    </row>
    <row r="3491" spans="1:7">
      <c r="A3491" s="16"/>
      <c r="B3491" s="16"/>
      <c r="C3491" s="16"/>
      <c r="D3491" s="16"/>
      <c r="E3491" s="16"/>
      <c r="F3491" s="16"/>
      <c r="G3491" s="24"/>
    </row>
    <row r="3492" spans="1:7">
      <c r="A3492" s="16"/>
      <c r="B3492" s="16"/>
      <c r="C3492" s="16"/>
      <c r="D3492" s="16"/>
      <c r="E3492" s="16"/>
      <c r="F3492" s="16"/>
      <c r="G3492" s="24"/>
    </row>
    <row r="3493" spans="1:7">
      <c r="A3493" s="16"/>
      <c r="B3493" s="16"/>
      <c r="C3493" s="16"/>
      <c r="D3493" s="16"/>
      <c r="E3493" s="16"/>
      <c r="F3493" s="16"/>
      <c r="G3493" s="24"/>
    </row>
    <row r="3494" spans="1:7">
      <c r="A3494" s="16"/>
      <c r="B3494" s="16"/>
      <c r="C3494" s="16"/>
      <c r="D3494" s="16"/>
      <c r="E3494" s="16"/>
      <c r="F3494" s="16"/>
      <c r="G3494" s="24"/>
    </row>
    <row r="3495" spans="1:7">
      <c r="A3495" s="16"/>
      <c r="B3495" s="16"/>
      <c r="C3495" s="16"/>
      <c r="D3495" s="16"/>
      <c r="E3495" s="16"/>
      <c r="F3495" s="16"/>
      <c r="G3495" s="24"/>
    </row>
    <row r="3496" spans="1:7">
      <c r="A3496" s="16"/>
      <c r="B3496" s="16"/>
      <c r="C3496" s="16"/>
      <c r="D3496" s="16"/>
      <c r="E3496" s="16"/>
      <c r="F3496" s="16"/>
      <c r="G3496" s="24"/>
    </row>
    <row r="3497" spans="1:7">
      <c r="A3497" s="16"/>
      <c r="B3497" s="16"/>
      <c r="C3497" s="16"/>
      <c r="D3497" s="16"/>
      <c r="E3497" s="16"/>
      <c r="F3497" s="16"/>
      <c r="G3497" s="24"/>
    </row>
    <row r="3498" spans="1:7">
      <c r="A3498" s="16"/>
      <c r="B3498" s="16"/>
      <c r="C3498" s="16"/>
      <c r="D3498" s="16"/>
      <c r="E3498" s="16"/>
      <c r="F3498" s="16"/>
      <c r="G3498" s="24"/>
    </row>
    <row r="3499" spans="1:7">
      <c r="A3499" s="16"/>
      <c r="B3499" s="16"/>
      <c r="C3499" s="16"/>
      <c r="D3499" s="16"/>
      <c r="E3499" s="16"/>
      <c r="F3499" s="16"/>
      <c r="G3499" s="24"/>
    </row>
    <row r="3500" spans="1:7">
      <c r="A3500" s="16"/>
      <c r="B3500" s="16"/>
      <c r="C3500" s="16"/>
      <c r="D3500" s="16"/>
      <c r="E3500" s="16"/>
      <c r="F3500" s="16"/>
      <c r="G3500" s="24"/>
    </row>
    <row r="3501" spans="1:7">
      <c r="A3501" s="16"/>
      <c r="B3501" s="16"/>
      <c r="C3501" s="16"/>
      <c r="D3501" s="16"/>
      <c r="E3501" s="16"/>
      <c r="F3501" s="16"/>
      <c r="G3501" s="24"/>
    </row>
    <row r="3502" spans="1:7">
      <c r="A3502" s="16"/>
      <c r="B3502" s="16"/>
      <c r="C3502" s="16"/>
      <c r="D3502" s="16"/>
      <c r="E3502" s="16"/>
      <c r="F3502" s="16"/>
      <c r="G3502" s="24"/>
    </row>
    <row r="3503" spans="1:7">
      <c r="A3503" s="16"/>
      <c r="B3503" s="16"/>
      <c r="C3503" s="16"/>
      <c r="D3503" s="16"/>
      <c r="E3503" s="16"/>
      <c r="F3503" s="16"/>
      <c r="G3503" s="24"/>
    </row>
    <row r="3504" spans="1:7">
      <c r="A3504" s="16"/>
      <c r="B3504" s="16"/>
      <c r="C3504" s="16"/>
      <c r="D3504" s="16"/>
      <c r="E3504" s="16"/>
      <c r="F3504" s="16"/>
      <c r="G3504" s="24"/>
    </row>
    <row r="3505" spans="1:7">
      <c r="A3505" s="16"/>
      <c r="B3505" s="16"/>
      <c r="C3505" s="16"/>
      <c r="D3505" s="16"/>
      <c r="E3505" s="16"/>
      <c r="F3505" s="16"/>
      <c r="G3505" s="24"/>
    </row>
    <row r="3506" spans="1:7">
      <c r="A3506" s="16"/>
      <c r="B3506" s="16"/>
      <c r="C3506" s="16"/>
      <c r="D3506" s="16"/>
      <c r="E3506" s="16"/>
      <c r="F3506" s="16"/>
      <c r="G3506" s="24"/>
    </row>
    <row r="3507" spans="1:7">
      <c r="A3507" s="16"/>
      <c r="B3507" s="16"/>
      <c r="C3507" s="16"/>
      <c r="D3507" s="16"/>
      <c r="E3507" s="16"/>
      <c r="F3507" s="16"/>
      <c r="G3507" s="24"/>
    </row>
    <row r="3508" spans="1:7">
      <c r="A3508" s="16"/>
      <c r="B3508" s="16"/>
      <c r="C3508" s="16"/>
      <c r="D3508" s="16"/>
      <c r="E3508" s="16"/>
      <c r="F3508" s="16"/>
      <c r="G3508" s="24"/>
    </row>
    <row r="3509" spans="1:7">
      <c r="A3509" s="16"/>
      <c r="B3509" s="16"/>
      <c r="C3509" s="16"/>
      <c r="D3509" s="16"/>
      <c r="E3509" s="16"/>
      <c r="F3509" s="16"/>
      <c r="G3509" s="24"/>
    </row>
    <row r="3510" spans="1:7">
      <c r="A3510" s="16"/>
      <c r="B3510" s="16"/>
      <c r="C3510" s="16"/>
      <c r="D3510" s="16"/>
      <c r="E3510" s="16"/>
      <c r="F3510" s="16"/>
      <c r="G3510" s="24"/>
    </row>
    <row r="3511" spans="1:7">
      <c r="A3511" s="16"/>
      <c r="B3511" s="16"/>
      <c r="C3511" s="16"/>
      <c r="D3511" s="16"/>
      <c r="E3511" s="16"/>
      <c r="F3511" s="16"/>
      <c r="G3511" s="24"/>
    </row>
    <row r="3512" spans="1:7">
      <c r="A3512" s="16"/>
      <c r="B3512" s="16"/>
      <c r="C3512" s="16"/>
      <c r="D3512" s="16"/>
      <c r="E3512" s="16"/>
      <c r="F3512" s="16"/>
      <c r="G3512" s="24"/>
    </row>
    <row r="3513" spans="1:7">
      <c r="A3513" s="16"/>
      <c r="B3513" s="16"/>
      <c r="C3513" s="16"/>
      <c r="D3513" s="16"/>
      <c r="E3513" s="16"/>
      <c r="F3513" s="16"/>
      <c r="G3513" s="24"/>
    </row>
    <row r="3514" spans="1:7">
      <c r="A3514" s="16"/>
      <c r="B3514" s="16"/>
      <c r="C3514" s="16"/>
      <c r="D3514" s="16"/>
      <c r="E3514" s="16"/>
      <c r="F3514" s="16"/>
      <c r="G3514" s="24"/>
    </row>
    <row r="3515" spans="1:7">
      <c r="A3515" s="16"/>
      <c r="B3515" s="16"/>
      <c r="C3515" s="16"/>
      <c r="D3515" s="16"/>
      <c r="E3515" s="16"/>
      <c r="F3515" s="16"/>
      <c r="G3515" s="24"/>
    </row>
    <row r="3516" spans="1:7">
      <c r="A3516" s="16"/>
      <c r="B3516" s="16"/>
      <c r="C3516" s="16"/>
      <c r="D3516" s="16"/>
      <c r="E3516" s="16"/>
      <c r="F3516" s="16"/>
      <c r="G3516" s="24"/>
    </row>
    <row r="3517" spans="1:7">
      <c r="A3517" s="16"/>
      <c r="B3517" s="16"/>
      <c r="C3517" s="16"/>
      <c r="D3517" s="16"/>
      <c r="E3517" s="16"/>
      <c r="F3517" s="16"/>
      <c r="G3517" s="24"/>
    </row>
    <row r="3518" spans="1:7">
      <c r="A3518" s="16"/>
      <c r="B3518" s="16"/>
      <c r="C3518" s="16"/>
      <c r="D3518" s="16"/>
      <c r="E3518" s="16"/>
      <c r="F3518" s="16"/>
      <c r="G3518" s="24"/>
    </row>
    <row r="3519" spans="1:7">
      <c r="A3519" s="16"/>
      <c r="B3519" s="16"/>
      <c r="C3519" s="16"/>
      <c r="D3519" s="16"/>
      <c r="E3519" s="16"/>
      <c r="F3519" s="16"/>
      <c r="G3519" s="24"/>
    </row>
    <row r="3520" spans="1:7">
      <c r="A3520" s="16"/>
      <c r="B3520" s="16"/>
      <c r="C3520" s="16"/>
      <c r="D3520" s="16"/>
      <c r="E3520" s="16"/>
      <c r="F3520" s="16"/>
      <c r="G3520" s="24"/>
    </row>
    <row r="3521" spans="1:7">
      <c r="A3521" s="16"/>
      <c r="B3521" s="16"/>
      <c r="C3521" s="16"/>
      <c r="D3521" s="16"/>
      <c r="E3521" s="16"/>
      <c r="F3521" s="16"/>
      <c r="G3521" s="24"/>
    </row>
    <row r="3522" spans="1:7">
      <c r="A3522" s="16"/>
      <c r="B3522" s="16"/>
      <c r="C3522" s="16"/>
      <c r="D3522" s="16"/>
      <c r="E3522" s="16"/>
      <c r="F3522" s="16"/>
      <c r="G3522" s="24"/>
    </row>
    <row r="3523" spans="1:7">
      <c r="A3523" s="16"/>
      <c r="B3523" s="16"/>
      <c r="C3523" s="16"/>
      <c r="D3523" s="16"/>
      <c r="E3523" s="16"/>
      <c r="F3523" s="16"/>
      <c r="G3523" s="24"/>
    </row>
    <row r="3524" spans="1:7">
      <c r="A3524" s="16"/>
      <c r="B3524" s="16"/>
      <c r="C3524" s="16"/>
      <c r="D3524" s="16"/>
      <c r="E3524" s="16"/>
      <c r="F3524" s="16"/>
      <c r="G3524" s="24"/>
    </row>
    <row r="3525" spans="1:7">
      <c r="A3525" s="16"/>
      <c r="B3525" s="16"/>
      <c r="C3525" s="16"/>
      <c r="D3525" s="16"/>
      <c r="E3525" s="16"/>
      <c r="F3525" s="16"/>
      <c r="G3525" s="24"/>
    </row>
    <row r="3526" spans="1:7">
      <c r="A3526" s="16"/>
      <c r="B3526" s="16"/>
      <c r="C3526" s="16"/>
      <c r="D3526" s="16"/>
      <c r="E3526" s="16"/>
      <c r="F3526" s="16"/>
      <c r="G3526" s="24"/>
    </row>
    <row r="3527" spans="1:7">
      <c r="A3527" s="16"/>
      <c r="B3527" s="16"/>
      <c r="C3527" s="16"/>
      <c r="D3527" s="16"/>
      <c r="E3527" s="16"/>
      <c r="F3527" s="16"/>
      <c r="G3527" s="24"/>
    </row>
    <row r="3528" spans="1:7">
      <c r="A3528" s="16"/>
      <c r="B3528" s="16"/>
      <c r="C3528" s="16"/>
      <c r="D3528" s="16"/>
      <c r="E3528" s="16"/>
      <c r="F3528" s="16"/>
      <c r="G3528" s="24"/>
    </row>
    <row r="3529" spans="1:7">
      <c r="A3529" s="16"/>
      <c r="B3529" s="16"/>
      <c r="C3529" s="16"/>
      <c r="D3529" s="16"/>
      <c r="E3529" s="16"/>
      <c r="F3529" s="16"/>
      <c r="G3529" s="24"/>
    </row>
    <row r="3530" spans="1:7">
      <c r="A3530" s="16"/>
      <c r="B3530" s="16"/>
      <c r="C3530" s="16"/>
      <c r="D3530" s="16"/>
      <c r="E3530" s="16"/>
      <c r="F3530" s="16"/>
      <c r="G3530" s="24"/>
    </row>
    <row r="3531" spans="1:7">
      <c r="A3531" s="16"/>
      <c r="B3531" s="16"/>
      <c r="C3531" s="16"/>
      <c r="D3531" s="16"/>
      <c r="E3531" s="16"/>
      <c r="F3531" s="16"/>
      <c r="G3531" s="24"/>
    </row>
    <row r="3532" spans="1:7">
      <c r="A3532" s="16"/>
      <c r="B3532" s="16"/>
      <c r="C3532" s="16"/>
      <c r="D3532" s="16"/>
      <c r="E3532" s="16"/>
      <c r="F3532" s="16"/>
      <c r="G3532" s="24"/>
    </row>
    <row r="3533" spans="1:7">
      <c r="A3533" s="16"/>
      <c r="B3533" s="16"/>
      <c r="C3533" s="16"/>
      <c r="D3533" s="16"/>
      <c r="E3533" s="16"/>
      <c r="F3533" s="16"/>
      <c r="G3533" s="24"/>
    </row>
    <row r="3534" spans="1:7">
      <c r="A3534" s="16"/>
      <c r="B3534" s="16"/>
      <c r="C3534" s="16"/>
      <c r="D3534" s="16"/>
      <c r="E3534" s="16"/>
      <c r="F3534" s="16"/>
      <c r="G3534" s="24"/>
    </row>
    <row r="3535" spans="1:7">
      <c r="A3535" s="16"/>
      <c r="B3535" s="16"/>
      <c r="C3535" s="16"/>
      <c r="D3535" s="16"/>
      <c r="E3535" s="16"/>
      <c r="F3535" s="16"/>
      <c r="G3535" s="24"/>
    </row>
    <row r="3536" spans="1:7">
      <c r="A3536" s="16"/>
      <c r="B3536" s="16"/>
      <c r="C3536" s="16"/>
      <c r="D3536" s="16"/>
      <c r="E3536" s="16"/>
      <c r="F3536" s="16"/>
      <c r="G3536" s="24"/>
    </row>
    <row r="3537" spans="1:7">
      <c r="A3537" s="16"/>
      <c r="B3537" s="16"/>
      <c r="C3537" s="16"/>
      <c r="D3537" s="16"/>
      <c r="E3537" s="16"/>
      <c r="F3537" s="16"/>
      <c r="G3537" s="24"/>
    </row>
    <row r="3538" spans="1:7">
      <c r="A3538" s="16"/>
      <c r="B3538" s="16"/>
      <c r="C3538" s="16"/>
      <c r="D3538" s="16"/>
      <c r="E3538" s="16"/>
      <c r="F3538" s="16"/>
      <c r="G3538" s="24"/>
    </row>
    <row r="3539" spans="1:7">
      <c r="A3539" s="16"/>
      <c r="B3539" s="16"/>
      <c r="C3539" s="16"/>
      <c r="D3539" s="16"/>
      <c r="E3539" s="16"/>
      <c r="F3539" s="16"/>
      <c r="G3539" s="24"/>
    </row>
    <row r="3540" spans="1:7">
      <c r="A3540" s="16"/>
      <c r="B3540" s="16"/>
      <c r="C3540" s="16"/>
      <c r="D3540" s="16"/>
      <c r="E3540" s="16"/>
      <c r="F3540" s="16"/>
      <c r="G3540" s="24"/>
    </row>
    <row r="3541" spans="1:7">
      <c r="A3541" s="16"/>
      <c r="B3541" s="16"/>
      <c r="C3541" s="16"/>
      <c r="D3541" s="16"/>
      <c r="E3541" s="16"/>
      <c r="F3541" s="16"/>
      <c r="G3541" s="24"/>
    </row>
    <row r="3542" spans="1:7">
      <c r="A3542" s="16"/>
      <c r="B3542" s="16"/>
      <c r="C3542" s="16"/>
      <c r="D3542" s="16"/>
      <c r="E3542" s="16"/>
      <c r="F3542" s="16"/>
      <c r="G3542" s="24"/>
    </row>
    <row r="3543" spans="1:7">
      <c r="A3543" s="16"/>
      <c r="B3543" s="16"/>
      <c r="C3543" s="16"/>
      <c r="D3543" s="16"/>
      <c r="E3543" s="16"/>
      <c r="F3543" s="16"/>
      <c r="G3543" s="24"/>
    </row>
    <row r="3544" spans="1:7">
      <c r="A3544" s="16"/>
      <c r="B3544" s="16"/>
      <c r="C3544" s="16"/>
      <c r="D3544" s="16"/>
      <c r="E3544" s="16"/>
      <c r="F3544" s="16"/>
      <c r="G3544" s="24"/>
    </row>
    <row r="3545" spans="1:7">
      <c r="A3545" s="16"/>
      <c r="B3545" s="16"/>
      <c r="C3545" s="16"/>
      <c r="D3545" s="16"/>
      <c r="E3545" s="16"/>
      <c r="F3545" s="16"/>
      <c r="G3545" s="24"/>
    </row>
    <row r="3546" spans="1:7">
      <c r="A3546" s="16"/>
      <c r="B3546" s="16"/>
      <c r="C3546" s="16"/>
      <c r="D3546" s="16"/>
      <c r="E3546" s="16"/>
      <c r="F3546" s="16"/>
      <c r="G3546" s="24"/>
    </row>
    <row r="3547" spans="1:7">
      <c r="A3547" s="16"/>
      <c r="B3547" s="16"/>
      <c r="C3547" s="16"/>
      <c r="D3547" s="16"/>
      <c r="E3547" s="16"/>
      <c r="F3547" s="16"/>
      <c r="G3547" s="24"/>
    </row>
    <row r="3548" spans="1:7">
      <c r="A3548" s="16"/>
      <c r="B3548" s="16"/>
      <c r="C3548" s="16"/>
      <c r="D3548" s="16"/>
      <c r="E3548" s="16"/>
      <c r="F3548" s="16"/>
      <c r="G3548" s="24"/>
    </row>
    <row r="3549" spans="1:7">
      <c r="A3549" s="16"/>
      <c r="B3549" s="16"/>
      <c r="C3549" s="16"/>
      <c r="D3549" s="16"/>
      <c r="E3549" s="16"/>
      <c r="F3549" s="16"/>
      <c r="G3549" s="24"/>
    </row>
    <row r="3550" spans="1:7">
      <c r="A3550" s="16"/>
      <c r="B3550" s="16"/>
      <c r="C3550" s="16"/>
      <c r="D3550" s="16"/>
      <c r="E3550" s="16"/>
      <c r="F3550" s="16"/>
      <c r="G3550" s="24"/>
    </row>
    <row r="3551" spans="1:7">
      <c r="A3551" s="16"/>
      <c r="B3551" s="16"/>
      <c r="C3551" s="16"/>
      <c r="D3551" s="16"/>
      <c r="E3551" s="16"/>
      <c r="F3551" s="16"/>
      <c r="G3551" s="24"/>
    </row>
    <row r="3552" spans="1:7">
      <c r="A3552" s="16"/>
      <c r="B3552" s="16"/>
      <c r="C3552" s="16"/>
      <c r="D3552" s="16"/>
      <c r="E3552" s="16"/>
      <c r="F3552" s="16"/>
      <c r="G3552" s="24"/>
    </row>
    <row r="3553" spans="1:7">
      <c r="A3553" s="16"/>
      <c r="B3553" s="16"/>
      <c r="C3553" s="16"/>
      <c r="D3553" s="16"/>
      <c r="E3553" s="16"/>
      <c r="F3553" s="16"/>
      <c r="G3553" s="24"/>
    </row>
    <row r="3554" spans="1:7">
      <c r="A3554" s="16"/>
      <c r="B3554" s="16"/>
      <c r="C3554" s="16"/>
      <c r="D3554" s="16"/>
      <c r="E3554" s="16"/>
      <c r="F3554" s="16"/>
      <c r="G3554" s="24"/>
    </row>
    <row r="3555" spans="1:7">
      <c r="A3555" s="16"/>
      <c r="B3555" s="16"/>
      <c r="C3555" s="16"/>
      <c r="D3555" s="16"/>
      <c r="E3555" s="16"/>
      <c r="F3555" s="16"/>
      <c r="G3555" s="24"/>
    </row>
    <row r="3556" spans="1:7">
      <c r="A3556" s="16"/>
      <c r="B3556" s="16"/>
      <c r="C3556" s="16"/>
      <c r="D3556" s="16"/>
      <c r="E3556" s="16"/>
      <c r="F3556" s="16"/>
      <c r="G3556" s="24"/>
    </row>
    <row r="3557" spans="1:7">
      <c r="A3557" s="16"/>
      <c r="B3557" s="16"/>
      <c r="C3557" s="16"/>
      <c r="D3557" s="16"/>
      <c r="E3557" s="16"/>
      <c r="F3557" s="16"/>
      <c r="G3557" s="24"/>
    </row>
    <row r="3558" spans="1:7">
      <c r="A3558" s="16"/>
      <c r="B3558" s="16"/>
      <c r="C3558" s="16"/>
      <c r="D3558" s="16"/>
      <c r="E3558" s="16"/>
      <c r="F3558" s="16"/>
      <c r="G3558" s="24"/>
    </row>
    <row r="3559" spans="1:7">
      <c r="A3559" s="16"/>
      <c r="B3559" s="16"/>
      <c r="C3559" s="16"/>
      <c r="D3559" s="16"/>
      <c r="E3559" s="16"/>
      <c r="F3559" s="16"/>
      <c r="G3559" s="24"/>
    </row>
    <row r="3560" spans="1:7">
      <c r="A3560" s="16"/>
      <c r="B3560" s="16"/>
      <c r="C3560" s="16"/>
      <c r="D3560" s="16"/>
      <c r="E3560" s="16"/>
      <c r="F3560" s="16"/>
      <c r="G3560" s="24"/>
    </row>
    <row r="3561" spans="1:7">
      <c r="A3561" s="16"/>
      <c r="B3561" s="16"/>
      <c r="C3561" s="16"/>
      <c r="D3561" s="16"/>
      <c r="E3561" s="16"/>
      <c r="F3561" s="16"/>
      <c r="G3561" s="24"/>
    </row>
    <row r="3562" spans="1:7">
      <c r="A3562" s="16"/>
      <c r="B3562" s="16"/>
      <c r="C3562" s="16"/>
      <c r="D3562" s="16"/>
      <c r="E3562" s="16"/>
      <c r="F3562" s="16"/>
      <c r="G3562" s="24"/>
    </row>
    <row r="3563" spans="1:7">
      <c r="A3563" s="16"/>
      <c r="B3563" s="16"/>
      <c r="C3563" s="16"/>
      <c r="D3563" s="16"/>
      <c r="E3563" s="16"/>
      <c r="F3563" s="16"/>
      <c r="G3563" s="24"/>
    </row>
    <row r="3564" spans="1:7">
      <c r="A3564" s="16"/>
      <c r="B3564" s="16"/>
      <c r="C3564" s="16"/>
      <c r="D3564" s="16"/>
      <c r="E3564" s="16"/>
      <c r="F3564" s="16"/>
      <c r="G3564" s="24"/>
    </row>
    <row r="3565" spans="1:7">
      <c r="A3565" s="16"/>
      <c r="B3565" s="16"/>
      <c r="C3565" s="16"/>
      <c r="D3565" s="16"/>
      <c r="E3565" s="16"/>
      <c r="F3565" s="16"/>
      <c r="G3565" s="24"/>
    </row>
    <row r="3566" spans="1:7">
      <c r="A3566" s="16"/>
      <c r="B3566" s="16"/>
      <c r="C3566" s="16"/>
      <c r="D3566" s="16"/>
      <c r="E3566" s="16"/>
      <c r="F3566" s="16"/>
      <c r="G3566" s="24"/>
    </row>
    <row r="3567" spans="1:7">
      <c r="A3567" s="16"/>
      <c r="B3567" s="16"/>
      <c r="C3567" s="16"/>
      <c r="D3567" s="16"/>
      <c r="E3567" s="16"/>
      <c r="F3567" s="16"/>
      <c r="G3567" s="24"/>
    </row>
    <row r="3568" spans="1:7">
      <c r="A3568" s="16"/>
      <c r="B3568" s="16"/>
      <c r="C3568" s="16"/>
      <c r="D3568" s="16"/>
      <c r="E3568" s="16"/>
      <c r="F3568" s="16"/>
      <c r="G3568" s="24"/>
    </row>
    <row r="3569" spans="1:7">
      <c r="A3569" s="16"/>
      <c r="B3569" s="16"/>
      <c r="C3569" s="16"/>
      <c r="D3569" s="16"/>
      <c r="E3569" s="16"/>
      <c r="F3569" s="16"/>
      <c r="G3569" s="24"/>
    </row>
    <row r="3570" spans="1:7">
      <c r="A3570" s="16"/>
      <c r="B3570" s="16"/>
      <c r="C3570" s="16"/>
      <c r="D3570" s="16"/>
      <c r="E3570" s="16"/>
      <c r="F3570" s="16"/>
      <c r="G3570" s="24"/>
    </row>
    <row r="3571" spans="1:7">
      <c r="A3571" s="16"/>
      <c r="B3571" s="16"/>
      <c r="C3571" s="16"/>
      <c r="D3571" s="16"/>
      <c r="E3571" s="16"/>
      <c r="F3571" s="16"/>
      <c r="G3571" s="24"/>
    </row>
    <row r="3572" spans="1:7">
      <c r="A3572" s="16"/>
      <c r="B3572" s="16"/>
      <c r="C3572" s="16"/>
      <c r="D3572" s="16"/>
      <c r="E3572" s="16"/>
      <c r="F3572" s="16"/>
      <c r="G3572" s="24"/>
    </row>
    <row r="3573" spans="1:7">
      <c r="A3573" s="16"/>
      <c r="B3573" s="16"/>
      <c r="C3573" s="16"/>
      <c r="D3573" s="16"/>
      <c r="E3573" s="16"/>
      <c r="F3573" s="16"/>
      <c r="G3573" s="24"/>
    </row>
    <row r="3574" spans="1:7">
      <c r="A3574" s="16"/>
      <c r="B3574" s="16"/>
      <c r="C3574" s="16"/>
      <c r="D3574" s="16"/>
      <c r="E3574" s="16"/>
      <c r="F3574" s="16"/>
      <c r="G3574" s="24"/>
    </row>
    <row r="3575" spans="1:7">
      <c r="A3575" s="16"/>
      <c r="B3575" s="16"/>
      <c r="C3575" s="16"/>
      <c r="D3575" s="16"/>
      <c r="E3575" s="16"/>
      <c r="F3575" s="16"/>
      <c r="G3575" s="24"/>
    </row>
    <row r="3576" spans="1:7">
      <c r="A3576" s="16"/>
      <c r="B3576" s="16"/>
      <c r="C3576" s="16"/>
      <c r="D3576" s="16"/>
      <c r="E3576" s="16"/>
      <c r="F3576" s="16"/>
      <c r="G3576" s="24"/>
    </row>
    <row r="3577" spans="1:7">
      <c r="A3577" s="16"/>
      <c r="B3577" s="16"/>
      <c r="C3577" s="16"/>
      <c r="D3577" s="16"/>
      <c r="E3577" s="16"/>
      <c r="F3577" s="16"/>
      <c r="G3577" s="24"/>
    </row>
    <row r="3578" spans="1:7">
      <c r="A3578" s="16"/>
      <c r="B3578" s="16"/>
      <c r="C3578" s="16"/>
      <c r="D3578" s="16"/>
      <c r="E3578" s="16"/>
      <c r="F3578" s="16"/>
      <c r="G3578" s="24"/>
    </row>
    <row r="3579" spans="1:7">
      <c r="A3579" s="16"/>
      <c r="B3579" s="16"/>
      <c r="C3579" s="16"/>
      <c r="D3579" s="16"/>
      <c r="E3579" s="16"/>
      <c r="F3579" s="16"/>
      <c r="G3579" s="24"/>
    </row>
    <row r="3580" spans="1:7">
      <c r="A3580" s="16"/>
      <c r="B3580" s="16"/>
      <c r="C3580" s="16"/>
      <c r="D3580" s="16"/>
      <c r="E3580" s="16"/>
      <c r="F3580" s="16"/>
      <c r="G3580" s="24"/>
    </row>
    <row r="3581" spans="1:7">
      <c r="A3581" s="16"/>
      <c r="B3581" s="16"/>
      <c r="C3581" s="16"/>
      <c r="D3581" s="16"/>
      <c r="E3581" s="16"/>
      <c r="F3581" s="16"/>
      <c r="G3581" s="24"/>
    </row>
    <row r="3582" spans="1:7">
      <c r="A3582" s="16"/>
      <c r="B3582" s="16"/>
      <c r="C3582" s="16"/>
      <c r="D3582" s="16"/>
      <c r="E3582" s="16"/>
      <c r="F3582" s="16"/>
      <c r="G3582" s="24"/>
    </row>
    <row r="3583" spans="1:7">
      <c r="A3583" s="16"/>
      <c r="B3583" s="16"/>
      <c r="C3583" s="16"/>
      <c r="D3583" s="16"/>
      <c r="E3583" s="16"/>
      <c r="F3583" s="16"/>
      <c r="G3583" s="24"/>
    </row>
    <row r="3584" spans="1:7">
      <c r="A3584" s="16"/>
      <c r="B3584" s="16"/>
      <c r="C3584" s="16"/>
      <c r="D3584" s="16"/>
      <c r="E3584" s="16"/>
      <c r="F3584" s="16"/>
      <c r="G3584" s="24"/>
    </row>
    <row r="3585" spans="1:7">
      <c r="A3585" s="16"/>
      <c r="B3585" s="16"/>
      <c r="C3585" s="16"/>
      <c r="D3585" s="16"/>
      <c r="E3585" s="16"/>
      <c r="F3585" s="16"/>
      <c r="G3585" s="24"/>
    </row>
    <row r="3586" spans="1:7">
      <c r="A3586" s="16"/>
      <c r="B3586" s="16"/>
      <c r="C3586" s="16"/>
      <c r="D3586" s="16"/>
      <c r="E3586" s="16"/>
      <c r="F3586" s="16"/>
      <c r="G3586" s="24"/>
    </row>
    <row r="3587" spans="1:7">
      <c r="A3587" s="16"/>
      <c r="B3587" s="16"/>
      <c r="C3587" s="16"/>
      <c r="D3587" s="16"/>
      <c r="E3587" s="16"/>
      <c r="F3587" s="16"/>
      <c r="G3587" s="24"/>
    </row>
    <row r="3588" spans="1:7">
      <c r="A3588" s="16"/>
      <c r="B3588" s="16"/>
      <c r="C3588" s="16"/>
      <c r="D3588" s="16"/>
      <c r="E3588" s="16"/>
      <c r="F3588" s="16"/>
      <c r="G3588" s="24"/>
    </row>
    <row r="3589" spans="1:7">
      <c r="A3589" s="16"/>
      <c r="B3589" s="16"/>
      <c r="C3589" s="16"/>
      <c r="D3589" s="16"/>
      <c r="E3589" s="16"/>
      <c r="F3589" s="16"/>
      <c r="G3589" s="24"/>
    </row>
    <row r="3590" spans="1:7">
      <c r="A3590" s="16"/>
      <c r="B3590" s="16"/>
      <c r="C3590" s="16"/>
      <c r="D3590" s="16"/>
      <c r="E3590" s="16"/>
      <c r="F3590" s="16"/>
      <c r="G3590" s="24"/>
    </row>
    <row r="3591" spans="1:7">
      <c r="A3591" s="16"/>
      <c r="B3591" s="16"/>
      <c r="C3591" s="16"/>
      <c r="D3591" s="16"/>
      <c r="E3591" s="16"/>
      <c r="F3591" s="16"/>
      <c r="G3591" s="24"/>
    </row>
    <row r="3592" spans="1:7">
      <c r="A3592" s="16"/>
      <c r="B3592" s="16"/>
      <c r="C3592" s="16"/>
      <c r="D3592" s="16"/>
      <c r="E3592" s="16"/>
      <c r="F3592" s="16"/>
      <c r="G3592" s="24"/>
    </row>
    <row r="3593" spans="1:7">
      <c r="A3593" s="16"/>
      <c r="B3593" s="16"/>
      <c r="C3593" s="16"/>
      <c r="D3593" s="16"/>
      <c r="E3593" s="16"/>
      <c r="F3593" s="16"/>
      <c r="G3593" s="24"/>
    </row>
    <row r="3594" spans="1:7">
      <c r="A3594" s="16"/>
      <c r="B3594" s="16"/>
      <c r="C3594" s="16"/>
      <c r="D3594" s="16"/>
      <c r="E3594" s="16"/>
      <c r="F3594" s="16"/>
      <c r="G3594" s="24"/>
    </row>
    <row r="3595" spans="1:7">
      <c r="A3595" s="16"/>
      <c r="B3595" s="16"/>
      <c r="C3595" s="16"/>
      <c r="D3595" s="16"/>
      <c r="E3595" s="16"/>
      <c r="F3595" s="16"/>
      <c r="G3595" s="24"/>
    </row>
    <row r="3596" spans="1:7">
      <c r="A3596" s="16"/>
      <c r="B3596" s="16"/>
      <c r="C3596" s="16"/>
      <c r="D3596" s="16"/>
      <c r="E3596" s="16"/>
      <c r="F3596" s="16"/>
      <c r="G3596" s="24"/>
    </row>
    <row r="3597" spans="1:7">
      <c r="A3597" s="16"/>
      <c r="B3597" s="16"/>
      <c r="C3597" s="16"/>
      <c r="D3597" s="16"/>
      <c r="E3597" s="16"/>
      <c r="F3597" s="16"/>
      <c r="G3597" s="24"/>
    </row>
    <row r="3598" spans="1:7">
      <c r="A3598" s="16"/>
      <c r="B3598" s="16"/>
      <c r="C3598" s="16"/>
      <c r="D3598" s="16"/>
      <c r="E3598" s="16"/>
      <c r="F3598" s="16"/>
      <c r="G3598" s="24"/>
    </row>
    <row r="3599" spans="1:7">
      <c r="A3599" s="16"/>
      <c r="B3599" s="16"/>
      <c r="C3599" s="16"/>
      <c r="D3599" s="16"/>
      <c r="E3599" s="16"/>
      <c r="F3599" s="16"/>
      <c r="G3599" s="24"/>
    </row>
    <row r="3600" spans="1:7">
      <c r="A3600" s="16"/>
      <c r="B3600" s="16"/>
      <c r="C3600" s="16"/>
      <c r="D3600" s="16"/>
      <c r="E3600" s="16"/>
      <c r="F3600" s="16"/>
      <c r="G3600" s="24"/>
    </row>
    <row r="3601" spans="1:7">
      <c r="A3601" s="16"/>
      <c r="B3601" s="16"/>
      <c r="C3601" s="16"/>
      <c r="D3601" s="16"/>
      <c r="E3601" s="16"/>
      <c r="F3601" s="16"/>
      <c r="G3601" s="24"/>
    </row>
    <row r="3602" spans="1:7">
      <c r="A3602" s="16"/>
      <c r="B3602" s="16"/>
      <c r="C3602" s="16"/>
      <c r="D3602" s="16"/>
      <c r="E3602" s="16"/>
      <c r="F3602" s="16"/>
      <c r="G3602" s="24"/>
    </row>
    <row r="3603" spans="1:7">
      <c r="A3603" s="16"/>
      <c r="B3603" s="16"/>
      <c r="C3603" s="16"/>
      <c r="D3603" s="16"/>
      <c r="E3603" s="16"/>
      <c r="F3603" s="16"/>
      <c r="G3603" s="24"/>
    </row>
    <row r="3604" spans="1:7">
      <c r="A3604" s="16"/>
      <c r="B3604" s="16"/>
      <c r="C3604" s="16"/>
      <c r="D3604" s="16"/>
      <c r="E3604" s="16"/>
      <c r="F3604" s="16"/>
      <c r="G3604" s="24"/>
    </row>
    <row r="3605" spans="1:7">
      <c r="A3605" s="16"/>
      <c r="B3605" s="16"/>
      <c r="C3605" s="16"/>
      <c r="D3605" s="16"/>
      <c r="E3605" s="16"/>
      <c r="F3605" s="16"/>
      <c r="G3605" s="24"/>
    </row>
    <row r="3606" spans="1:7">
      <c r="A3606" s="16"/>
      <c r="B3606" s="16"/>
      <c r="C3606" s="16"/>
      <c r="D3606" s="16"/>
      <c r="E3606" s="16"/>
      <c r="F3606" s="16"/>
      <c r="G3606" s="24"/>
    </row>
    <row r="3607" spans="1:7">
      <c r="A3607" s="16"/>
      <c r="B3607" s="16"/>
      <c r="C3607" s="16"/>
      <c r="D3607" s="16"/>
      <c r="E3607" s="16"/>
      <c r="F3607" s="16"/>
      <c r="G3607" s="24"/>
    </row>
    <row r="3608" spans="1:7">
      <c r="A3608" s="16"/>
      <c r="B3608" s="16"/>
      <c r="C3608" s="16"/>
      <c r="D3608" s="16"/>
      <c r="E3608" s="16"/>
      <c r="F3608" s="16"/>
      <c r="G3608" s="24"/>
    </row>
    <row r="3609" spans="1:7">
      <c r="A3609" s="16"/>
      <c r="B3609" s="16"/>
      <c r="C3609" s="16"/>
      <c r="D3609" s="16"/>
      <c r="E3609" s="16"/>
      <c r="F3609" s="16"/>
      <c r="G3609" s="24"/>
    </row>
    <row r="3610" spans="1:7">
      <c r="A3610" s="16"/>
      <c r="B3610" s="16"/>
      <c r="C3610" s="16"/>
      <c r="D3610" s="16"/>
      <c r="E3610" s="16"/>
      <c r="F3610" s="16"/>
      <c r="G3610" s="24"/>
    </row>
    <row r="3611" spans="1:7">
      <c r="A3611" s="16"/>
      <c r="B3611" s="16"/>
      <c r="C3611" s="16"/>
      <c r="D3611" s="16"/>
      <c r="E3611" s="16"/>
      <c r="F3611" s="16"/>
      <c r="G3611" s="24"/>
    </row>
    <row r="3612" spans="1:7">
      <c r="A3612" s="16"/>
      <c r="B3612" s="16"/>
      <c r="C3612" s="16"/>
      <c r="D3612" s="16"/>
      <c r="E3612" s="16"/>
      <c r="F3612" s="16"/>
      <c r="G3612" s="24"/>
    </row>
    <row r="3613" spans="1:7">
      <c r="A3613" s="16"/>
      <c r="B3613" s="16"/>
      <c r="C3613" s="16"/>
      <c r="D3613" s="16"/>
      <c r="E3613" s="16"/>
      <c r="F3613" s="16"/>
      <c r="G3613" s="24"/>
    </row>
    <row r="3614" spans="1:7">
      <c r="A3614" s="16"/>
      <c r="B3614" s="16"/>
      <c r="C3614" s="16"/>
      <c r="D3614" s="16"/>
      <c r="E3614" s="16"/>
      <c r="F3614" s="16"/>
      <c r="G3614" s="24"/>
    </row>
    <row r="3615" spans="1:7">
      <c r="A3615" s="16"/>
      <c r="B3615" s="16"/>
      <c r="C3615" s="16"/>
      <c r="D3615" s="16"/>
      <c r="E3615" s="16"/>
      <c r="F3615" s="16"/>
      <c r="G3615" s="24"/>
    </row>
    <row r="3616" spans="1:7">
      <c r="A3616" s="16"/>
      <c r="B3616" s="16"/>
      <c r="C3616" s="16"/>
      <c r="D3616" s="16"/>
      <c r="E3616" s="16"/>
      <c r="F3616" s="16"/>
      <c r="G3616" s="24"/>
    </row>
    <row r="3617" spans="1:7">
      <c r="A3617" s="16"/>
      <c r="B3617" s="16"/>
      <c r="C3617" s="16"/>
      <c r="D3617" s="16"/>
      <c r="E3617" s="16"/>
      <c r="F3617" s="16"/>
      <c r="G3617" s="24"/>
    </row>
    <row r="3618" spans="1:7">
      <c r="A3618" s="16"/>
      <c r="B3618" s="16"/>
      <c r="C3618" s="16"/>
      <c r="D3618" s="16"/>
      <c r="E3618" s="16"/>
      <c r="F3618" s="16"/>
      <c r="G3618" s="24"/>
    </row>
    <row r="3619" spans="1:7">
      <c r="A3619" s="16"/>
      <c r="B3619" s="16"/>
      <c r="C3619" s="16"/>
      <c r="D3619" s="16"/>
      <c r="E3619" s="16"/>
      <c r="F3619" s="16"/>
      <c r="G3619" s="24"/>
    </row>
    <row r="3620" spans="1:7">
      <c r="A3620" s="16"/>
      <c r="B3620" s="16"/>
      <c r="C3620" s="16"/>
      <c r="D3620" s="16"/>
      <c r="E3620" s="16"/>
      <c r="F3620" s="16"/>
      <c r="G3620" s="24"/>
    </row>
    <row r="3621" spans="1:7">
      <c r="A3621" s="16"/>
      <c r="B3621" s="16"/>
      <c r="C3621" s="16"/>
      <c r="D3621" s="16"/>
      <c r="E3621" s="16"/>
      <c r="F3621" s="16"/>
      <c r="G3621" s="24"/>
    </row>
    <row r="3622" spans="1:7">
      <c r="A3622" s="16"/>
      <c r="B3622" s="16"/>
      <c r="C3622" s="16"/>
      <c r="D3622" s="16"/>
      <c r="E3622" s="16"/>
      <c r="F3622" s="16"/>
      <c r="G3622" s="24"/>
    </row>
    <row r="3623" spans="1:7">
      <c r="A3623" s="16"/>
      <c r="B3623" s="16"/>
      <c r="C3623" s="16"/>
      <c r="D3623" s="16"/>
      <c r="E3623" s="16"/>
      <c r="F3623" s="16"/>
      <c r="G3623" s="24"/>
    </row>
    <row r="3624" spans="1:7">
      <c r="A3624" s="16"/>
      <c r="B3624" s="16"/>
      <c r="C3624" s="16"/>
      <c r="D3624" s="16"/>
      <c r="E3624" s="16"/>
      <c r="F3624" s="16"/>
      <c r="G3624" s="24"/>
    </row>
    <row r="3625" spans="1:7">
      <c r="A3625" s="16"/>
      <c r="B3625" s="16"/>
      <c r="C3625" s="16"/>
      <c r="D3625" s="16"/>
      <c r="E3625" s="16"/>
      <c r="F3625" s="16"/>
      <c r="G3625" s="24"/>
    </row>
    <row r="3626" spans="1:7">
      <c r="A3626" s="16"/>
      <c r="B3626" s="16"/>
      <c r="C3626" s="16"/>
      <c r="D3626" s="16"/>
      <c r="E3626" s="16"/>
      <c r="F3626" s="16"/>
      <c r="G3626" s="24"/>
    </row>
    <row r="3627" spans="1:7">
      <c r="A3627" s="16"/>
      <c r="B3627" s="16"/>
      <c r="C3627" s="16"/>
      <c r="D3627" s="16"/>
      <c r="E3627" s="16"/>
      <c r="F3627" s="16"/>
      <c r="G3627" s="24"/>
    </row>
    <row r="3628" spans="1:7">
      <c r="A3628" s="16"/>
      <c r="B3628" s="16"/>
      <c r="C3628" s="16"/>
      <c r="D3628" s="16"/>
      <c r="E3628" s="16"/>
      <c r="F3628" s="16"/>
      <c r="G3628" s="24"/>
    </row>
    <row r="3629" spans="1:7">
      <c r="A3629" s="16"/>
      <c r="B3629" s="16"/>
      <c r="C3629" s="16"/>
      <c r="D3629" s="16"/>
      <c r="E3629" s="16"/>
      <c r="F3629" s="16"/>
      <c r="G3629" s="24"/>
    </row>
    <row r="3630" spans="1:7">
      <c r="A3630" s="16"/>
      <c r="B3630" s="16"/>
      <c r="C3630" s="16"/>
      <c r="D3630" s="16"/>
      <c r="E3630" s="16"/>
      <c r="F3630" s="16"/>
      <c r="G3630" s="24"/>
    </row>
    <row r="3631" spans="1:7">
      <c r="A3631" s="16"/>
      <c r="B3631" s="16"/>
      <c r="C3631" s="16"/>
      <c r="D3631" s="16"/>
      <c r="E3631" s="16"/>
      <c r="F3631" s="16"/>
      <c r="G3631" s="24"/>
    </row>
    <row r="3632" spans="1:7">
      <c r="A3632" s="16"/>
      <c r="B3632" s="16"/>
      <c r="C3632" s="16"/>
      <c r="D3632" s="16"/>
      <c r="E3632" s="16"/>
      <c r="F3632" s="16"/>
      <c r="G3632" s="24"/>
    </row>
    <row r="3633" spans="1:7">
      <c r="A3633" s="16"/>
      <c r="B3633" s="16"/>
      <c r="C3633" s="16"/>
      <c r="D3633" s="16"/>
      <c r="E3633" s="16"/>
      <c r="F3633" s="16"/>
      <c r="G3633" s="24"/>
    </row>
    <row r="3634" spans="1:7">
      <c r="A3634" s="16"/>
      <c r="B3634" s="16"/>
      <c r="C3634" s="16"/>
      <c r="D3634" s="16"/>
      <c r="E3634" s="16"/>
      <c r="F3634" s="16"/>
      <c r="G3634" s="24"/>
    </row>
    <row r="3635" spans="1:7">
      <c r="A3635" s="16"/>
      <c r="B3635" s="16"/>
      <c r="C3635" s="16"/>
      <c r="D3635" s="16"/>
      <c r="E3635" s="16"/>
      <c r="F3635" s="16"/>
      <c r="G3635" s="24"/>
    </row>
    <row r="3636" spans="1:7">
      <c r="A3636" s="16"/>
      <c r="B3636" s="16"/>
      <c r="C3636" s="16"/>
      <c r="D3636" s="16"/>
      <c r="E3636" s="16"/>
      <c r="F3636" s="16"/>
      <c r="G3636" s="24"/>
    </row>
    <row r="3637" spans="1:7">
      <c r="A3637" s="16"/>
      <c r="B3637" s="16"/>
      <c r="C3637" s="16"/>
      <c r="D3637" s="16"/>
      <c r="E3637" s="16"/>
      <c r="F3637" s="16"/>
      <c r="G3637" s="24"/>
    </row>
    <row r="3638" spans="1:7">
      <c r="A3638" s="16"/>
      <c r="B3638" s="16"/>
      <c r="C3638" s="16"/>
      <c r="D3638" s="16"/>
      <c r="E3638" s="16"/>
      <c r="F3638" s="16"/>
      <c r="G3638" s="24"/>
    </row>
    <row r="3639" spans="1:7">
      <c r="A3639" s="16"/>
      <c r="B3639" s="16"/>
      <c r="C3639" s="16"/>
      <c r="D3639" s="16"/>
      <c r="E3639" s="16"/>
      <c r="F3639" s="16"/>
      <c r="G3639" s="24"/>
    </row>
    <row r="3640" spans="1:7">
      <c r="A3640" s="16"/>
      <c r="B3640" s="16"/>
      <c r="C3640" s="16"/>
      <c r="D3640" s="16"/>
      <c r="E3640" s="16"/>
      <c r="F3640" s="16"/>
      <c r="G3640" s="24"/>
    </row>
    <row r="3641" spans="1:7">
      <c r="A3641" s="16"/>
      <c r="B3641" s="16"/>
      <c r="C3641" s="16"/>
      <c r="D3641" s="16"/>
      <c r="E3641" s="16"/>
      <c r="F3641" s="16"/>
      <c r="G3641" s="24"/>
    </row>
    <row r="3642" spans="1:7">
      <c r="A3642" s="16"/>
      <c r="B3642" s="16"/>
      <c r="C3642" s="16"/>
      <c r="D3642" s="16"/>
      <c r="E3642" s="16"/>
      <c r="F3642" s="16"/>
      <c r="G3642" s="24"/>
    </row>
    <row r="3643" spans="1:7">
      <c r="A3643" s="16"/>
      <c r="B3643" s="16"/>
      <c r="C3643" s="16"/>
      <c r="D3643" s="16"/>
      <c r="E3643" s="16"/>
      <c r="F3643" s="16"/>
      <c r="G3643" s="24"/>
    </row>
    <row r="3644" spans="1:7">
      <c r="A3644" s="16"/>
      <c r="B3644" s="16"/>
      <c r="C3644" s="16"/>
      <c r="D3644" s="16"/>
      <c r="E3644" s="16"/>
      <c r="F3644" s="16"/>
      <c r="G3644" s="24"/>
    </row>
    <row r="3645" spans="1:7">
      <c r="A3645" s="16"/>
      <c r="B3645" s="16"/>
      <c r="C3645" s="16"/>
      <c r="D3645" s="16"/>
      <c r="E3645" s="16"/>
      <c r="F3645" s="16"/>
      <c r="G3645" s="24"/>
    </row>
    <row r="3646" spans="1:7">
      <c r="A3646" s="16"/>
      <c r="B3646" s="16"/>
      <c r="C3646" s="16"/>
      <c r="D3646" s="16"/>
      <c r="E3646" s="16"/>
      <c r="F3646" s="16"/>
      <c r="G3646" s="24"/>
    </row>
    <row r="3647" spans="1:7">
      <c r="A3647" s="16"/>
      <c r="B3647" s="16"/>
      <c r="C3647" s="16"/>
      <c r="D3647" s="16"/>
      <c r="E3647" s="16"/>
      <c r="F3647" s="16"/>
      <c r="G3647" s="24"/>
    </row>
    <row r="3648" spans="1:7">
      <c r="A3648" s="16"/>
      <c r="B3648" s="16"/>
      <c r="C3648" s="16"/>
      <c r="D3648" s="16"/>
      <c r="E3648" s="16"/>
      <c r="F3648" s="16"/>
      <c r="G3648" s="24"/>
    </row>
    <row r="3649" spans="1:7">
      <c r="A3649" s="16"/>
      <c r="B3649" s="16"/>
      <c r="C3649" s="16"/>
      <c r="D3649" s="16"/>
      <c r="E3649" s="16"/>
      <c r="F3649" s="16"/>
      <c r="G3649" s="24"/>
    </row>
    <row r="3650" spans="1:7">
      <c r="A3650" s="16"/>
      <c r="B3650" s="16"/>
      <c r="C3650" s="16"/>
      <c r="D3650" s="16"/>
      <c r="E3650" s="16"/>
      <c r="F3650" s="16"/>
      <c r="G3650" s="24"/>
    </row>
    <row r="3651" spans="1:7">
      <c r="A3651" s="16"/>
      <c r="B3651" s="16"/>
      <c r="C3651" s="16"/>
      <c r="D3651" s="16"/>
      <c r="E3651" s="16"/>
      <c r="F3651" s="16"/>
      <c r="G3651" s="24"/>
    </row>
    <row r="3652" spans="1:7">
      <c r="A3652" s="16"/>
      <c r="B3652" s="16"/>
      <c r="C3652" s="16"/>
      <c r="D3652" s="16"/>
      <c r="E3652" s="16"/>
      <c r="F3652" s="16"/>
      <c r="G3652" s="24"/>
    </row>
    <row r="3653" spans="1:7">
      <c r="A3653" s="16"/>
      <c r="B3653" s="16"/>
      <c r="C3653" s="16"/>
      <c r="D3653" s="16"/>
      <c r="E3653" s="16"/>
      <c r="F3653" s="16"/>
      <c r="G3653" s="24"/>
    </row>
    <row r="3654" spans="1:7">
      <c r="A3654" s="16"/>
      <c r="B3654" s="16"/>
      <c r="C3654" s="16"/>
      <c r="D3654" s="16"/>
      <c r="E3654" s="16"/>
      <c r="F3654" s="16"/>
      <c r="G3654" s="24"/>
    </row>
    <row r="3655" spans="1:7">
      <c r="A3655" s="16"/>
      <c r="B3655" s="16"/>
      <c r="C3655" s="16"/>
      <c r="D3655" s="16"/>
      <c r="E3655" s="16"/>
      <c r="F3655" s="16"/>
      <c r="G3655" s="24"/>
    </row>
    <row r="3656" spans="1:7">
      <c r="A3656" s="16"/>
      <c r="B3656" s="16"/>
      <c r="C3656" s="16"/>
      <c r="D3656" s="16"/>
      <c r="E3656" s="16"/>
      <c r="F3656" s="16"/>
      <c r="G3656" s="24"/>
    </row>
    <row r="3657" spans="1:7">
      <c r="A3657" s="16"/>
      <c r="B3657" s="16"/>
      <c r="C3657" s="16"/>
      <c r="D3657" s="16"/>
      <c r="E3657" s="16"/>
      <c r="F3657" s="16"/>
      <c r="G3657" s="24"/>
    </row>
    <row r="3658" spans="1:7">
      <c r="A3658" s="16"/>
      <c r="B3658" s="16"/>
      <c r="C3658" s="16"/>
      <c r="D3658" s="16"/>
      <c r="E3658" s="16"/>
      <c r="F3658" s="16"/>
      <c r="G3658" s="24"/>
    </row>
    <row r="3659" spans="1:7">
      <c r="A3659" s="16"/>
      <c r="B3659" s="16"/>
      <c r="C3659" s="16"/>
      <c r="D3659" s="16"/>
      <c r="E3659" s="16"/>
      <c r="F3659" s="16"/>
      <c r="G3659" s="24"/>
    </row>
    <row r="3660" spans="1:7">
      <c r="A3660" s="16"/>
      <c r="B3660" s="16"/>
      <c r="C3660" s="16"/>
      <c r="D3660" s="16"/>
      <c r="E3660" s="16"/>
      <c r="F3660" s="16"/>
      <c r="G3660" s="24"/>
    </row>
    <row r="3661" spans="1:7">
      <c r="A3661" s="16"/>
      <c r="B3661" s="16"/>
      <c r="C3661" s="16"/>
      <c r="D3661" s="16"/>
      <c r="E3661" s="16"/>
      <c r="F3661" s="16"/>
      <c r="G3661" s="24"/>
    </row>
    <row r="3662" spans="1:7">
      <c r="A3662" s="16"/>
      <c r="B3662" s="16"/>
      <c r="C3662" s="16"/>
      <c r="D3662" s="16"/>
      <c r="E3662" s="16"/>
      <c r="F3662" s="16"/>
      <c r="G3662" s="24"/>
    </row>
    <row r="3663" spans="1:7">
      <c r="A3663" s="16"/>
      <c r="B3663" s="16"/>
      <c r="C3663" s="16"/>
      <c r="D3663" s="16"/>
      <c r="E3663" s="16"/>
      <c r="F3663" s="16"/>
      <c r="G3663" s="24"/>
    </row>
    <row r="3664" spans="1:7">
      <c r="A3664" s="16"/>
      <c r="B3664" s="16"/>
      <c r="C3664" s="16"/>
      <c r="D3664" s="16"/>
      <c r="E3664" s="16"/>
      <c r="F3664" s="16"/>
      <c r="G3664" s="24"/>
    </row>
    <row r="3665" spans="1:7">
      <c r="A3665" s="16"/>
      <c r="B3665" s="16"/>
      <c r="C3665" s="16"/>
      <c r="D3665" s="16"/>
      <c r="E3665" s="16"/>
      <c r="F3665" s="16"/>
      <c r="G3665" s="24"/>
    </row>
    <row r="3666" spans="1:7">
      <c r="A3666" s="16"/>
      <c r="B3666" s="16"/>
      <c r="C3666" s="16"/>
      <c r="D3666" s="16"/>
      <c r="E3666" s="16"/>
      <c r="F3666" s="16"/>
      <c r="G3666" s="24"/>
    </row>
    <row r="3667" spans="1:7">
      <c r="A3667" s="16"/>
      <c r="B3667" s="16"/>
      <c r="C3667" s="16"/>
      <c r="D3667" s="16"/>
      <c r="E3667" s="16"/>
      <c r="F3667" s="16"/>
      <c r="G3667" s="24"/>
    </row>
    <row r="3668" spans="1:7">
      <c r="A3668" s="16"/>
      <c r="B3668" s="16"/>
      <c r="C3668" s="16"/>
      <c r="D3668" s="16"/>
      <c r="E3668" s="16"/>
      <c r="F3668" s="16"/>
      <c r="G3668" s="24"/>
    </row>
    <row r="3669" spans="1:7">
      <c r="A3669" s="16"/>
      <c r="B3669" s="16"/>
      <c r="C3669" s="16"/>
      <c r="D3669" s="16"/>
      <c r="E3669" s="16"/>
      <c r="F3669" s="16"/>
      <c r="G3669" s="24"/>
    </row>
    <row r="3670" spans="1:7">
      <c r="A3670" s="16"/>
      <c r="B3670" s="16"/>
      <c r="C3670" s="16"/>
      <c r="D3670" s="16"/>
      <c r="E3670" s="16"/>
      <c r="F3670" s="16"/>
      <c r="G3670" s="24"/>
    </row>
    <row r="3671" spans="1:7">
      <c r="A3671" s="16"/>
      <c r="B3671" s="16"/>
      <c r="C3671" s="16"/>
      <c r="D3671" s="16"/>
      <c r="E3671" s="16"/>
      <c r="F3671" s="16"/>
      <c r="G3671" s="24"/>
    </row>
    <row r="3672" spans="1:7">
      <c r="A3672" s="16"/>
      <c r="B3672" s="16"/>
      <c r="C3672" s="16"/>
      <c r="D3672" s="16"/>
      <c r="E3672" s="16"/>
      <c r="F3672" s="16"/>
      <c r="G3672" s="24"/>
    </row>
    <row r="3673" spans="1:7">
      <c r="A3673" s="16"/>
      <c r="B3673" s="16"/>
      <c r="C3673" s="16"/>
      <c r="D3673" s="16"/>
      <c r="E3673" s="16"/>
      <c r="F3673" s="16"/>
      <c r="G3673" s="24"/>
    </row>
    <row r="3674" spans="1:7">
      <c r="A3674" s="16"/>
      <c r="B3674" s="16"/>
      <c r="C3674" s="16"/>
      <c r="D3674" s="16"/>
      <c r="E3674" s="16"/>
      <c r="F3674" s="16"/>
      <c r="G3674" s="24"/>
    </row>
    <row r="3675" spans="1:7">
      <c r="A3675" s="16"/>
      <c r="B3675" s="16"/>
      <c r="C3675" s="16"/>
      <c r="D3675" s="16"/>
      <c r="E3675" s="16"/>
      <c r="F3675" s="16"/>
      <c r="G3675" s="24"/>
    </row>
    <row r="3676" spans="1:7">
      <c r="A3676" s="16"/>
      <c r="B3676" s="16"/>
      <c r="C3676" s="16"/>
      <c r="D3676" s="16"/>
      <c r="E3676" s="16"/>
      <c r="F3676" s="16"/>
      <c r="G3676" s="24"/>
    </row>
    <row r="3677" spans="1:7">
      <c r="A3677" s="16"/>
      <c r="B3677" s="16"/>
      <c r="C3677" s="16"/>
      <c r="D3677" s="16"/>
      <c r="E3677" s="16"/>
      <c r="F3677" s="16"/>
      <c r="G3677" s="24"/>
    </row>
    <row r="3678" spans="1:7">
      <c r="A3678" s="16"/>
      <c r="B3678" s="16"/>
      <c r="C3678" s="16"/>
      <c r="D3678" s="16"/>
      <c r="E3678" s="16"/>
      <c r="F3678" s="16"/>
      <c r="G3678" s="24"/>
    </row>
    <row r="3679" spans="1:7">
      <c r="A3679" s="16"/>
      <c r="B3679" s="16"/>
      <c r="C3679" s="16"/>
      <c r="D3679" s="16"/>
      <c r="E3679" s="16"/>
      <c r="F3679" s="16"/>
      <c r="G3679" s="24"/>
    </row>
    <row r="3680" spans="1:7">
      <c r="A3680" s="16"/>
      <c r="B3680" s="16"/>
      <c r="C3680" s="16"/>
      <c r="D3680" s="16"/>
      <c r="E3680" s="16"/>
      <c r="F3680" s="16"/>
      <c r="G3680" s="24"/>
    </row>
    <row r="3681" spans="1:7">
      <c r="A3681" s="16"/>
      <c r="B3681" s="16"/>
      <c r="C3681" s="16"/>
      <c r="D3681" s="16"/>
      <c r="E3681" s="16"/>
      <c r="F3681" s="16"/>
      <c r="G3681" s="24"/>
    </row>
    <row r="3682" spans="1:7">
      <c r="A3682" s="16"/>
      <c r="B3682" s="16"/>
      <c r="C3682" s="16"/>
      <c r="D3682" s="16"/>
      <c r="E3682" s="16"/>
      <c r="F3682" s="16"/>
      <c r="G3682" s="24"/>
    </row>
    <row r="3683" spans="1:7">
      <c r="A3683" s="16"/>
      <c r="B3683" s="16"/>
      <c r="C3683" s="16"/>
      <c r="D3683" s="16"/>
      <c r="E3683" s="16"/>
      <c r="F3683" s="16"/>
      <c r="G3683" s="24"/>
    </row>
    <row r="3684" spans="1:7">
      <c r="A3684" s="16"/>
      <c r="B3684" s="16"/>
      <c r="C3684" s="16"/>
      <c r="D3684" s="16"/>
      <c r="E3684" s="16"/>
      <c r="F3684" s="16"/>
      <c r="G3684" s="24"/>
    </row>
    <row r="3685" spans="1:7">
      <c r="A3685" s="16"/>
      <c r="B3685" s="16"/>
      <c r="C3685" s="16"/>
      <c r="D3685" s="16"/>
      <c r="E3685" s="16"/>
      <c r="F3685" s="16"/>
      <c r="G3685" s="24"/>
    </row>
    <row r="3686" spans="1:7">
      <c r="A3686" s="16"/>
      <c r="B3686" s="16"/>
      <c r="C3686" s="16"/>
      <c r="D3686" s="16"/>
      <c r="E3686" s="16"/>
      <c r="F3686" s="16"/>
      <c r="G3686" s="24"/>
    </row>
    <row r="3687" spans="1:7">
      <c r="A3687" s="16"/>
      <c r="B3687" s="16"/>
      <c r="C3687" s="16"/>
      <c r="D3687" s="16"/>
      <c r="E3687" s="16"/>
      <c r="F3687" s="16"/>
      <c r="G3687" s="24"/>
    </row>
    <row r="3688" spans="1:7">
      <c r="A3688" s="16"/>
      <c r="B3688" s="16"/>
      <c r="C3688" s="16"/>
      <c r="D3688" s="16"/>
      <c r="E3688" s="16"/>
      <c r="F3688" s="16"/>
      <c r="G3688" s="24"/>
    </row>
    <row r="3689" spans="1:7">
      <c r="A3689" s="16"/>
      <c r="B3689" s="16"/>
      <c r="C3689" s="16"/>
      <c r="D3689" s="16"/>
      <c r="E3689" s="16"/>
      <c r="F3689" s="16"/>
      <c r="G3689" s="24"/>
    </row>
    <row r="3690" spans="1:7">
      <c r="A3690" s="16"/>
      <c r="B3690" s="16"/>
      <c r="C3690" s="16"/>
      <c r="D3690" s="16"/>
      <c r="E3690" s="16"/>
      <c r="F3690" s="16"/>
      <c r="G3690" s="24"/>
    </row>
    <row r="3691" spans="1:7">
      <c r="A3691" s="16"/>
      <c r="B3691" s="16"/>
      <c r="C3691" s="16"/>
      <c r="D3691" s="16"/>
      <c r="E3691" s="16"/>
      <c r="F3691" s="16"/>
      <c r="G3691" s="24"/>
    </row>
    <row r="3692" spans="1:7">
      <c r="A3692" s="16"/>
      <c r="B3692" s="16"/>
      <c r="C3692" s="16"/>
      <c r="D3692" s="16"/>
      <c r="E3692" s="16"/>
      <c r="F3692" s="16"/>
      <c r="G3692" s="24"/>
    </row>
    <row r="3693" spans="1:7">
      <c r="A3693" s="16"/>
      <c r="B3693" s="16"/>
      <c r="C3693" s="16"/>
      <c r="D3693" s="16"/>
      <c r="E3693" s="16"/>
      <c r="F3693" s="16"/>
      <c r="G3693" s="24"/>
    </row>
    <row r="3694" spans="1:7">
      <c r="A3694" s="16"/>
      <c r="B3694" s="16"/>
      <c r="C3694" s="16"/>
      <c r="D3694" s="16"/>
      <c r="E3694" s="16"/>
      <c r="F3694" s="16"/>
      <c r="G3694" s="24"/>
    </row>
    <row r="3695" spans="1:7">
      <c r="A3695" s="16"/>
      <c r="B3695" s="16"/>
      <c r="C3695" s="16"/>
      <c r="D3695" s="16"/>
      <c r="E3695" s="16"/>
      <c r="F3695" s="16"/>
      <c r="G3695" s="24"/>
    </row>
    <row r="3696" spans="1:7">
      <c r="A3696" s="16"/>
      <c r="B3696" s="16"/>
      <c r="C3696" s="16"/>
      <c r="D3696" s="16"/>
      <c r="E3696" s="16"/>
      <c r="F3696" s="16"/>
      <c r="G3696" s="24"/>
    </row>
    <row r="3697" spans="1:7">
      <c r="A3697" s="16"/>
      <c r="B3697" s="16"/>
      <c r="C3697" s="16"/>
      <c r="D3697" s="16"/>
      <c r="E3697" s="16"/>
      <c r="F3697" s="16"/>
      <c r="G3697" s="24"/>
    </row>
    <row r="3698" spans="1:7">
      <c r="A3698" s="16"/>
      <c r="B3698" s="16"/>
      <c r="C3698" s="16"/>
      <c r="D3698" s="16"/>
      <c r="E3698" s="16"/>
      <c r="F3698" s="16"/>
      <c r="G3698" s="24"/>
    </row>
    <row r="3699" spans="1:7">
      <c r="A3699" s="16"/>
      <c r="B3699" s="16"/>
      <c r="C3699" s="16"/>
      <c r="D3699" s="16"/>
      <c r="E3699" s="16"/>
      <c r="F3699" s="16"/>
      <c r="G3699" s="24"/>
    </row>
    <row r="3700" spans="1:7">
      <c r="A3700" s="16"/>
      <c r="B3700" s="16"/>
      <c r="C3700" s="16"/>
      <c r="D3700" s="16"/>
      <c r="E3700" s="16"/>
      <c r="F3700" s="16"/>
      <c r="G3700" s="24"/>
    </row>
    <row r="3701" spans="1:7">
      <c r="A3701" s="16"/>
      <c r="B3701" s="16"/>
      <c r="C3701" s="16"/>
      <c r="D3701" s="16"/>
      <c r="E3701" s="16"/>
      <c r="F3701" s="16"/>
      <c r="G3701" s="24"/>
    </row>
    <row r="3702" spans="1:7">
      <c r="A3702" s="16"/>
      <c r="B3702" s="16"/>
      <c r="C3702" s="16"/>
      <c r="D3702" s="16"/>
      <c r="E3702" s="16"/>
      <c r="F3702" s="16"/>
      <c r="G3702" s="24"/>
    </row>
    <row r="3703" spans="1:7">
      <c r="A3703" s="16"/>
      <c r="B3703" s="16"/>
      <c r="C3703" s="16"/>
      <c r="D3703" s="16"/>
      <c r="E3703" s="16"/>
      <c r="F3703" s="16"/>
      <c r="G3703" s="24"/>
    </row>
    <row r="3704" spans="1:7">
      <c r="A3704" s="16"/>
      <c r="B3704" s="16"/>
      <c r="C3704" s="16"/>
      <c r="D3704" s="16"/>
      <c r="E3704" s="16"/>
      <c r="F3704" s="16"/>
      <c r="G3704" s="24"/>
    </row>
    <row r="3705" spans="1:7">
      <c r="A3705" s="16"/>
      <c r="B3705" s="16"/>
      <c r="C3705" s="16"/>
      <c r="D3705" s="16"/>
      <c r="E3705" s="16"/>
      <c r="F3705" s="16"/>
      <c r="G3705" s="24"/>
    </row>
    <row r="3706" spans="1:7">
      <c r="A3706" s="16"/>
      <c r="B3706" s="16"/>
      <c r="C3706" s="16"/>
      <c r="D3706" s="16"/>
      <c r="E3706" s="16"/>
      <c r="F3706" s="16"/>
      <c r="G3706" s="24"/>
    </row>
    <row r="3707" spans="1:7">
      <c r="A3707" s="16"/>
      <c r="B3707" s="16"/>
      <c r="C3707" s="16"/>
      <c r="D3707" s="16"/>
      <c r="E3707" s="16"/>
      <c r="F3707" s="16"/>
      <c r="G3707" s="24"/>
    </row>
    <row r="3708" spans="1:7">
      <c r="A3708" s="16"/>
      <c r="B3708" s="16"/>
      <c r="C3708" s="16"/>
      <c r="D3708" s="16"/>
      <c r="E3708" s="16"/>
      <c r="F3708" s="16"/>
      <c r="G3708" s="24"/>
    </row>
    <row r="3709" spans="1:7">
      <c r="A3709" s="16"/>
      <c r="B3709" s="16"/>
      <c r="C3709" s="16"/>
      <c r="D3709" s="16"/>
      <c r="E3709" s="16"/>
      <c r="F3709" s="16"/>
      <c r="G3709" s="24"/>
    </row>
    <row r="3710" spans="1:7">
      <c r="A3710" s="16"/>
      <c r="B3710" s="16"/>
      <c r="C3710" s="16"/>
      <c r="D3710" s="16"/>
      <c r="E3710" s="16"/>
      <c r="F3710" s="16"/>
      <c r="G3710" s="24"/>
    </row>
    <row r="3711" spans="1:7">
      <c r="A3711" s="16"/>
      <c r="B3711" s="16"/>
      <c r="C3711" s="16"/>
      <c r="D3711" s="16"/>
      <c r="E3711" s="16"/>
      <c r="F3711" s="16"/>
      <c r="G3711" s="24"/>
    </row>
    <row r="3712" spans="1:7">
      <c r="A3712" s="16"/>
      <c r="B3712" s="16"/>
      <c r="C3712" s="16"/>
      <c r="D3712" s="16"/>
      <c r="E3712" s="16"/>
      <c r="F3712" s="16"/>
      <c r="G3712" s="24"/>
    </row>
    <row r="3713" spans="1:7">
      <c r="A3713" s="16"/>
      <c r="B3713" s="16"/>
      <c r="C3713" s="16"/>
      <c r="D3713" s="16"/>
      <c r="E3713" s="16"/>
      <c r="F3713" s="16"/>
      <c r="G3713" s="24"/>
    </row>
    <row r="3714" spans="1:7">
      <c r="A3714" s="16"/>
      <c r="B3714" s="16"/>
      <c r="C3714" s="16"/>
      <c r="D3714" s="16"/>
      <c r="E3714" s="16"/>
      <c r="F3714" s="16"/>
      <c r="G3714" s="24"/>
    </row>
    <row r="3715" spans="1:7">
      <c r="A3715" s="16"/>
      <c r="B3715" s="16"/>
      <c r="C3715" s="16"/>
      <c r="D3715" s="16"/>
      <c r="E3715" s="16"/>
      <c r="F3715" s="16"/>
      <c r="G3715" s="24"/>
    </row>
    <row r="3716" spans="1:7">
      <c r="A3716" s="16"/>
      <c r="B3716" s="16"/>
      <c r="C3716" s="16"/>
      <c r="D3716" s="16"/>
      <c r="E3716" s="16"/>
      <c r="F3716" s="16"/>
      <c r="G3716" s="24"/>
    </row>
    <row r="3717" spans="1:7">
      <c r="A3717" s="16"/>
      <c r="B3717" s="16"/>
      <c r="C3717" s="16"/>
      <c r="D3717" s="16"/>
      <c r="E3717" s="16"/>
      <c r="F3717" s="16"/>
      <c r="G3717" s="24"/>
    </row>
    <row r="3718" spans="1:7">
      <c r="A3718" s="16"/>
      <c r="B3718" s="16"/>
      <c r="C3718" s="16"/>
      <c r="D3718" s="16"/>
      <c r="E3718" s="16"/>
      <c r="F3718" s="16"/>
      <c r="G3718" s="24"/>
    </row>
    <row r="3719" spans="1:7">
      <c r="A3719" s="16"/>
      <c r="B3719" s="16"/>
      <c r="C3719" s="16"/>
      <c r="D3719" s="16"/>
      <c r="E3719" s="16"/>
      <c r="F3719" s="16"/>
      <c r="G3719" s="24"/>
    </row>
    <row r="3720" spans="1:7">
      <c r="A3720" s="16"/>
      <c r="B3720" s="16"/>
      <c r="C3720" s="16"/>
      <c r="D3720" s="16"/>
      <c r="E3720" s="16"/>
      <c r="F3720" s="16"/>
      <c r="G3720" s="24"/>
    </row>
    <row r="3721" spans="1:7">
      <c r="A3721" s="16"/>
      <c r="B3721" s="16"/>
      <c r="C3721" s="16"/>
      <c r="D3721" s="16"/>
      <c r="E3721" s="16"/>
      <c r="F3721" s="16"/>
      <c r="G3721" s="24"/>
    </row>
    <row r="3722" spans="1:7">
      <c r="A3722" s="16"/>
      <c r="B3722" s="16"/>
      <c r="C3722" s="16"/>
      <c r="D3722" s="16"/>
      <c r="E3722" s="16"/>
      <c r="F3722" s="16"/>
      <c r="G3722" s="24"/>
    </row>
    <row r="3723" spans="1:7">
      <c r="A3723" s="16"/>
      <c r="B3723" s="16"/>
      <c r="C3723" s="16"/>
      <c r="D3723" s="16"/>
      <c r="E3723" s="16"/>
      <c r="F3723" s="16"/>
      <c r="G3723" s="24"/>
    </row>
    <row r="3724" spans="1:7">
      <c r="A3724" s="16"/>
      <c r="B3724" s="16"/>
      <c r="C3724" s="16"/>
      <c r="D3724" s="16"/>
      <c r="E3724" s="16"/>
      <c r="F3724" s="16"/>
      <c r="G3724" s="24"/>
    </row>
    <row r="3725" spans="1:7">
      <c r="A3725" s="16"/>
      <c r="B3725" s="16"/>
      <c r="C3725" s="16"/>
      <c r="D3725" s="16"/>
      <c r="E3725" s="16"/>
      <c r="F3725" s="16"/>
      <c r="G3725" s="24"/>
    </row>
    <row r="3726" spans="1:7">
      <c r="A3726" s="16"/>
      <c r="B3726" s="16"/>
      <c r="C3726" s="16"/>
      <c r="D3726" s="16"/>
      <c r="E3726" s="16"/>
      <c r="F3726" s="16"/>
      <c r="G3726" s="24"/>
    </row>
    <row r="3727" spans="1:7">
      <c r="A3727" s="16"/>
      <c r="B3727" s="16"/>
      <c r="C3727" s="16"/>
      <c r="D3727" s="16"/>
      <c r="E3727" s="16"/>
      <c r="F3727" s="16"/>
      <c r="G3727" s="24"/>
    </row>
    <row r="3728" spans="1:7">
      <c r="A3728" s="16"/>
      <c r="B3728" s="16"/>
      <c r="C3728" s="16"/>
      <c r="D3728" s="16"/>
      <c r="E3728" s="16"/>
      <c r="F3728" s="16"/>
      <c r="G3728" s="24"/>
    </row>
    <row r="3729" spans="1:7">
      <c r="A3729" s="16"/>
      <c r="B3729" s="16"/>
      <c r="C3729" s="16"/>
      <c r="D3729" s="16"/>
      <c r="E3729" s="16"/>
      <c r="F3729" s="16"/>
      <c r="G3729" s="24"/>
    </row>
    <row r="3730" spans="1:7">
      <c r="A3730" s="16"/>
      <c r="B3730" s="16"/>
      <c r="C3730" s="16"/>
      <c r="D3730" s="16"/>
      <c r="E3730" s="16"/>
      <c r="F3730" s="16"/>
      <c r="G3730" s="24"/>
    </row>
    <row r="3731" spans="1:7">
      <c r="A3731" s="16"/>
      <c r="B3731" s="16"/>
      <c r="C3731" s="16"/>
      <c r="D3731" s="16"/>
      <c r="E3731" s="16"/>
      <c r="F3731" s="16"/>
      <c r="G3731" s="24"/>
    </row>
    <row r="3732" spans="1:7">
      <c r="A3732" s="16"/>
      <c r="B3732" s="16"/>
      <c r="C3732" s="16"/>
      <c r="D3732" s="16"/>
      <c r="E3732" s="16"/>
      <c r="F3732" s="16"/>
      <c r="G3732" s="24"/>
    </row>
    <row r="3733" spans="1:7">
      <c r="A3733" s="16"/>
      <c r="B3733" s="16"/>
      <c r="C3733" s="16"/>
      <c r="D3733" s="16"/>
      <c r="E3733" s="16"/>
      <c r="F3733" s="16"/>
      <c r="G3733" s="24"/>
    </row>
    <row r="3734" spans="1:7">
      <c r="A3734" s="16"/>
      <c r="B3734" s="16"/>
      <c r="C3734" s="16"/>
      <c r="D3734" s="16"/>
      <c r="E3734" s="16"/>
      <c r="F3734" s="16"/>
      <c r="G3734" s="24"/>
    </row>
    <row r="3735" spans="1:7">
      <c r="A3735" s="16"/>
      <c r="B3735" s="16"/>
      <c r="C3735" s="16"/>
      <c r="D3735" s="16"/>
      <c r="E3735" s="16"/>
      <c r="F3735" s="16"/>
      <c r="G3735" s="24"/>
    </row>
    <row r="3736" spans="1:7">
      <c r="A3736" s="16"/>
      <c r="B3736" s="16"/>
      <c r="C3736" s="16"/>
      <c r="D3736" s="16"/>
      <c r="E3736" s="16"/>
      <c r="F3736" s="16"/>
      <c r="G3736" s="24"/>
    </row>
    <row r="3737" spans="1:7">
      <c r="A3737" s="16"/>
      <c r="B3737" s="16"/>
      <c r="C3737" s="16"/>
      <c r="D3737" s="16"/>
      <c r="E3737" s="16"/>
      <c r="F3737" s="16"/>
      <c r="G3737" s="24"/>
    </row>
    <row r="3738" spans="1:7">
      <c r="A3738" s="16"/>
      <c r="B3738" s="16"/>
      <c r="C3738" s="16"/>
      <c r="D3738" s="16"/>
      <c r="E3738" s="16"/>
      <c r="F3738" s="16"/>
      <c r="G3738" s="24"/>
    </row>
    <row r="3739" spans="1:7">
      <c r="A3739" s="16"/>
      <c r="B3739" s="16"/>
      <c r="C3739" s="16"/>
      <c r="D3739" s="16"/>
      <c r="E3739" s="16"/>
      <c r="F3739" s="16"/>
      <c r="G3739" s="24"/>
    </row>
    <row r="3740" spans="1:7">
      <c r="A3740" s="16"/>
      <c r="B3740" s="16"/>
      <c r="C3740" s="16"/>
      <c r="D3740" s="16"/>
      <c r="E3740" s="16"/>
      <c r="F3740" s="16"/>
      <c r="G3740" s="24"/>
    </row>
    <row r="3741" spans="1:7">
      <c r="A3741" s="16"/>
      <c r="B3741" s="16"/>
      <c r="C3741" s="16"/>
      <c r="D3741" s="16"/>
      <c r="E3741" s="16"/>
      <c r="F3741" s="16"/>
      <c r="G3741" s="24"/>
    </row>
    <row r="3742" spans="1:7">
      <c r="A3742" s="16"/>
      <c r="B3742" s="16"/>
      <c r="C3742" s="16"/>
      <c r="D3742" s="16"/>
      <c r="E3742" s="16"/>
      <c r="F3742" s="16"/>
      <c r="G3742" s="24"/>
    </row>
    <row r="3743" spans="1:7">
      <c r="A3743" s="16"/>
      <c r="B3743" s="16"/>
      <c r="C3743" s="16"/>
      <c r="D3743" s="16"/>
      <c r="E3743" s="16"/>
      <c r="F3743" s="16"/>
      <c r="G3743" s="24"/>
    </row>
    <row r="3744" spans="1:7">
      <c r="A3744" s="16"/>
      <c r="B3744" s="16"/>
      <c r="C3744" s="16"/>
      <c r="D3744" s="16"/>
      <c r="E3744" s="16"/>
      <c r="F3744" s="16"/>
      <c r="G3744" s="24"/>
    </row>
    <row r="3745" spans="1:7">
      <c r="A3745" s="16"/>
      <c r="B3745" s="16"/>
      <c r="C3745" s="16"/>
      <c r="D3745" s="16"/>
      <c r="E3745" s="16"/>
      <c r="F3745" s="16"/>
      <c r="G3745" s="24"/>
    </row>
    <row r="3746" spans="1:7">
      <c r="A3746" s="16"/>
      <c r="B3746" s="16"/>
      <c r="C3746" s="16"/>
      <c r="D3746" s="16"/>
      <c r="E3746" s="16"/>
      <c r="F3746" s="16"/>
      <c r="G3746" s="24"/>
    </row>
    <row r="3747" spans="1:7">
      <c r="A3747" s="16"/>
      <c r="B3747" s="16"/>
      <c r="C3747" s="16"/>
      <c r="D3747" s="16"/>
      <c r="E3747" s="16"/>
      <c r="F3747" s="16"/>
      <c r="G3747" s="24"/>
    </row>
    <row r="3748" spans="1:7">
      <c r="A3748" s="16"/>
      <c r="B3748" s="16"/>
      <c r="C3748" s="16"/>
      <c r="D3748" s="16"/>
      <c r="E3748" s="16"/>
      <c r="F3748" s="16"/>
      <c r="G3748" s="24"/>
    </row>
    <row r="3749" spans="1:7">
      <c r="A3749" s="16"/>
      <c r="B3749" s="16"/>
      <c r="C3749" s="16"/>
      <c r="D3749" s="16"/>
      <c r="E3749" s="16"/>
      <c r="F3749" s="16"/>
      <c r="G3749" s="24"/>
    </row>
    <row r="3750" spans="1:7">
      <c r="A3750" s="16"/>
      <c r="B3750" s="16"/>
      <c r="C3750" s="16"/>
      <c r="D3750" s="16"/>
      <c r="E3750" s="16"/>
      <c r="F3750" s="16"/>
      <c r="G3750" s="24"/>
    </row>
    <row r="3751" spans="1:7">
      <c r="A3751" s="16"/>
      <c r="B3751" s="16"/>
      <c r="C3751" s="16"/>
      <c r="D3751" s="16"/>
      <c r="E3751" s="16"/>
      <c r="F3751" s="16"/>
      <c r="G3751" s="24"/>
    </row>
    <row r="3752" spans="1:7">
      <c r="A3752" s="16"/>
      <c r="B3752" s="16"/>
      <c r="C3752" s="16"/>
      <c r="D3752" s="16"/>
      <c r="E3752" s="16"/>
      <c r="F3752" s="16"/>
      <c r="G3752" s="24"/>
    </row>
    <row r="3753" spans="1:7">
      <c r="A3753" s="16"/>
      <c r="B3753" s="16"/>
      <c r="C3753" s="16"/>
      <c r="D3753" s="16"/>
      <c r="E3753" s="16"/>
      <c r="F3753" s="16"/>
      <c r="G3753" s="24"/>
    </row>
    <row r="3754" spans="1:7">
      <c r="A3754" s="16"/>
      <c r="B3754" s="16"/>
      <c r="C3754" s="16"/>
      <c r="D3754" s="16"/>
      <c r="E3754" s="16"/>
      <c r="F3754" s="16"/>
      <c r="G3754" s="24"/>
    </row>
    <row r="3755" spans="1:7">
      <c r="A3755" s="16"/>
      <c r="B3755" s="16"/>
      <c r="C3755" s="16"/>
      <c r="D3755" s="16"/>
      <c r="E3755" s="16"/>
      <c r="F3755" s="16"/>
      <c r="G3755" s="24"/>
    </row>
    <row r="3756" spans="1:7">
      <c r="A3756" s="16"/>
      <c r="B3756" s="16"/>
      <c r="C3756" s="16"/>
      <c r="D3756" s="16"/>
      <c r="E3756" s="16"/>
      <c r="F3756" s="16"/>
      <c r="G3756" s="24"/>
    </row>
    <row r="3757" spans="1:7">
      <c r="A3757" s="16"/>
      <c r="B3757" s="16"/>
      <c r="C3757" s="16"/>
      <c r="D3757" s="16"/>
      <c r="E3757" s="16"/>
      <c r="F3757" s="16"/>
      <c r="G3757" s="24"/>
    </row>
    <row r="3758" spans="1:7">
      <c r="A3758" s="16"/>
      <c r="B3758" s="16"/>
      <c r="C3758" s="16"/>
      <c r="D3758" s="16"/>
      <c r="E3758" s="16"/>
      <c r="F3758" s="16"/>
      <c r="G3758" s="24"/>
    </row>
    <row r="3759" spans="1:7">
      <c r="A3759" s="16"/>
      <c r="B3759" s="16"/>
      <c r="C3759" s="16"/>
      <c r="D3759" s="16"/>
      <c r="E3759" s="16"/>
      <c r="F3759" s="16"/>
      <c r="G3759" s="24"/>
    </row>
    <row r="3760" spans="1:7">
      <c r="A3760" s="16"/>
      <c r="B3760" s="16"/>
      <c r="C3760" s="16"/>
      <c r="D3760" s="16"/>
      <c r="E3760" s="16"/>
      <c r="F3760" s="16"/>
      <c r="G3760" s="24"/>
    </row>
    <row r="3761" spans="1:7">
      <c r="A3761" s="16"/>
      <c r="B3761" s="16"/>
      <c r="C3761" s="16"/>
      <c r="D3761" s="16"/>
      <c r="E3761" s="16"/>
      <c r="F3761" s="16"/>
      <c r="G3761" s="24"/>
    </row>
    <row r="3762" spans="1:7">
      <c r="A3762" s="16"/>
      <c r="B3762" s="16"/>
      <c r="C3762" s="16"/>
      <c r="D3762" s="16"/>
      <c r="E3762" s="16"/>
      <c r="F3762" s="16"/>
      <c r="G3762" s="24"/>
    </row>
    <row r="3763" spans="1:7">
      <c r="A3763" s="16"/>
      <c r="B3763" s="16"/>
      <c r="C3763" s="16"/>
      <c r="D3763" s="16"/>
      <c r="E3763" s="16"/>
      <c r="F3763" s="16"/>
      <c r="G3763" s="24"/>
    </row>
    <row r="3764" spans="1:7">
      <c r="A3764" s="16"/>
      <c r="B3764" s="16"/>
      <c r="C3764" s="16"/>
      <c r="D3764" s="16"/>
      <c r="E3764" s="16"/>
      <c r="F3764" s="16"/>
      <c r="G3764" s="24"/>
    </row>
    <row r="3765" spans="1:7">
      <c r="A3765" s="16"/>
      <c r="B3765" s="16"/>
      <c r="C3765" s="16"/>
      <c r="D3765" s="16"/>
      <c r="E3765" s="16"/>
      <c r="F3765" s="16"/>
      <c r="G3765" s="24"/>
    </row>
    <row r="3766" spans="1:7">
      <c r="A3766" s="16"/>
      <c r="B3766" s="16"/>
      <c r="C3766" s="16"/>
      <c r="D3766" s="16"/>
      <c r="E3766" s="16"/>
      <c r="F3766" s="16"/>
      <c r="G3766" s="24"/>
    </row>
    <row r="3767" spans="1:7">
      <c r="A3767" s="16"/>
      <c r="B3767" s="16"/>
      <c r="C3767" s="16"/>
      <c r="D3767" s="16"/>
      <c r="E3767" s="16"/>
      <c r="F3767" s="16"/>
      <c r="G3767" s="24"/>
    </row>
    <row r="3768" spans="1:7">
      <c r="A3768" s="16"/>
      <c r="B3768" s="16"/>
      <c r="C3768" s="16"/>
      <c r="D3768" s="16"/>
      <c r="E3768" s="16"/>
      <c r="F3768" s="16"/>
      <c r="G3768" s="24"/>
    </row>
    <row r="3769" spans="1:7">
      <c r="A3769" s="16"/>
      <c r="B3769" s="16"/>
      <c r="C3769" s="16"/>
      <c r="D3769" s="16"/>
      <c r="E3769" s="16"/>
      <c r="F3769" s="16"/>
      <c r="G3769" s="24"/>
    </row>
    <row r="3770" spans="1:7">
      <c r="A3770" s="16"/>
      <c r="B3770" s="16"/>
      <c r="C3770" s="16"/>
      <c r="D3770" s="16"/>
      <c r="E3770" s="16"/>
      <c r="F3770" s="16"/>
      <c r="G3770" s="24"/>
    </row>
    <row r="3771" spans="1:7">
      <c r="A3771" s="16"/>
      <c r="B3771" s="16"/>
      <c r="C3771" s="16"/>
      <c r="D3771" s="16"/>
      <c r="E3771" s="16"/>
      <c r="F3771" s="16"/>
      <c r="G3771" s="24"/>
    </row>
    <row r="3772" spans="1:7">
      <c r="A3772" s="16"/>
      <c r="B3772" s="16"/>
      <c r="C3772" s="16"/>
      <c r="D3772" s="16"/>
      <c r="E3772" s="16"/>
      <c r="F3772" s="16"/>
      <c r="G3772" s="24"/>
    </row>
    <row r="3773" spans="1:7">
      <c r="A3773" s="16"/>
      <c r="B3773" s="16"/>
      <c r="C3773" s="16"/>
      <c r="D3773" s="16"/>
      <c r="E3773" s="16"/>
      <c r="F3773" s="16"/>
      <c r="G3773" s="24"/>
    </row>
    <row r="3774" spans="1:7">
      <c r="A3774" s="16"/>
      <c r="B3774" s="16"/>
      <c r="C3774" s="16"/>
      <c r="D3774" s="16"/>
      <c r="E3774" s="16"/>
      <c r="F3774" s="16"/>
      <c r="G3774" s="24"/>
    </row>
    <row r="3775" spans="1:7">
      <c r="A3775" s="16"/>
      <c r="B3775" s="16"/>
      <c r="C3775" s="16"/>
      <c r="D3775" s="16"/>
      <c r="E3775" s="16"/>
      <c r="F3775" s="16"/>
      <c r="G3775" s="24"/>
    </row>
    <row r="3776" spans="1:7">
      <c r="A3776" s="16"/>
      <c r="B3776" s="16"/>
      <c r="C3776" s="16"/>
      <c r="D3776" s="16"/>
      <c r="E3776" s="16"/>
      <c r="F3776" s="16"/>
      <c r="G3776" s="24"/>
    </row>
    <row r="3777" spans="1:7">
      <c r="A3777" s="16"/>
      <c r="B3777" s="16"/>
      <c r="C3777" s="16"/>
      <c r="D3777" s="16"/>
      <c r="E3777" s="16"/>
      <c r="F3777" s="16"/>
      <c r="G3777" s="24"/>
    </row>
    <row r="3778" spans="1:7">
      <c r="A3778" s="16"/>
      <c r="B3778" s="16"/>
      <c r="C3778" s="16"/>
      <c r="D3778" s="16"/>
      <c r="E3778" s="16"/>
      <c r="F3778" s="16"/>
      <c r="G3778" s="24"/>
    </row>
    <row r="3779" spans="1:7">
      <c r="A3779" s="16"/>
      <c r="B3779" s="16"/>
      <c r="C3779" s="16"/>
      <c r="D3779" s="16"/>
      <c r="E3779" s="16"/>
      <c r="F3779" s="16"/>
      <c r="G3779" s="24"/>
    </row>
    <row r="3780" spans="1:7">
      <c r="A3780" s="16"/>
      <c r="B3780" s="16"/>
      <c r="C3780" s="16"/>
      <c r="D3780" s="16"/>
      <c r="E3780" s="16"/>
      <c r="F3780" s="16"/>
      <c r="G3780" s="24"/>
    </row>
    <row r="3781" spans="1:7">
      <c r="A3781" s="16"/>
      <c r="B3781" s="16"/>
      <c r="C3781" s="16"/>
      <c r="D3781" s="16"/>
      <c r="E3781" s="16"/>
      <c r="F3781" s="16"/>
      <c r="G3781" s="24"/>
    </row>
    <row r="3782" spans="1:7">
      <c r="A3782" s="16"/>
      <c r="B3782" s="16"/>
      <c r="C3782" s="16"/>
      <c r="D3782" s="16"/>
      <c r="E3782" s="16"/>
      <c r="F3782" s="16"/>
      <c r="G3782" s="24"/>
    </row>
    <row r="3783" spans="1:7">
      <c r="A3783" s="16"/>
      <c r="B3783" s="16"/>
      <c r="C3783" s="16"/>
      <c r="D3783" s="16"/>
      <c r="E3783" s="16"/>
      <c r="F3783" s="16"/>
      <c r="G3783" s="24"/>
    </row>
    <row r="3784" spans="1:7">
      <c r="A3784" s="16"/>
      <c r="B3784" s="16"/>
      <c r="C3784" s="16"/>
      <c r="D3784" s="16"/>
      <c r="E3784" s="16"/>
      <c r="F3784" s="16"/>
      <c r="G3784" s="24"/>
    </row>
    <row r="3785" spans="1:7">
      <c r="A3785" s="16"/>
      <c r="B3785" s="16"/>
      <c r="C3785" s="16"/>
      <c r="D3785" s="16"/>
      <c r="E3785" s="16"/>
      <c r="F3785" s="16"/>
      <c r="G3785" s="24"/>
    </row>
    <row r="3786" spans="1:7">
      <c r="A3786" s="16"/>
      <c r="B3786" s="16"/>
      <c r="C3786" s="16"/>
      <c r="D3786" s="16"/>
      <c r="E3786" s="16"/>
      <c r="F3786" s="16"/>
      <c r="G3786" s="24"/>
    </row>
    <row r="3787" spans="1:7">
      <c r="A3787" s="16"/>
      <c r="B3787" s="16"/>
      <c r="C3787" s="16"/>
      <c r="D3787" s="16"/>
      <c r="E3787" s="16"/>
      <c r="F3787" s="16"/>
      <c r="G3787" s="24"/>
    </row>
    <row r="3788" spans="1:7">
      <c r="A3788" s="16"/>
      <c r="B3788" s="16"/>
      <c r="C3788" s="16"/>
      <c r="D3788" s="16"/>
      <c r="E3788" s="16"/>
      <c r="F3788" s="16"/>
      <c r="G3788" s="24"/>
    </row>
    <row r="3789" spans="1:7">
      <c r="A3789" s="16"/>
      <c r="B3789" s="16"/>
      <c r="C3789" s="16"/>
      <c r="D3789" s="16"/>
      <c r="E3789" s="16"/>
      <c r="F3789" s="16"/>
      <c r="G3789" s="24"/>
    </row>
    <row r="3790" spans="1:7">
      <c r="A3790" s="16"/>
      <c r="B3790" s="16"/>
      <c r="C3790" s="16"/>
      <c r="D3790" s="16"/>
      <c r="E3790" s="16"/>
      <c r="F3790" s="16"/>
      <c r="G3790" s="24"/>
    </row>
    <row r="3791" spans="1:7">
      <c r="A3791" s="16"/>
      <c r="B3791" s="16"/>
      <c r="C3791" s="16"/>
      <c r="D3791" s="16"/>
      <c r="E3791" s="16"/>
      <c r="F3791" s="16"/>
      <c r="G3791" s="24"/>
    </row>
    <row r="3792" spans="1:7">
      <c r="A3792" s="16"/>
      <c r="B3792" s="16"/>
      <c r="C3792" s="16"/>
      <c r="D3792" s="16"/>
      <c r="E3792" s="16"/>
      <c r="F3792" s="16"/>
      <c r="G3792" s="24"/>
    </row>
    <row r="3793" spans="1:7">
      <c r="A3793" s="16"/>
      <c r="B3793" s="16"/>
      <c r="C3793" s="16"/>
      <c r="D3793" s="16"/>
      <c r="E3793" s="16"/>
      <c r="F3793" s="16"/>
      <c r="G3793" s="24"/>
    </row>
    <row r="3794" spans="1:7">
      <c r="A3794" s="16"/>
      <c r="B3794" s="16"/>
      <c r="C3794" s="16"/>
      <c r="D3794" s="16"/>
      <c r="E3794" s="16"/>
      <c r="F3794" s="16"/>
      <c r="G3794" s="24"/>
    </row>
    <row r="3795" spans="1:7">
      <c r="A3795" s="16"/>
      <c r="B3795" s="16"/>
      <c r="C3795" s="16"/>
      <c r="D3795" s="16"/>
      <c r="E3795" s="16"/>
      <c r="F3795" s="16"/>
      <c r="G3795" s="24"/>
    </row>
    <row r="3796" spans="1:7">
      <c r="A3796" s="16"/>
      <c r="B3796" s="16"/>
      <c r="C3796" s="16"/>
      <c r="D3796" s="16"/>
      <c r="E3796" s="16"/>
      <c r="F3796" s="16"/>
      <c r="G3796" s="24"/>
    </row>
    <row r="3797" spans="1:7">
      <c r="A3797" s="16"/>
      <c r="B3797" s="16"/>
      <c r="C3797" s="16"/>
      <c r="D3797" s="16"/>
      <c r="E3797" s="16"/>
      <c r="F3797" s="16"/>
      <c r="G3797" s="24"/>
    </row>
    <row r="3798" spans="1:7">
      <c r="A3798" s="16"/>
      <c r="B3798" s="16"/>
      <c r="C3798" s="16"/>
      <c r="D3798" s="16"/>
      <c r="E3798" s="16"/>
      <c r="F3798" s="16"/>
      <c r="G3798" s="24"/>
    </row>
    <row r="3799" spans="1:7">
      <c r="A3799" s="16"/>
      <c r="B3799" s="16"/>
      <c r="C3799" s="16"/>
      <c r="D3799" s="16"/>
      <c r="E3799" s="16"/>
      <c r="F3799" s="16"/>
      <c r="G3799" s="24"/>
    </row>
    <row r="3800" spans="1:7">
      <c r="A3800" s="16"/>
      <c r="B3800" s="16"/>
      <c r="C3800" s="16"/>
      <c r="D3800" s="16"/>
      <c r="E3800" s="16"/>
      <c r="F3800" s="16"/>
      <c r="G3800" s="24"/>
    </row>
    <row r="3801" spans="1:7">
      <c r="A3801" s="16"/>
      <c r="B3801" s="16"/>
      <c r="C3801" s="16"/>
      <c r="D3801" s="16"/>
      <c r="E3801" s="16"/>
      <c r="F3801" s="16"/>
      <c r="G3801" s="24"/>
    </row>
    <row r="3802" spans="1:7">
      <c r="A3802" s="16"/>
      <c r="B3802" s="16"/>
      <c r="C3802" s="16"/>
      <c r="D3802" s="16"/>
      <c r="E3802" s="16"/>
      <c r="F3802" s="16"/>
      <c r="G3802" s="24"/>
    </row>
    <row r="3803" spans="1:7">
      <c r="A3803" s="16"/>
      <c r="B3803" s="16"/>
      <c r="C3803" s="16"/>
      <c r="D3803" s="16"/>
      <c r="E3803" s="16"/>
      <c r="F3803" s="16"/>
      <c r="G3803" s="24"/>
    </row>
    <row r="3804" spans="1:7">
      <c r="A3804" s="16"/>
      <c r="B3804" s="16"/>
      <c r="C3804" s="16"/>
      <c r="D3804" s="16"/>
      <c r="E3804" s="16"/>
      <c r="F3804" s="16"/>
      <c r="G3804" s="24"/>
    </row>
    <row r="3805" spans="1:7">
      <c r="A3805" s="16"/>
      <c r="B3805" s="16"/>
      <c r="C3805" s="16"/>
      <c r="D3805" s="16"/>
      <c r="E3805" s="16"/>
      <c r="F3805" s="16"/>
      <c r="G3805" s="24"/>
    </row>
    <row r="3806" spans="1:7">
      <c r="A3806" s="16"/>
      <c r="B3806" s="16"/>
      <c r="C3806" s="16"/>
      <c r="D3806" s="16"/>
      <c r="E3806" s="16"/>
      <c r="F3806" s="16"/>
      <c r="G3806" s="24"/>
    </row>
    <row r="3807" spans="1:7">
      <c r="A3807" s="16"/>
      <c r="B3807" s="16"/>
      <c r="C3807" s="16"/>
      <c r="D3807" s="16"/>
      <c r="E3807" s="16"/>
      <c r="F3807" s="16"/>
      <c r="G3807" s="24"/>
    </row>
    <row r="3808" spans="1:7">
      <c r="A3808" s="16"/>
      <c r="B3808" s="16"/>
      <c r="C3808" s="16"/>
      <c r="D3808" s="16"/>
      <c r="E3808" s="16"/>
      <c r="F3808" s="16"/>
      <c r="G3808" s="24"/>
    </row>
    <row r="3809" spans="1:7">
      <c r="A3809" s="16"/>
      <c r="B3809" s="16"/>
      <c r="C3809" s="16"/>
      <c r="D3809" s="16"/>
      <c r="E3809" s="16"/>
      <c r="F3809" s="16"/>
      <c r="G3809" s="24"/>
    </row>
    <row r="3810" spans="1:7">
      <c r="A3810" s="16"/>
      <c r="B3810" s="16"/>
      <c r="C3810" s="16"/>
      <c r="D3810" s="16"/>
      <c r="E3810" s="16"/>
      <c r="F3810" s="16"/>
      <c r="G3810" s="24"/>
    </row>
    <row r="3811" spans="1:7">
      <c r="A3811" s="16"/>
      <c r="B3811" s="16"/>
      <c r="C3811" s="16"/>
      <c r="D3811" s="16"/>
      <c r="E3811" s="16"/>
      <c r="F3811" s="16"/>
      <c r="G3811" s="24"/>
    </row>
    <row r="3812" spans="1:7">
      <c r="A3812" s="16"/>
      <c r="B3812" s="16"/>
      <c r="C3812" s="16"/>
      <c r="D3812" s="16"/>
      <c r="E3812" s="16"/>
      <c r="F3812" s="16"/>
      <c r="G3812" s="24"/>
    </row>
    <row r="3813" spans="1:7">
      <c r="A3813" s="16"/>
      <c r="B3813" s="16"/>
      <c r="C3813" s="16"/>
      <c r="D3813" s="16"/>
      <c r="E3813" s="16"/>
      <c r="F3813" s="16"/>
      <c r="G3813" s="24"/>
    </row>
    <row r="3814" spans="1:7">
      <c r="A3814" s="16"/>
      <c r="B3814" s="16"/>
      <c r="C3814" s="16"/>
      <c r="D3814" s="16"/>
      <c r="E3814" s="16"/>
      <c r="F3814" s="16"/>
      <c r="G3814" s="24"/>
    </row>
    <row r="3815" spans="1:7">
      <c r="A3815" s="16"/>
      <c r="B3815" s="16"/>
      <c r="C3815" s="16"/>
      <c r="D3815" s="16"/>
      <c r="E3815" s="16"/>
      <c r="F3815" s="16"/>
      <c r="G3815" s="24"/>
    </row>
    <row r="3816" spans="1:7">
      <c r="A3816" s="16"/>
      <c r="B3816" s="16"/>
      <c r="C3816" s="16"/>
      <c r="D3816" s="16"/>
      <c r="E3816" s="16"/>
      <c r="F3816" s="16"/>
      <c r="G3816" s="24"/>
    </row>
    <row r="3817" spans="1:7">
      <c r="A3817" s="16"/>
      <c r="B3817" s="16"/>
      <c r="C3817" s="16"/>
      <c r="D3817" s="16"/>
      <c r="E3817" s="16"/>
      <c r="F3817" s="16"/>
      <c r="G3817" s="24"/>
    </row>
    <row r="3818" spans="1:7">
      <c r="A3818" s="16"/>
      <c r="B3818" s="16"/>
      <c r="C3818" s="16"/>
      <c r="D3818" s="16"/>
      <c r="E3818" s="16"/>
      <c r="F3818" s="16"/>
      <c r="G3818" s="24"/>
    </row>
    <row r="3819" spans="1:7">
      <c r="A3819" s="16"/>
      <c r="B3819" s="16"/>
      <c r="C3819" s="16"/>
      <c r="D3819" s="16"/>
      <c r="E3819" s="16"/>
      <c r="F3819" s="16"/>
      <c r="G3819" s="24"/>
    </row>
    <row r="3820" spans="1:7">
      <c r="A3820" s="16"/>
      <c r="B3820" s="16"/>
      <c r="C3820" s="16"/>
      <c r="D3820" s="16"/>
      <c r="E3820" s="16"/>
      <c r="F3820" s="16"/>
      <c r="G3820" s="24"/>
    </row>
    <row r="3821" spans="1:7">
      <c r="A3821" s="16"/>
      <c r="B3821" s="16"/>
      <c r="C3821" s="16"/>
      <c r="D3821" s="16"/>
      <c r="E3821" s="16"/>
      <c r="F3821" s="16"/>
      <c r="G3821" s="24"/>
    </row>
    <row r="3822" spans="1:7">
      <c r="A3822" s="16"/>
      <c r="B3822" s="16"/>
      <c r="C3822" s="16"/>
      <c r="D3822" s="16"/>
      <c r="E3822" s="16"/>
      <c r="F3822" s="16"/>
      <c r="G3822" s="24"/>
    </row>
    <row r="3823" spans="1:7">
      <c r="A3823" s="16"/>
      <c r="B3823" s="16"/>
      <c r="C3823" s="16"/>
      <c r="D3823" s="16"/>
      <c r="E3823" s="16"/>
      <c r="F3823" s="16"/>
      <c r="G3823" s="24"/>
    </row>
    <row r="3824" spans="1:7">
      <c r="A3824" s="16"/>
      <c r="B3824" s="16"/>
      <c r="C3824" s="16"/>
      <c r="D3824" s="16"/>
      <c r="E3824" s="16"/>
      <c r="F3824" s="16"/>
      <c r="G3824" s="24"/>
    </row>
    <row r="3825" spans="1:7">
      <c r="A3825" s="16"/>
      <c r="B3825" s="16"/>
      <c r="C3825" s="16"/>
      <c r="D3825" s="16"/>
      <c r="E3825" s="16"/>
      <c r="F3825" s="16"/>
      <c r="G3825" s="24"/>
    </row>
    <row r="3826" spans="1:7">
      <c r="A3826" s="16"/>
      <c r="B3826" s="16"/>
      <c r="C3826" s="16"/>
      <c r="D3826" s="16"/>
      <c r="E3826" s="16"/>
      <c r="F3826" s="16"/>
      <c r="G3826" s="24"/>
    </row>
    <row r="3827" spans="1:7">
      <c r="A3827" s="16"/>
      <c r="B3827" s="16"/>
      <c r="C3827" s="16"/>
      <c r="D3827" s="16"/>
      <c r="E3827" s="16"/>
      <c r="F3827" s="16"/>
      <c r="G3827" s="24"/>
    </row>
    <row r="3828" spans="1:7">
      <c r="A3828" s="16"/>
      <c r="B3828" s="16"/>
      <c r="C3828" s="16"/>
      <c r="D3828" s="16"/>
      <c r="E3828" s="16"/>
      <c r="F3828" s="16"/>
      <c r="G3828" s="24"/>
    </row>
    <row r="3829" spans="1:7">
      <c r="A3829" s="16"/>
      <c r="B3829" s="16"/>
      <c r="C3829" s="16"/>
      <c r="D3829" s="16"/>
      <c r="E3829" s="16"/>
      <c r="F3829" s="16"/>
      <c r="G3829" s="24"/>
    </row>
    <row r="3830" spans="1:7">
      <c r="A3830" s="16"/>
      <c r="B3830" s="16"/>
      <c r="C3830" s="16"/>
      <c r="D3830" s="16"/>
      <c r="E3830" s="16"/>
      <c r="F3830" s="16"/>
      <c r="G3830" s="24"/>
    </row>
    <row r="3831" spans="1:7">
      <c r="A3831" s="16"/>
      <c r="B3831" s="16"/>
      <c r="C3831" s="16"/>
      <c r="D3831" s="16"/>
      <c r="E3831" s="16"/>
      <c r="F3831" s="16"/>
      <c r="G3831" s="24"/>
    </row>
    <row r="3832" spans="1:7">
      <c r="A3832" s="16"/>
      <c r="B3832" s="16"/>
      <c r="C3832" s="16"/>
      <c r="D3832" s="16"/>
      <c r="E3832" s="16"/>
      <c r="F3832" s="16"/>
      <c r="G3832" s="24"/>
    </row>
    <row r="3833" spans="1:7">
      <c r="A3833" s="16"/>
      <c r="B3833" s="16"/>
      <c r="C3833" s="16"/>
      <c r="D3833" s="16"/>
      <c r="E3833" s="16"/>
      <c r="F3833" s="16"/>
      <c r="G3833" s="24"/>
    </row>
    <row r="3834" spans="1:7">
      <c r="A3834" s="16"/>
      <c r="B3834" s="16"/>
      <c r="C3834" s="16"/>
      <c r="D3834" s="16"/>
      <c r="E3834" s="16"/>
      <c r="F3834" s="16"/>
      <c r="G3834" s="24"/>
    </row>
    <row r="3835" spans="1:7">
      <c r="A3835" s="16"/>
      <c r="B3835" s="16"/>
      <c r="C3835" s="16"/>
      <c r="D3835" s="16"/>
      <c r="E3835" s="16"/>
      <c r="F3835" s="16"/>
      <c r="G3835" s="24"/>
    </row>
    <row r="3836" spans="1:7">
      <c r="A3836" s="16"/>
      <c r="B3836" s="16"/>
      <c r="C3836" s="16"/>
      <c r="D3836" s="16"/>
      <c r="E3836" s="16"/>
      <c r="F3836" s="16"/>
      <c r="G3836" s="24"/>
    </row>
    <row r="3837" spans="1:7">
      <c r="A3837" s="16"/>
      <c r="B3837" s="16"/>
      <c r="C3837" s="16"/>
      <c r="D3837" s="16"/>
      <c r="E3837" s="16"/>
      <c r="F3837" s="16"/>
      <c r="G3837" s="24"/>
    </row>
    <row r="3838" spans="1:7">
      <c r="A3838" s="16"/>
      <c r="B3838" s="16"/>
      <c r="C3838" s="16"/>
      <c r="D3838" s="16"/>
      <c r="E3838" s="16"/>
      <c r="F3838" s="16"/>
      <c r="G3838" s="24"/>
    </row>
    <row r="3839" spans="1:7">
      <c r="A3839" s="16"/>
      <c r="B3839" s="16"/>
      <c r="C3839" s="16"/>
      <c r="D3839" s="16"/>
      <c r="E3839" s="16"/>
      <c r="F3839" s="16"/>
      <c r="G3839" s="24"/>
    </row>
    <row r="3840" spans="1:7">
      <c r="A3840" s="16"/>
      <c r="B3840" s="16"/>
      <c r="C3840" s="16"/>
      <c r="D3840" s="16"/>
      <c r="E3840" s="16"/>
      <c r="F3840" s="16"/>
      <c r="G3840" s="24"/>
    </row>
    <row r="3841" spans="1:7">
      <c r="A3841" s="16"/>
      <c r="B3841" s="16"/>
      <c r="C3841" s="16"/>
      <c r="D3841" s="16"/>
      <c r="E3841" s="16"/>
      <c r="F3841" s="16"/>
      <c r="G3841" s="24"/>
    </row>
    <row r="3842" spans="1:7">
      <c r="A3842" s="16"/>
      <c r="B3842" s="16"/>
      <c r="C3842" s="16"/>
      <c r="D3842" s="16"/>
      <c r="E3842" s="16"/>
      <c r="F3842" s="16"/>
      <c r="G3842" s="24"/>
    </row>
    <row r="3843" spans="1:7">
      <c r="A3843" s="16"/>
      <c r="B3843" s="16"/>
      <c r="C3843" s="16"/>
      <c r="D3843" s="16"/>
      <c r="E3843" s="16"/>
      <c r="F3843" s="16"/>
      <c r="G3843" s="24"/>
    </row>
    <row r="3844" spans="1:7">
      <c r="A3844" s="16"/>
      <c r="B3844" s="16"/>
      <c r="C3844" s="16"/>
      <c r="D3844" s="16"/>
      <c r="E3844" s="16"/>
      <c r="F3844" s="16"/>
      <c r="G3844" s="24"/>
    </row>
    <row r="3845" spans="1:7">
      <c r="A3845" s="16"/>
      <c r="B3845" s="16"/>
      <c r="C3845" s="16"/>
      <c r="D3845" s="16"/>
      <c r="E3845" s="16"/>
      <c r="F3845" s="16"/>
      <c r="G3845" s="24"/>
    </row>
    <row r="3846" spans="1:7">
      <c r="A3846" s="16"/>
      <c r="B3846" s="16"/>
      <c r="C3846" s="16"/>
      <c r="D3846" s="16"/>
      <c r="E3846" s="16"/>
      <c r="F3846" s="16"/>
      <c r="G3846" s="24"/>
    </row>
    <row r="3847" spans="1:7">
      <c r="A3847" s="16"/>
      <c r="B3847" s="16"/>
      <c r="C3847" s="16"/>
      <c r="D3847" s="16"/>
      <c r="E3847" s="16"/>
      <c r="F3847" s="16"/>
      <c r="G3847" s="24"/>
    </row>
    <row r="3848" spans="1:7">
      <c r="A3848" s="16"/>
      <c r="B3848" s="16"/>
      <c r="C3848" s="16"/>
      <c r="D3848" s="16"/>
      <c r="E3848" s="16"/>
      <c r="F3848" s="16"/>
      <c r="G3848" s="24"/>
    </row>
    <row r="3849" spans="1:7">
      <c r="A3849" s="16"/>
      <c r="B3849" s="16"/>
      <c r="C3849" s="16"/>
      <c r="D3849" s="16"/>
      <c r="E3849" s="16"/>
      <c r="F3849" s="16"/>
      <c r="G3849" s="24"/>
    </row>
    <row r="3850" spans="1:7">
      <c r="A3850" s="16"/>
      <c r="B3850" s="16"/>
      <c r="C3850" s="16"/>
      <c r="D3850" s="16"/>
      <c r="E3850" s="16"/>
      <c r="F3850" s="16"/>
      <c r="G3850" s="24"/>
    </row>
    <row r="3851" spans="1:7">
      <c r="A3851" s="16"/>
      <c r="B3851" s="16"/>
      <c r="C3851" s="16"/>
      <c r="D3851" s="16"/>
      <c r="E3851" s="16"/>
      <c r="F3851" s="16"/>
      <c r="G3851" s="24"/>
    </row>
    <row r="3852" spans="1:7">
      <c r="A3852" s="16"/>
      <c r="B3852" s="16"/>
      <c r="C3852" s="16"/>
      <c r="D3852" s="16"/>
      <c r="E3852" s="16"/>
      <c r="F3852" s="16"/>
      <c r="G3852" s="24"/>
    </row>
    <row r="3853" spans="1:7">
      <c r="A3853" s="16"/>
      <c r="B3853" s="16"/>
      <c r="C3853" s="16"/>
      <c r="D3853" s="16"/>
      <c r="E3853" s="16"/>
      <c r="F3853" s="16"/>
      <c r="G3853" s="24"/>
    </row>
    <row r="3854" spans="1:7">
      <c r="A3854" s="16"/>
      <c r="B3854" s="16"/>
      <c r="C3854" s="16"/>
      <c r="D3854" s="16"/>
      <c r="E3854" s="16"/>
      <c r="F3854" s="16"/>
      <c r="G3854" s="24"/>
    </row>
    <row r="3855" spans="1:7">
      <c r="A3855" s="16"/>
      <c r="B3855" s="16"/>
      <c r="C3855" s="16"/>
      <c r="D3855" s="16"/>
      <c r="E3855" s="16"/>
      <c r="F3855" s="16"/>
      <c r="G3855" s="24"/>
    </row>
    <row r="3856" spans="1:7">
      <c r="A3856" s="16"/>
      <c r="B3856" s="16"/>
      <c r="C3856" s="16"/>
      <c r="D3856" s="16"/>
      <c r="E3856" s="16"/>
      <c r="F3856" s="16"/>
      <c r="G3856" s="24"/>
    </row>
    <row r="3857" spans="1:7">
      <c r="A3857" s="16"/>
      <c r="B3857" s="16"/>
      <c r="C3857" s="16"/>
      <c r="D3857" s="16"/>
      <c r="E3857" s="16"/>
      <c r="F3857" s="16"/>
      <c r="G3857" s="24"/>
    </row>
    <row r="3858" spans="1:7">
      <c r="A3858" s="16"/>
      <c r="B3858" s="16"/>
      <c r="C3858" s="16"/>
      <c r="D3858" s="16"/>
      <c r="E3858" s="16"/>
      <c r="F3858" s="16"/>
      <c r="G3858" s="24"/>
    </row>
    <row r="3859" spans="1:7">
      <c r="A3859" s="16"/>
      <c r="B3859" s="16"/>
      <c r="C3859" s="16"/>
      <c r="D3859" s="16"/>
      <c r="E3859" s="16"/>
      <c r="F3859" s="16"/>
      <c r="G3859" s="24"/>
    </row>
    <row r="3860" spans="1:7">
      <c r="A3860" s="16"/>
      <c r="B3860" s="16"/>
      <c r="C3860" s="16"/>
      <c r="D3860" s="16"/>
      <c r="E3860" s="16"/>
      <c r="F3860" s="16"/>
      <c r="G3860" s="24"/>
    </row>
    <row r="3861" spans="1:7">
      <c r="A3861" s="16"/>
      <c r="B3861" s="16"/>
      <c r="C3861" s="16"/>
      <c r="D3861" s="16"/>
      <c r="E3861" s="16"/>
      <c r="F3861" s="16"/>
      <c r="G3861" s="24"/>
    </row>
    <row r="3862" spans="1:7">
      <c r="A3862" s="16"/>
      <c r="B3862" s="16"/>
      <c r="C3862" s="16"/>
      <c r="D3862" s="16"/>
      <c r="E3862" s="16"/>
      <c r="F3862" s="16"/>
      <c r="G3862" s="24"/>
    </row>
    <row r="3863" spans="1:7">
      <c r="A3863" s="16"/>
      <c r="B3863" s="16"/>
      <c r="C3863" s="16"/>
      <c r="D3863" s="16"/>
      <c r="E3863" s="16"/>
      <c r="F3863" s="16"/>
      <c r="G3863" s="24"/>
    </row>
    <row r="3864" spans="1:7">
      <c r="A3864" s="16"/>
      <c r="B3864" s="16"/>
      <c r="C3864" s="16"/>
      <c r="D3864" s="16"/>
      <c r="E3864" s="16"/>
      <c r="F3864" s="16"/>
      <c r="G3864" s="24"/>
    </row>
    <row r="3865" spans="1:7">
      <c r="A3865" s="16"/>
      <c r="B3865" s="16"/>
      <c r="C3865" s="16"/>
      <c r="D3865" s="16"/>
      <c r="E3865" s="16"/>
      <c r="F3865" s="16"/>
      <c r="G3865" s="24"/>
    </row>
    <row r="3866" spans="1:7">
      <c r="A3866" s="16"/>
      <c r="B3866" s="16"/>
      <c r="C3866" s="16"/>
      <c r="D3866" s="16"/>
      <c r="E3866" s="16"/>
      <c r="F3866" s="16"/>
      <c r="G3866" s="24"/>
    </row>
    <row r="3867" spans="1:7">
      <c r="A3867" s="16"/>
      <c r="B3867" s="16"/>
      <c r="C3867" s="16"/>
      <c r="D3867" s="16"/>
      <c r="E3867" s="16"/>
      <c r="F3867" s="16"/>
      <c r="G3867" s="24"/>
    </row>
    <row r="3868" spans="1:7">
      <c r="A3868" s="16"/>
      <c r="B3868" s="16"/>
      <c r="C3868" s="16"/>
      <c r="D3868" s="16"/>
      <c r="E3868" s="16"/>
      <c r="F3868" s="16"/>
      <c r="G3868" s="24"/>
    </row>
    <row r="3869" spans="1:7">
      <c r="A3869" s="16"/>
      <c r="B3869" s="16"/>
      <c r="C3869" s="16"/>
      <c r="D3869" s="16"/>
      <c r="E3869" s="16"/>
      <c r="F3869" s="16"/>
      <c r="G3869" s="24"/>
    </row>
    <row r="3870" spans="1:7">
      <c r="A3870" s="16"/>
      <c r="B3870" s="16"/>
      <c r="C3870" s="16"/>
      <c r="D3870" s="16"/>
      <c r="E3870" s="16"/>
      <c r="F3870" s="16"/>
      <c r="G3870" s="24"/>
    </row>
    <row r="3871" spans="1:7">
      <c r="A3871" s="16"/>
      <c r="B3871" s="16"/>
      <c r="C3871" s="16"/>
      <c r="D3871" s="16"/>
      <c r="E3871" s="16"/>
      <c r="F3871" s="16"/>
      <c r="G3871" s="24"/>
    </row>
    <row r="3872" spans="1:7">
      <c r="A3872" s="16"/>
      <c r="B3872" s="16"/>
      <c r="C3872" s="16"/>
      <c r="D3872" s="16"/>
      <c r="E3872" s="16"/>
      <c r="F3872" s="16"/>
      <c r="G3872" s="24"/>
    </row>
    <row r="3873" spans="1:7">
      <c r="A3873" s="16"/>
      <c r="B3873" s="16"/>
      <c r="C3873" s="16"/>
      <c r="D3873" s="16"/>
      <c r="E3873" s="16"/>
      <c r="F3873" s="16"/>
      <c r="G3873" s="24"/>
    </row>
    <row r="3874" spans="1:7">
      <c r="A3874" s="16"/>
      <c r="B3874" s="16"/>
      <c r="C3874" s="16"/>
      <c r="D3874" s="16"/>
      <c r="E3874" s="16"/>
      <c r="F3874" s="16"/>
      <c r="G3874" s="24"/>
    </row>
    <row r="3875" spans="1:7">
      <c r="A3875" s="16"/>
      <c r="B3875" s="16"/>
      <c r="C3875" s="16"/>
      <c r="D3875" s="16"/>
      <c r="E3875" s="16"/>
      <c r="F3875" s="16"/>
      <c r="G3875" s="24"/>
    </row>
    <row r="3876" spans="1:7">
      <c r="A3876" s="16"/>
      <c r="B3876" s="16"/>
      <c r="C3876" s="16"/>
      <c r="D3876" s="16"/>
      <c r="E3876" s="16"/>
      <c r="F3876" s="16"/>
      <c r="G3876" s="24"/>
    </row>
    <row r="3877" spans="1:7">
      <c r="A3877" s="16"/>
      <c r="B3877" s="16"/>
      <c r="C3877" s="16"/>
      <c r="D3877" s="16"/>
      <c r="E3877" s="16"/>
      <c r="F3877" s="16"/>
      <c r="G3877" s="24"/>
    </row>
    <row r="3878" spans="1:7">
      <c r="A3878" s="16"/>
      <c r="B3878" s="16"/>
      <c r="C3878" s="16"/>
      <c r="D3878" s="16"/>
      <c r="E3878" s="16"/>
      <c r="F3878" s="16"/>
      <c r="G3878" s="24"/>
    </row>
    <row r="3879" spans="1:7">
      <c r="A3879" s="16"/>
      <c r="B3879" s="16"/>
      <c r="C3879" s="16"/>
      <c r="D3879" s="16"/>
      <c r="E3879" s="16"/>
      <c r="F3879" s="16"/>
      <c r="G3879" s="24"/>
    </row>
    <row r="3880" spans="1:7">
      <c r="A3880" s="16"/>
      <c r="B3880" s="16"/>
      <c r="C3880" s="16"/>
      <c r="D3880" s="16"/>
      <c r="E3880" s="16"/>
      <c r="F3880" s="16"/>
      <c r="G3880" s="24"/>
    </row>
    <row r="3881" spans="1:7">
      <c r="A3881" s="16"/>
      <c r="B3881" s="16"/>
      <c r="C3881" s="16"/>
      <c r="D3881" s="16"/>
      <c r="E3881" s="16"/>
      <c r="F3881" s="16"/>
      <c r="G3881" s="24"/>
    </row>
    <row r="3882" spans="1:7">
      <c r="A3882" s="16"/>
      <c r="B3882" s="16"/>
      <c r="C3882" s="16"/>
      <c r="D3882" s="16"/>
      <c r="E3882" s="16"/>
      <c r="F3882" s="16"/>
      <c r="G3882" s="24"/>
    </row>
    <row r="3883" spans="1:7">
      <c r="A3883" s="16"/>
      <c r="B3883" s="16"/>
      <c r="C3883" s="16"/>
      <c r="D3883" s="16"/>
      <c r="E3883" s="16"/>
      <c r="F3883" s="16"/>
      <c r="G3883" s="24"/>
    </row>
    <row r="3884" spans="1:7">
      <c r="A3884" s="16"/>
      <c r="B3884" s="16"/>
      <c r="C3884" s="16"/>
      <c r="D3884" s="16"/>
      <c r="E3884" s="16"/>
      <c r="F3884" s="16"/>
      <c r="G3884" s="24"/>
    </row>
    <row r="3885" spans="1:7">
      <c r="A3885" s="16"/>
      <c r="B3885" s="16"/>
      <c r="C3885" s="16"/>
      <c r="D3885" s="16"/>
      <c r="E3885" s="16"/>
      <c r="F3885" s="16"/>
      <c r="G3885" s="24"/>
    </row>
    <row r="3886" spans="1:7">
      <c r="A3886" s="16"/>
      <c r="B3886" s="16"/>
      <c r="C3886" s="16"/>
      <c r="D3886" s="16"/>
      <c r="E3886" s="16"/>
      <c r="F3886" s="16"/>
      <c r="G3886" s="24"/>
    </row>
    <row r="3887" spans="1:7">
      <c r="A3887" s="16"/>
      <c r="B3887" s="16"/>
      <c r="C3887" s="16"/>
      <c r="D3887" s="16"/>
      <c r="E3887" s="16"/>
      <c r="F3887" s="16"/>
      <c r="G3887" s="24"/>
    </row>
    <row r="3888" spans="1:7">
      <c r="A3888" s="16"/>
      <c r="B3888" s="16"/>
      <c r="C3888" s="16"/>
      <c r="D3888" s="16"/>
      <c r="E3888" s="16"/>
      <c r="F3888" s="16"/>
      <c r="G3888" s="24"/>
    </row>
    <row r="3889" spans="1:7">
      <c r="A3889" s="16"/>
      <c r="B3889" s="16"/>
      <c r="C3889" s="16"/>
      <c r="D3889" s="16"/>
      <c r="E3889" s="16"/>
      <c r="F3889" s="16"/>
      <c r="G3889" s="24"/>
    </row>
    <row r="3890" spans="1:7">
      <c r="A3890" s="16"/>
      <c r="B3890" s="16"/>
      <c r="C3890" s="16"/>
      <c r="D3890" s="16"/>
      <c r="E3890" s="16"/>
      <c r="F3890" s="16"/>
      <c r="G3890" s="24"/>
    </row>
    <row r="3891" spans="1:7">
      <c r="A3891" s="16"/>
      <c r="B3891" s="16"/>
      <c r="C3891" s="16"/>
      <c r="D3891" s="16"/>
      <c r="E3891" s="16"/>
      <c r="F3891" s="16"/>
      <c r="G3891" s="24"/>
    </row>
    <row r="3892" spans="1:7">
      <c r="A3892" s="16"/>
      <c r="B3892" s="16"/>
      <c r="C3892" s="16"/>
      <c r="D3892" s="16"/>
      <c r="E3892" s="16"/>
      <c r="F3892" s="16"/>
      <c r="G3892" s="24"/>
    </row>
    <row r="3893" spans="1:7">
      <c r="A3893" s="16"/>
      <c r="B3893" s="16"/>
      <c r="C3893" s="16"/>
      <c r="D3893" s="16"/>
      <c r="E3893" s="16"/>
      <c r="F3893" s="16"/>
      <c r="G3893" s="24"/>
    </row>
    <row r="3894" spans="1:7">
      <c r="A3894" s="16"/>
      <c r="B3894" s="16"/>
      <c r="C3894" s="16"/>
      <c r="D3894" s="16"/>
      <c r="E3894" s="16"/>
      <c r="F3894" s="16"/>
      <c r="G3894" s="24"/>
    </row>
    <row r="3895" spans="1:7">
      <c r="A3895" s="16"/>
      <c r="B3895" s="16"/>
      <c r="C3895" s="16"/>
      <c r="D3895" s="16"/>
      <c r="E3895" s="16"/>
      <c r="F3895" s="16"/>
      <c r="G3895" s="24"/>
    </row>
    <row r="3896" spans="1:7">
      <c r="A3896" s="16"/>
      <c r="B3896" s="16"/>
      <c r="C3896" s="16"/>
      <c r="D3896" s="16"/>
      <c r="E3896" s="16"/>
      <c r="F3896" s="16"/>
      <c r="G3896" s="24"/>
    </row>
    <row r="3897" spans="1:7">
      <c r="A3897" s="16"/>
      <c r="B3897" s="16"/>
      <c r="C3897" s="16"/>
      <c r="D3897" s="16"/>
      <c r="E3897" s="16"/>
      <c r="F3897" s="16"/>
      <c r="G3897" s="24"/>
    </row>
    <row r="3898" spans="1:7">
      <c r="A3898" s="16"/>
      <c r="B3898" s="16"/>
      <c r="C3898" s="16"/>
      <c r="D3898" s="16"/>
      <c r="E3898" s="16"/>
      <c r="F3898" s="16"/>
      <c r="G3898" s="24"/>
    </row>
    <row r="3899" spans="1:7">
      <c r="A3899" s="16"/>
      <c r="B3899" s="16"/>
      <c r="C3899" s="16"/>
      <c r="D3899" s="16"/>
      <c r="E3899" s="16"/>
      <c r="F3899" s="16"/>
      <c r="G3899" s="24"/>
    </row>
    <row r="3900" spans="1:7">
      <c r="A3900" s="16"/>
      <c r="B3900" s="16"/>
      <c r="C3900" s="16"/>
      <c r="D3900" s="16"/>
      <c r="E3900" s="16"/>
      <c r="F3900" s="16"/>
      <c r="G3900" s="24"/>
    </row>
    <row r="3901" spans="1:7">
      <c r="A3901" s="16"/>
      <c r="B3901" s="16"/>
      <c r="C3901" s="16"/>
      <c r="D3901" s="16"/>
      <c r="E3901" s="16"/>
      <c r="F3901" s="16"/>
      <c r="G3901" s="24"/>
    </row>
    <row r="3902" spans="1:7">
      <c r="A3902" s="16"/>
      <c r="B3902" s="16"/>
      <c r="C3902" s="16"/>
      <c r="D3902" s="16"/>
      <c r="E3902" s="16"/>
      <c r="F3902" s="16"/>
      <c r="G3902" s="24"/>
    </row>
    <row r="3903" spans="1:7">
      <c r="A3903" s="16"/>
      <c r="B3903" s="16"/>
      <c r="C3903" s="16"/>
      <c r="D3903" s="16"/>
      <c r="E3903" s="16"/>
      <c r="F3903" s="16"/>
      <c r="G3903" s="24"/>
    </row>
    <row r="3904" spans="1:7">
      <c r="A3904" s="16"/>
      <c r="B3904" s="16"/>
      <c r="C3904" s="16"/>
      <c r="D3904" s="16"/>
      <c r="E3904" s="16"/>
      <c r="F3904" s="16"/>
      <c r="G3904" s="24"/>
    </row>
    <row r="3905" spans="1:7">
      <c r="A3905" s="16"/>
      <c r="B3905" s="16"/>
      <c r="C3905" s="16"/>
      <c r="D3905" s="16"/>
      <c r="E3905" s="16"/>
      <c r="F3905" s="16"/>
      <c r="G3905" s="24"/>
    </row>
    <row r="3906" spans="1:7">
      <c r="A3906" s="16"/>
      <c r="B3906" s="16"/>
      <c r="C3906" s="16"/>
      <c r="D3906" s="16"/>
      <c r="E3906" s="16"/>
      <c r="F3906" s="16"/>
      <c r="G3906" s="24"/>
    </row>
    <row r="3907" spans="1:7">
      <c r="A3907" s="16"/>
      <c r="B3907" s="16"/>
      <c r="C3907" s="16"/>
      <c r="D3907" s="16"/>
      <c r="E3907" s="16"/>
      <c r="F3907" s="16"/>
      <c r="G3907" s="24"/>
    </row>
    <row r="3908" spans="1:7">
      <c r="A3908" s="16"/>
      <c r="B3908" s="16"/>
      <c r="C3908" s="16"/>
      <c r="D3908" s="16"/>
      <c r="E3908" s="16"/>
      <c r="F3908" s="16"/>
      <c r="G3908" s="24"/>
    </row>
    <row r="3909" spans="1:7">
      <c r="A3909" s="16"/>
      <c r="B3909" s="16"/>
      <c r="C3909" s="16"/>
      <c r="D3909" s="16"/>
      <c r="E3909" s="16"/>
      <c r="F3909" s="16"/>
      <c r="G3909" s="24"/>
    </row>
    <row r="3910" spans="1:7">
      <c r="A3910" s="16"/>
      <c r="B3910" s="16"/>
      <c r="C3910" s="16"/>
      <c r="D3910" s="16"/>
      <c r="E3910" s="16"/>
      <c r="F3910" s="16"/>
      <c r="G3910" s="24"/>
    </row>
    <row r="3911" spans="1:7">
      <c r="A3911" s="16"/>
      <c r="B3911" s="16"/>
      <c r="C3911" s="16"/>
      <c r="D3911" s="16"/>
      <c r="E3911" s="16"/>
      <c r="F3911" s="16"/>
      <c r="G3911" s="24"/>
    </row>
    <row r="3912" spans="1:7">
      <c r="A3912" s="16"/>
      <c r="B3912" s="16"/>
      <c r="C3912" s="16"/>
      <c r="D3912" s="16"/>
      <c r="E3912" s="16"/>
      <c r="F3912" s="16"/>
      <c r="G3912" s="24"/>
    </row>
    <row r="3913" spans="1:7">
      <c r="A3913" s="16"/>
      <c r="B3913" s="16"/>
      <c r="C3913" s="16"/>
      <c r="D3913" s="16"/>
      <c r="E3913" s="16"/>
      <c r="F3913" s="16"/>
      <c r="G3913" s="24"/>
    </row>
    <row r="3914" spans="1:7">
      <c r="A3914" s="16"/>
      <c r="B3914" s="16"/>
      <c r="C3914" s="16"/>
      <c r="D3914" s="16"/>
      <c r="E3914" s="16"/>
      <c r="F3914" s="16"/>
      <c r="G3914" s="24"/>
    </row>
    <row r="3915" spans="1:7">
      <c r="A3915" s="16"/>
      <c r="B3915" s="16"/>
      <c r="C3915" s="16"/>
      <c r="D3915" s="16"/>
      <c r="E3915" s="16"/>
      <c r="F3915" s="16"/>
      <c r="G3915" s="24"/>
    </row>
    <row r="3916" spans="1:7">
      <c r="A3916" s="16"/>
      <c r="B3916" s="16"/>
      <c r="C3916" s="16"/>
      <c r="D3916" s="16"/>
      <c r="E3916" s="16"/>
      <c r="F3916" s="16"/>
      <c r="G3916" s="24"/>
    </row>
    <row r="3917" spans="1:7">
      <c r="A3917" s="16"/>
      <c r="B3917" s="16"/>
      <c r="C3917" s="16"/>
      <c r="D3917" s="16"/>
      <c r="E3917" s="16"/>
      <c r="F3917" s="16"/>
      <c r="G3917" s="24"/>
    </row>
    <row r="3918" spans="1:7">
      <c r="A3918" s="16"/>
      <c r="B3918" s="16"/>
      <c r="C3918" s="16"/>
      <c r="D3918" s="16"/>
      <c r="E3918" s="16"/>
      <c r="F3918" s="16"/>
      <c r="G3918" s="24"/>
    </row>
    <row r="3919" spans="1:7">
      <c r="A3919" s="16"/>
      <c r="B3919" s="16"/>
      <c r="C3919" s="16"/>
      <c r="D3919" s="16"/>
      <c r="E3919" s="16"/>
      <c r="F3919" s="16"/>
      <c r="G3919" s="24"/>
    </row>
    <row r="3920" spans="1:7">
      <c r="A3920" s="16"/>
      <c r="B3920" s="16"/>
      <c r="C3920" s="16"/>
      <c r="D3920" s="16"/>
      <c r="E3920" s="16"/>
      <c r="F3920" s="16"/>
      <c r="G3920" s="24"/>
    </row>
    <row r="3921" spans="1:7">
      <c r="A3921" s="16"/>
      <c r="B3921" s="16"/>
      <c r="C3921" s="16"/>
      <c r="D3921" s="16"/>
      <c r="E3921" s="16"/>
      <c r="F3921" s="16"/>
      <c r="G3921" s="24"/>
    </row>
    <row r="3922" spans="1:7">
      <c r="A3922" s="16"/>
      <c r="B3922" s="16"/>
      <c r="C3922" s="16"/>
      <c r="D3922" s="16"/>
      <c r="E3922" s="16"/>
      <c r="F3922" s="16"/>
      <c r="G3922" s="24"/>
    </row>
    <row r="3923" spans="1:7">
      <c r="A3923" s="16"/>
      <c r="B3923" s="16"/>
      <c r="C3923" s="16"/>
      <c r="D3923" s="16"/>
      <c r="E3923" s="16"/>
      <c r="F3923" s="16"/>
      <c r="G3923" s="24"/>
    </row>
    <row r="3924" spans="1:7">
      <c r="A3924" s="16"/>
      <c r="B3924" s="16"/>
      <c r="C3924" s="16"/>
      <c r="D3924" s="16"/>
      <c r="E3924" s="16"/>
      <c r="F3924" s="16"/>
      <c r="G3924" s="24"/>
    </row>
    <row r="3925" spans="1:7">
      <c r="A3925" s="16"/>
      <c r="B3925" s="16"/>
      <c r="C3925" s="16"/>
      <c r="D3925" s="16"/>
      <c r="E3925" s="16"/>
      <c r="F3925" s="16"/>
      <c r="G3925" s="24"/>
    </row>
    <row r="3926" spans="1:7">
      <c r="A3926" s="16"/>
      <c r="B3926" s="16"/>
      <c r="C3926" s="16"/>
      <c r="D3926" s="16"/>
      <c r="E3926" s="16"/>
      <c r="F3926" s="16"/>
      <c r="G3926" s="24"/>
    </row>
    <row r="3927" spans="1:7">
      <c r="A3927" s="16"/>
      <c r="B3927" s="16"/>
      <c r="C3927" s="16"/>
      <c r="D3927" s="16"/>
      <c r="E3927" s="16"/>
      <c r="F3927" s="16"/>
      <c r="G3927" s="24"/>
    </row>
    <row r="3928" spans="1:7">
      <c r="A3928" s="16"/>
      <c r="B3928" s="16"/>
      <c r="C3928" s="16"/>
      <c r="D3928" s="16"/>
      <c r="E3928" s="16"/>
      <c r="F3928" s="16"/>
      <c r="G3928" s="24"/>
    </row>
    <row r="3929" spans="1:7">
      <c r="A3929" s="16"/>
      <c r="B3929" s="16"/>
      <c r="C3929" s="16"/>
      <c r="D3929" s="16"/>
      <c r="E3929" s="16"/>
      <c r="F3929" s="16"/>
      <c r="G3929" s="24"/>
    </row>
    <row r="3930" spans="1:7">
      <c r="A3930" s="16"/>
      <c r="B3930" s="16"/>
      <c r="C3930" s="16"/>
      <c r="D3930" s="16"/>
      <c r="E3930" s="16"/>
      <c r="F3930" s="16"/>
      <c r="G3930" s="24"/>
    </row>
    <row r="3931" spans="1:7">
      <c r="A3931" s="16"/>
      <c r="B3931" s="16"/>
      <c r="C3931" s="16"/>
      <c r="D3931" s="16"/>
      <c r="E3931" s="16"/>
      <c r="F3931" s="16"/>
      <c r="G3931" s="24"/>
    </row>
    <row r="3932" spans="1:7">
      <c r="A3932" s="16"/>
      <c r="B3932" s="16"/>
      <c r="C3932" s="16"/>
      <c r="D3932" s="16"/>
      <c r="E3932" s="16"/>
      <c r="F3932" s="16"/>
      <c r="G3932" s="24"/>
    </row>
    <row r="3933" spans="1:7">
      <c r="A3933" s="16"/>
      <c r="B3933" s="16"/>
      <c r="C3933" s="16"/>
      <c r="D3933" s="16"/>
      <c r="E3933" s="16"/>
      <c r="F3933" s="16"/>
      <c r="G3933" s="24"/>
    </row>
    <row r="3934" spans="1:7">
      <c r="A3934" s="16"/>
      <c r="B3934" s="16"/>
      <c r="C3934" s="16"/>
      <c r="D3934" s="16"/>
      <c r="E3934" s="16"/>
      <c r="F3934" s="16"/>
      <c r="G3934" s="24"/>
    </row>
    <row r="3935" spans="1:7">
      <c r="A3935" s="16"/>
      <c r="B3935" s="16"/>
      <c r="C3935" s="16"/>
      <c r="D3935" s="16"/>
      <c r="E3935" s="16"/>
      <c r="F3935" s="16"/>
      <c r="G3935" s="24"/>
    </row>
    <row r="3936" spans="1:7">
      <c r="A3936" s="16"/>
      <c r="B3936" s="16"/>
      <c r="C3936" s="16"/>
      <c r="D3936" s="16"/>
      <c r="E3936" s="16"/>
      <c r="F3936" s="16"/>
      <c r="G3936" s="24"/>
    </row>
    <row r="3937" spans="1:7">
      <c r="A3937" s="16"/>
      <c r="B3937" s="16"/>
      <c r="C3937" s="16"/>
      <c r="D3937" s="16"/>
      <c r="E3937" s="16"/>
      <c r="F3937" s="16"/>
      <c r="G3937" s="24"/>
    </row>
    <row r="3938" spans="1:7">
      <c r="A3938" s="16"/>
      <c r="B3938" s="16"/>
      <c r="C3938" s="16"/>
      <c r="D3938" s="16"/>
      <c r="E3938" s="16"/>
      <c r="F3938" s="16"/>
      <c r="G3938" s="24"/>
    </row>
    <row r="3939" spans="1:7">
      <c r="A3939" s="16"/>
      <c r="B3939" s="16"/>
      <c r="C3939" s="16"/>
      <c r="D3939" s="16"/>
      <c r="E3939" s="16"/>
      <c r="F3939" s="16"/>
      <c r="G3939" s="24"/>
    </row>
    <row r="3940" spans="1:7">
      <c r="A3940" s="16"/>
      <c r="B3940" s="16"/>
      <c r="C3940" s="16"/>
      <c r="D3940" s="16"/>
      <c r="E3940" s="16"/>
      <c r="F3940" s="16"/>
      <c r="G3940" s="24"/>
    </row>
    <row r="3941" spans="1:7">
      <c r="A3941" s="16"/>
      <c r="B3941" s="16"/>
      <c r="C3941" s="16"/>
      <c r="D3941" s="16"/>
      <c r="E3941" s="16"/>
      <c r="F3941" s="16"/>
      <c r="G3941" s="24"/>
    </row>
    <row r="3942" spans="1:7">
      <c r="A3942" s="16"/>
      <c r="B3942" s="16"/>
      <c r="C3942" s="16"/>
      <c r="D3942" s="16"/>
      <c r="E3942" s="16"/>
      <c r="F3942" s="16"/>
      <c r="G3942" s="24"/>
    </row>
    <row r="3943" spans="1:7">
      <c r="A3943" s="16"/>
      <c r="B3943" s="16"/>
      <c r="C3943" s="16"/>
      <c r="D3943" s="16"/>
      <c r="E3943" s="16"/>
      <c r="F3943" s="16"/>
      <c r="G3943" s="24"/>
    </row>
    <row r="3944" spans="1:7">
      <c r="A3944" s="16"/>
      <c r="B3944" s="16"/>
      <c r="C3944" s="16"/>
      <c r="D3944" s="16"/>
      <c r="E3944" s="16"/>
      <c r="F3944" s="16"/>
      <c r="G3944" s="24"/>
    </row>
    <row r="3945" spans="1:7">
      <c r="A3945" s="16"/>
      <c r="B3945" s="16"/>
      <c r="C3945" s="16"/>
      <c r="D3945" s="16"/>
      <c r="E3945" s="16"/>
      <c r="F3945" s="16"/>
      <c r="G3945" s="24"/>
    </row>
    <row r="3946" spans="1:7">
      <c r="A3946" s="16"/>
      <c r="B3946" s="16"/>
      <c r="C3946" s="16"/>
      <c r="D3946" s="16"/>
      <c r="E3946" s="16"/>
      <c r="F3946" s="16"/>
      <c r="G3946" s="24"/>
    </row>
    <row r="3947" spans="1:7">
      <c r="A3947" s="16"/>
      <c r="B3947" s="16"/>
      <c r="C3947" s="16"/>
      <c r="D3947" s="16"/>
      <c r="E3947" s="16"/>
      <c r="F3947" s="16"/>
      <c r="G3947" s="24"/>
    </row>
    <row r="3948" spans="1:7">
      <c r="A3948" s="16"/>
      <c r="B3948" s="16"/>
      <c r="C3948" s="16"/>
      <c r="D3948" s="16"/>
      <c r="E3948" s="16"/>
      <c r="F3948" s="16"/>
      <c r="G3948" s="24"/>
    </row>
    <row r="3949" spans="1:7">
      <c r="A3949" s="16"/>
      <c r="B3949" s="16"/>
      <c r="C3949" s="16"/>
      <c r="D3949" s="16"/>
      <c r="E3949" s="16"/>
      <c r="F3949" s="16"/>
      <c r="G3949" s="24"/>
    </row>
    <row r="3950" spans="1:7">
      <c r="A3950" s="16"/>
      <c r="B3950" s="16"/>
      <c r="C3950" s="16"/>
      <c r="D3950" s="16"/>
      <c r="E3950" s="16"/>
      <c r="F3950" s="16"/>
      <c r="G3950" s="24"/>
    </row>
    <row r="3951" spans="1:7">
      <c r="A3951" s="16"/>
      <c r="B3951" s="16"/>
      <c r="C3951" s="16"/>
      <c r="D3951" s="16"/>
      <c r="E3951" s="16"/>
      <c r="F3951" s="16"/>
      <c r="G3951" s="24"/>
    </row>
    <row r="3952" spans="1:7">
      <c r="A3952" s="16"/>
      <c r="B3952" s="16"/>
      <c r="C3952" s="16"/>
      <c r="D3952" s="16"/>
      <c r="E3952" s="16"/>
      <c r="F3952" s="16"/>
      <c r="G3952" s="24"/>
    </row>
    <row r="3953" spans="1:7">
      <c r="A3953" s="16"/>
      <c r="B3953" s="16"/>
      <c r="C3953" s="16"/>
      <c r="D3953" s="16"/>
      <c r="E3953" s="16"/>
      <c r="F3953" s="16"/>
      <c r="G3953" s="24"/>
    </row>
    <row r="3954" spans="1:7">
      <c r="A3954" s="16"/>
      <c r="B3954" s="16"/>
      <c r="C3954" s="16"/>
      <c r="D3954" s="16"/>
      <c r="E3954" s="16"/>
      <c r="F3954" s="16"/>
      <c r="G3954" s="24"/>
    </row>
    <row r="3955" spans="1:7">
      <c r="A3955" s="16"/>
      <c r="B3955" s="16"/>
      <c r="C3955" s="16"/>
      <c r="D3955" s="16"/>
      <c r="E3955" s="16"/>
      <c r="F3955" s="16"/>
      <c r="G3955" s="24"/>
    </row>
    <row r="3956" spans="1:7">
      <c r="A3956" s="16"/>
      <c r="B3956" s="16"/>
      <c r="C3956" s="16"/>
      <c r="D3956" s="16"/>
      <c r="E3956" s="16"/>
      <c r="F3956" s="16"/>
      <c r="G3956" s="24"/>
    </row>
    <row r="3957" spans="1:7">
      <c r="A3957" s="16"/>
      <c r="B3957" s="16"/>
      <c r="C3957" s="16"/>
      <c r="D3957" s="16"/>
      <c r="E3957" s="16"/>
      <c r="F3957" s="16"/>
      <c r="G3957" s="24"/>
    </row>
    <row r="3958" spans="1:7">
      <c r="A3958" s="16"/>
      <c r="B3958" s="16"/>
      <c r="C3958" s="16"/>
      <c r="D3958" s="16"/>
      <c r="E3958" s="16"/>
      <c r="F3958" s="16"/>
      <c r="G3958" s="24"/>
    </row>
    <row r="3959" spans="1:7">
      <c r="A3959" s="16"/>
      <c r="B3959" s="16"/>
      <c r="C3959" s="16"/>
      <c r="D3959" s="16"/>
      <c r="E3959" s="16"/>
      <c r="F3959" s="16"/>
      <c r="G3959" s="24"/>
    </row>
    <row r="3960" spans="1:7">
      <c r="A3960" s="16"/>
      <c r="B3960" s="16"/>
      <c r="C3960" s="16"/>
      <c r="D3960" s="16"/>
      <c r="E3960" s="16"/>
      <c r="F3960" s="16"/>
      <c r="G3960" s="24"/>
    </row>
    <row r="3961" spans="1:7">
      <c r="A3961" s="16"/>
      <c r="B3961" s="16"/>
      <c r="C3961" s="16"/>
      <c r="D3961" s="16"/>
      <c r="E3961" s="16"/>
      <c r="F3961" s="16"/>
      <c r="G3961" s="24"/>
    </row>
    <row r="3962" spans="1:7">
      <c r="A3962" s="16"/>
      <c r="B3962" s="16"/>
      <c r="C3962" s="16"/>
      <c r="D3962" s="16"/>
      <c r="E3962" s="16"/>
      <c r="F3962" s="16"/>
      <c r="G3962" s="24"/>
    </row>
    <row r="3963" spans="1:7">
      <c r="A3963" s="16"/>
      <c r="B3963" s="16"/>
      <c r="C3963" s="16"/>
      <c r="D3963" s="16"/>
      <c r="E3963" s="16"/>
      <c r="F3963" s="16"/>
      <c r="G3963" s="24"/>
    </row>
    <row r="3964" spans="1:7">
      <c r="A3964" s="16"/>
      <c r="B3964" s="16"/>
      <c r="C3964" s="16"/>
      <c r="D3964" s="16"/>
      <c r="E3964" s="16"/>
      <c r="F3964" s="16"/>
      <c r="G3964" s="24"/>
    </row>
    <row r="3965" spans="1:7">
      <c r="A3965" s="16"/>
      <c r="B3965" s="16"/>
      <c r="C3965" s="16"/>
      <c r="D3965" s="16"/>
      <c r="E3965" s="16"/>
      <c r="F3965" s="16"/>
      <c r="G3965" s="24"/>
    </row>
    <row r="3966" spans="1:7">
      <c r="A3966" s="16"/>
      <c r="B3966" s="16"/>
      <c r="C3966" s="16"/>
      <c r="D3966" s="16"/>
      <c r="E3966" s="16"/>
      <c r="F3966" s="16"/>
      <c r="G3966" s="24"/>
    </row>
    <row r="3967" spans="1:7">
      <c r="A3967" s="16"/>
      <c r="B3967" s="16"/>
      <c r="C3967" s="16"/>
      <c r="D3967" s="16"/>
      <c r="E3967" s="16"/>
      <c r="F3967" s="16"/>
      <c r="G3967" s="24"/>
    </row>
    <row r="3968" spans="1:7">
      <c r="A3968" s="16"/>
      <c r="B3968" s="16"/>
      <c r="C3968" s="16"/>
      <c r="D3968" s="16"/>
      <c r="E3968" s="16"/>
      <c r="F3968" s="16"/>
      <c r="G3968" s="24"/>
    </row>
    <row r="3969" spans="1:7">
      <c r="A3969" s="16"/>
      <c r="B3969" s="16"/>
      <c r="C3969" s="16"/>
      <c r="D3969" s="16"/>
      <c r="E3969" s="16"/>
      <c r="F3969" s="16"/>
      <c r="G3969" s="24"/>
    </row>
    <row r="3970" spans="1:7">
      <c r="A3970" s="16"/>
      <c r="B3970" s="16"/>
      <c r="C3970" s="16"/>
      <c r="D3970" s="16"/>
      <c r="E3970" s="16"/>
      <c r="F3970" s="16"/>
      <c r="G3970" s="24"/>
    </row>
    <row r="3971" spans="1:7">
      <c r="A3971" s="16"/>
      <c r="B3971" s="16"/>
      <c r="C3971" s="16"/>
      <c r="D3971" s="16"/>
      <c r="E3971" s="16"/>
      <c r="F3971" s="16"/>
      <c r="G3971" s="24"/>
    </row>
    <row r="3972" spans="1:7">
      <c r="A3972" s="16"/>
      <c r="B3972" s="16"/>
      <c r="C3972" s="16"/>
      <c r="D3972" s="16"/>
      <c r="E3972" s="16"/>
      <c r="F3972" s="16"/>
      <c r="G3972" s="24"/>
    </row>
    <row r="3973" spans="1:7">
      <c r="A3973" s="16"/>
      <c r="B3973" s="16"/>
      <c r="C3973" s="16"/>
      <c r="D3973" s="16"/>
      <c r="E3973" s="16"/>
      <c r="F3973" s="16"/>
      <c r="G3973" s="24"/>
    </row>
    <row r="3974" spans="1:7">
      <c r="A3974" s="16"/>
      <c r="B3974" s="16"/>
      <c r="C3974" s="16"/>
      <c r="D3974" s="16"/>
      <c r="E3974" s="16"/>
      <c r="F3974" s="16"/>
      <c r="G3974" s="24"/>
    </row>
    <row r="3975" spans="1:7">
      <c r="A3975" s="16"/>
      <c r="B3975" s="16"/>
      <c r="C3975" s="16"/>
      <c r="D3975" s="16"/>
      <c r="E3975" s="16"/>
      <c r="F3975" s="16"/>
      <c r="G3975" s="24"/>
    </row>
    <row r="3976" spans="1:7">
      <c r="A3976" s="16"/>
      <c r="B3976" s="16"/>
      <c r="C3976" s="16"/>
      <c r="D3976" s="16"/>
      <c r="E3976" s="16"/>
      <c r="F3976" s="16"/>
      <c r="G3976" s="24"/>
    </row>
    <row r="3977" spans="1:7">
      <c r="A3977" s="16"/>
      <c r="B3977" s="16"/>
      <c r="C3977" s="16"/>
      <c r="D3977" s="16"/>
      <c r="E3977" s="16"/>
      <c r="F3977" s="16"/>
      <c r="G3977" s="24"/>
    </row>
    <row r="3978" spans="1:7">
      <c r="A3978" s="16"/>
      <c r="B3978" s="16"/>
      <c r="C3978" s="16"/>
      <c r="D3978" s="16"/>
      <c r="E3978" s="16"/>
      <c r="F3978" s="16"/>
      <c r="G3978" s="24"/>
    </row>
    <row r="3979" spans="1:7">
      <c r="A3979" s="16"/>
      <c r="B3979" s="16"/>
      <c r="C3979" s="16"/>
      <c r="D3979" s="16"/>
      <c r="E3979" s="16"/>
      <c r="F3979" s="16"/>
      <c r="G3979" s="24"/>
    </row>
    <row r="3980" spans="1:7">
      <c r="A3980" s="16"/>
      <c r="B3980" s="16"/>
      <c r="C3980" s="16"/>
      <c r="D3980" s="16"/>
      <c r="E3980" s="16"/>
      <c r="F3980" s="16"/>
      <c r="G3980" s="24"/>
    </row>
    <row r="3981" spans="1:7">
      <c r="A3981" s="16"/>
      <c r="B3981" s="16"/>
      <c r="C3981" s="16"/>
      <c r="D3981" s="16"/>
      <c r="E3981" s="16"/>
      <c r="F3981" s="16"/>
      <c r="G3981" s="24"/>
    </row>
    <row r="3982" spans="1:7">
      <c r="A3982" s="16"/>
      <c r="B3982" s="16"/>
      <c r="C3982" s="16"/>
      <c r="D3982" s="16"/>
      <c r="E3982" s="16"/>
      <c r="F3982" s="16"/>
      <c r="G3982" s="24"/>
    </row>
    <row r="3983" spans="1:7">
      <c r="A3983" s="16"/>
      <c r="B3983" s="16"/>
      <c r="C3983" s="16"/>
      <c r="D3983" s="16"/>
      <c r="E3983" s="16"/>
      <c r="F3983" s="16"/>
      <c r="G3983" s="24"/>
    </row>
    <row r="3984" spans="1:7">
      <c r="A3984" s="16"/>
      <c r="B3984" s="16"/>
      <c r="C3984" s="16"/>
      <c r="D3984" s="16"/>
      <c r="E3984" s="16"/>
      <c r="F3984" s="16"/>
      <c r="G3984" s="24"/>
    </row>
    <row r="3985" spans="1:7">
      <c r="A3985" s="16"/>
      <c r="B3985" s="16"/>
      <c r="C3985" s="16"/>
      <c r="D3985" s="16"/>
      <c r="E3985" s="16"/>
      <c r="F3985" s="16"/>
      <c r="G3985" s="24"/>
    </row>
    <row r="3986" spans="1:7">
      <c r="A3986" s="16"/>
      <c r="B3986" s="16"/>
      <c r="C3986" s="16"/>
      <c r="D3986" s="16"/>
      <c r="E3986" s="16"/>
      <c r="F3986" s="16"/>
      <c r="G3986" s="24"/>
    </row>
    <row r="3987" spans="1:7">
      <c r="A3987" s="16"/>
      <c r="B3987" s="16"/>
      <c r="C3987" s="16"/>
      <c r="D3987" s="16"/>
      <c r="E3987" s="16"/>
      <c r="F3987" s="16"/>
      <c r="G3987" s="24"/>
    </row>
    <row r="3988" spans="1:7">
      <c r="A3988" s="16"/>
      <c r="B3988" s="16"/>
      <c r="C3988" s="16"/>
      <c r="D3988" s="16"/>
      <c r="E3988" s="16"/>
      <c r="F3988" s="16"/>
      <c r="G3988" s="24"/>
    </row>
    <row r="3989" spans="1:7">
      <c r="A3989" s="16"/>
      <c r="B3989" s="16"/>
      <c r="C3989" s="16"/>
      <c r="D3989" s="16"/>
      <c r="E3989" s="16"/>
      <c r="F3989" s="16"/>
      <c r="G3989" s="24"/>
    </row>
    <row r="3990" spans="1:7">
      <c r="A3990" s="16"/>
      <c r="B3990" s="16"/>
      <c r="C3990" s="16"/>
      <c r="D3990" s="16"/>
      <c r="E3990" s="16"/>
      <c r="F3990" s="16"/>
      <c r="G3990" s="24"/>
    </row>
    <row r="3991" spans="1:7">
      <c r="A3991" s="16"/>
      <c r="B3991" s="16"/>
      <c r="C3991" s="16"/>
      <c r="D3991" s="16"/>
      <c r="E3991" s="16"/>
      <c r="F3991" s="16"/>
      <c r="G3991" s="24"/>
    </row>
    <row r="3992" spans="1:7">
      <c r="A3992" s="16"/>
      <c r="B3992" s="16"/>
      <c r="C3992" s="16"/>
      <c r="D3992" s="16"/>
      <c r="E3992" s="16"/>
      <c r="F3992" s="16"/>
      <c r="G3992" s="24"/>
    </row>
    <row r="3993" spans="1:7">
      <c r="A3993" s="16"/>
      <c r="B3993" s="16"/>
      <c r="C3993" s="16"/>
      <c r="D3993" s="16"/>
      <c r="E3993" s="16"/>
      <c r="F3993" s="16"/>
      <c r="G3993" s="24"/>
    </row>
    <row r="3994" spans="1:7">
      <c r="A3994" s="16"/>
      <c r="B3994" s="16"/>
      <c r="C3994" s="16"/>
      <c r="D3994" s="16"/>
      <c r="E3994" s="16"/>
      <c r="F3994" s="16"/>
      <c r="G3994" s="24"/>
    </row>
    <row r="3995" spans="1:7">
      <c r="A3995" s="16"/>
      <c r="B3995" s="16"/>
      <c r="C3995" s="16"/>
      <c r="D3995" s="16"/>
      <c r="E3995" s="16"/>
      <c r="F3995" s="16"/>
      <c r="G3995" s="24"/>
    </row>
    <row r="3996" spans="1:7">
      <c r="A3996" s="16"/>
      <c r="B3996" s="16"/>
      <c r="C3996" s="16"/>
      <c r="D3996" s="16"/>
      <c r="E3996" s="16"/>
      <c r="F3996" s="16"/>
      <c r="G3996" s="24"/>
    </row>
    <row r="3997" spans="1:7">
      <c r="A3997" s="16"/>
      <c r="B3997" s="16"/>
      <c r="C3997" s="16"/>
      <c r="D3997" s="16"/>
      <c r="E3997" s="16"/>
      <c r="F3997" s="16"/>
      <c r="G3997" s="24"/>
    </row>
    <row r="3998" spans="1:7">
      <c r="A3998" s="16"/>
      <c r="B3998" s="16"/>
      <c r="C3998" s="16"/>
      <c r="D3998" s="16"/>
      <c r="E3998" s="16"/>
      <c r="F3998" s="16"/>
      <c r="G3998" s="24"/>
    </row>
    <row r="3999" spans="1:7">
      <c r="A3999" s="16"/>
      <c r="B3999" s="16"/>
      <c r="C3999" s="16"/>
      <c r="D3999" s="16"/>
      <c r="E3999" s="16"/>
      <c r="F3999" s="16"/>
      <c r="G3999" s="24"/>
    </row>
    <row r="4000" spans="1:7">
      <c r="A4000" s="16"/>
      <c r="B4000" s="16"/>
      <c r="C4000" s="16"/>
      <c r="D4000" s="16"/>
      <c r="E4000" s="16"/>
      <c r="F4000" s="16"/>
      <c r="G4000" s="24"/>
    </row>
    <row r="4001" spans="1:7">
      <c r="A4001" s="16"/>
      <c r="B4001" s="16"/>
      <c r="C4001" s="16"/>
      <c r="D4001" s="16"/>
      <c r="E4001" s="16"/>
      <c r="F4001" s="16"/>
      <c r="G4001" s="24"/>
    </row>
    <row r="4002" spans="1:7">
      <c r="A4002" s="16"/>
      <c r="B4002" s="16"/>
      <c r="C4002" s="16"/>
      <c r="D4002" s="16"/>
      <c r="E4002" s="16"/>
      <c r="F4002" s="16"/>
      <c r="G4002" s="24"/>
    </row>
    <row r="4003" spans="1:7">
      <c r="A4003" s="16"/>
      <c r="B4003" s="16"/>
      <c r="C4003" s="16"/>
      <c r="D4003" s="16"/>
      <c r="E4003" s="16"/>
      <c r="F4003" s="16"/>
      <c r="G4003" s="24"/>
    </row>
    <row r="4004" spans="1:7">
      <c r="A4004" s="16"/>
      <c r="B4004" s="16"/>
      <c r="C4004" s="16"/>
      <c r="D4004" s="16"/>
      <c r="E4004" s="16"/>
      <c r="F4004" s="16"/>
      <c r="G4004" s="24"/>
    </row>
    <row r="4005" spans="1:7">
      <c r="A4005" s="16"/>
      <c r="B4005" s="16"/>
      <c r="C4005" s="16"/>
      <c r="D4005" s="16"/>
      <c r="E4005" s="16"/>
      <c r="F4005" s="16"/>
      <c r="G4005" s="24"/>
    </row>
    <row r="4006" spans="1:7">
      <c r="A4006" s="16"/>
      <c r="B4006" s="16"/>
      <c r="C4006" s="16"/>
      <c r="D4006" s="16"/>
      <c r="E4006" s="16"/>
      <c r="F4006" s="16"/>
      <c r="G4006" s="24"/>
    </row>
    <row r="4007" spans="1:7">
      <c r="A4007" s="16"/>
      <c r="B4007" s="16"/>
      <c r="C4007" s="16"/>
      <c r="D4007" s="16"/>
      <c r="E4007" s="16"/>
      <c r="F4007" s="16"/>
      <c r="G4007" s="24"/>
    </row>
    <row r="4008" spans="1:7">
      <c r="A4008" s="16"/>
      <c r="B4008" s="16"/>
      <c r="C4008" s="16"/>
      <c r="D4008" s="16"/>
      <c r="E4008" s="16"/>
      <c r="F4008" s="16"/>
      <c r="G4008" s="24"/>
    </row>
    <row r="4009" spans="1:7">
      <c r="A4009" s="16"/>
      <c r="B4009" s="16"/>
      <c r="C4009" s="16"/>
      <c r="D4009" s="16"/>
      <c r="E4009" s="16"/>
      <c r="F4009" s="16"/>
      <c r="G4009" s="24"/>
    </row>
    <row r="4010" spans="1:7">
      <c r="A4010" s="16"/>
      <c r="B4010" s="16"/>
      <c r="C4010" s="16"/>
      <c r="D4010" s="16"/>
      <c r="E4010" s="16"/>
      <c r="F4010" s="16"/>
      <c r="G4010" s="24"/>
    </row>
    <row r="4011" spans="1:7">
      <c r="A4011" s="16"/>
      <c r="B4011" s="16"/>
      <c r="C4011" s="16"/>
      <c r="D4011" s="16"/>
      <c r="E4011" s="16"/>
      <c r="F4011" s="16"/>
      <c r="G4011" s="24"/>
    </row>
    <row r="4012" spans="1:7">
      <c r="A4012" s="16"/>
      <c r="B4012" s="16"/>
      <c r="C4012" s="16"/>
      <c r="D4012" s="16"/>
      <c r="E4012" s="16"/>
      <c r="F4012" s="16"/>
      <c r="G4012" s="24"/>
    </row>
    <row r="4013" spans="1:7">
      <c r="A4013" s="16"/>
      <c r="B4013" s="16"/>
      <c r="C4013" s="16"/>
      <c r="D4013" s="16"/>
      <c r="E4013" s="16"/>
      <c r="F4013" s="16"/>
      <c r="G4013" s="24"/>
    </row>
    <row r="4014" spans="1:7">
      <c r="A4014" s="16"/>
      <c r="B4014" s="16"/>
      <c r="C4014" s="16"/>
      <c r="D4014" s="16"/>
      <c r="E4014" s="16"/>
      <c r="F4014" s="16"/>
      <c r="G4014" s="24"/>
    </row>
    <row r="4015" spans="1:7">
      <c r="A4015" s="16"/>
      <c r="B4015" s="16"/>
      <c r="C4015" s="16"/>
      <c r="D4015" s="16"/>
      <c r="E4015" s="16"/>
      <c r="F4015" s="16"/>
      <c r="G4015" s="24"/>
    </row>
    <row r="4016" spans="1:7">
      <c r="A4016" s="16"/>
      <c r="B4016" s="16"/>
      <c r="C4016" s="16"/>
      <c r="D4016" s="16"/>
      <c r="E4016" s="16"/>
      <c r="F4016" s="16"/>
      <c r="G4016" s="24"/>
    </row>
    <row r="4017" spans="1:7">
      <c r="A4017" s="16"/>
      <c r="B4017" s="16"/>
      <c r="C4017" s="16"/>
      <c r="D4017" s="16"/>
      <c r="E4017" s="16"/>
      <c r="F4017" s="16"/>
      <c r="G4017" s="24"/>
    </row>
    <row r="4018" spans="1:7">
      <c r="A4018" s="16"/>
      <c r="B4018" s="16"/>
      <c r="C4018" s="16"/>
      <c r="D4018" s="16"/>
      <c r="E4018" s="16"/>
      <c r="F4018" s="16"/>
      <c r="G4018" s="24"/>
    </row>
    <row r="4019" spans="1:7">
      <c r="A4019" s="16"/>
      <c r="B4019" s="16"/>
      <c r="C4019" s="16"/>
      <c r="D4019" s="16"/>
      <c r="E4019" s="16"/>
      <c r="F4019" s="16"/>
      <c r="G4019" s="24"/>
    </row>
    <row r="4020" spans="1:7">
      <c r="A4020" s="16"/>
      <c r="B4020" s="16"/>
      <c r="C4020" s="16"/>
      <c r="D4020" s="16"/>
      <c r="E4020" s="16"/>
      <c r="F4020" s="16"/>
      <c r="G4020" s="24"/>
    </row>
    <row r="4021" spans="1:7">
      <c r="A4021" s="16"/>
      <c r="B4021" s="16"/>
      <c r="C4021" s="16"/>
      <c r="D4021" s="16"/>
      <c r="E4021" s="16"/>
      <c r="F4021" s="16"/>
      <c r="G4021" s="24"/>
    </row>
    <row r="4022" spans="1:7">
      <c r="A4022" s="16"/>
      <c r="B4022" s="16"/>
      <c r="C4022" s="16"/>
      <c r="D4022" s="16"/>
      <c r="E4022" s="16"/>
      <c r="F4022" s="16"/>
      <c r="G4022" s="24"/>
    </row>
    <row r="4023" spans="1:7">
      <c r="A4023" s="16"/>
      <c r="B4023" s="16"/>
      <c r="C4023" s="16"/>
      <c r="D4023" s="16"/>
      <c r="E4023" s="16"/>
      <c r="F4023" s="16"/>
      <c r="G4023" s="24"/>
    </row>
    <row r="4024" spans="1:7">
      <c r="A4024" s="16"/>
      <c r="B4024" s="16"/>
      <c r="C4024" s="16"/>
      <c r="D4024" s="16"/>
      <c r="E4024" s="16"/>
      <c r="F4024" s="16"/>
      <c r="G4024" s="24"/>
    </row>
    <row r="4025" spans="1:7">
      <c r="A4025" s="16"/>
      <c r="B4025" s="16"/>
      <c r="C4025" s="16"/>
      <c r="D4025" s="16"/>
      <c r="E4025" s="16"/>
      <c r="F4025" s="16"/>
      <c r="G4025" s="24"/>
    </row>
    <row r="4026" spans="1:7">
      <c r="A4026" s="16"/>
      <c r="B4026" s="16"/>
      <c r="C4026" s="16"/>
      <c r="D4026" s="16"/>
      <c r="E4026" s="16"/>
      <c r="F4026" s="16"/>
      <c r="G4026" s="24"/>
    </row>
    <row r="4027" spans="1:7">
      <c r="A4027" s="16"/>
      <c r="B4027" s="16"/>
      <c r="C4027" s="16"/>
      <c r="D4027" s="16"/>
      <c r="E4027" s="16"/>
      <c r="F4027" s="16"/>
      <c r="G4027" s="24"/>
    </row>
    <row r="4028" spans="1:7">
      <c r="A4028" s="16"/>
      <c r="B4028" s="16"/>
      <c r="C4028" s="16"/>
      <c r="D4028" s="16"/>
      <c r="E4028" s="16"/>
      <c r="F4028" s="16"/>
      <c r="G4028" s="24"/>
    </row>
    <row r="4029" spans="1:7">
      <c r="A4029" s="16"/>
      <c r="B4029" s="16"/>
      <c r="C4029" s="16"/>
      <c r="D4029" s="16"/>
      <c r="E4029" s="16"/>
      <c r="F4029" s="16"/>
      <c r="G4029" s="24"/>
    </row>
    <row r="4030" spans="1:7">
      <c r="A4030" s="16"/>
      <c r="B4030" s="16"/>
      <c r="C4030" s="16"/>
      <c r="D4030" s="16"/>
      <c r="E4030" s="16"/>
      <c r="F4030" s="16"/>
      <c r="G4030" s="24"/>
    </row>
    <row r="4031" spans="1:7">
      <c r="A4031" s="16"/>
      <c r="B4031" s="16"/>
      <c r="C4031" s="16"/>
      <c r="D4031" s="16"/>
      <c r="E4031" s="16"/>
      <c r="F4031" s="16"/>
      <c r="G4031" s="24"/>
    </row>
    <row r="4032" spans="1:7">
      <c r="A4032" s="16"/>
      <c r="B4032" s="16"/>
      <c r="C4032" s="16"/>
      <c r="D4032" s="16"/>
      <c r="E4032" s="16"/>
      <c r="F4032" s="16"/>
      <c r="G4032" s="24"/>
    </row>
    <row r="4033" spans="1:7">
      <c r="A4033" s="16"/>
      <c r="B4033" s="16"/>
      <c r="C4033" s="16"/>
      <c r="D4033" s="16"/>
      <c r="E4033" s="16"/>
      <c r="F4033" s="16"/>
      <c r="G4033" s="24"/>
    </row>
    <row r="4034" spans="1:7">
      <c r="A4034" s="16"/>
      <c r="B4034" s="16"/>
      <c r="C4034" s="16"/>
      <c r="D4034" s="16"/>
      <c r="E4034" s="16"/>
      <c r="F4034" s="16"/>
      <c r="G4034" s="24"/>
    </row>
    <row r="4035" spans="1:7">
      <c r="A4035" s="16"/>
      <c r="B4035" s="16"/>
      <c r="C4035" s="16"/>
      <c r="D4035" s="16"/>
      <c r="E4035" s="16"/>
      <c r="F4035" s="16"/>
      <c r="G4035" s="24"/>
    </row>
    <row r="4036" spans="1:7">
      <c r="A4036" s="16"/>
      <c r="B4036" s="16"/>
      <c r="C4036" s="16"/>
      <c r="D4036" s="16"/>
      <c r="E4036" s="16"/>
      <c r="F4036" s="16"/>
      <c r="G4036" s="24"/>
    </row>
    <row r="4037" spans="1:7">
      <c r="A4037" s="16"/>
      <c r="B4037" s="16"/>
      <c r="C4037" s="16"/>
      <c r="D4037" s="16"/>
      <c r="E4037" s="16"/>
      <c r="F4037" s="16"/>
      <c r="G4037" s="24"/>
    </row>
    <row r="4038" spans="1:7">
      <c r="A4038" s="16"/>
      <c r="B4038" s="16"/>
      <c r="C4038" s="16"/>
      <c r="D4038" s="16"/>
      <c r="E4038" s="16"/>
      <c r="F4038" s="16"/>
      <c r="G4038" s="24"/>
    </row>
    <row r="4039" spans="1:7">
      <c r="A4039" s="16"/>
      <c r="B4039" s="16"/>
      <c r="C4039" s="16"/>
      <c r="D4039" s="16"/>
      <c r="E4039" s="16"/>
      <c r="F4039" s="16"/>
      <c r="G4039" s="24"/>
    </row>
    <row r="4040" spans="1:7">
      <c r="A4040" s="16"/>
      <c r="B4040" s="16"/>
      <c r="C4040" s="16"/>
      <c r="D4040" s="16"/>
      <c r="E4040" s="16"/>
      <c r="F4040" s="16"/>
      <c r="G4040" s="24"/>
    </row>
    <row r="4041" spans="1:7">
      <c r="A4041" s="16"/>
      <c r="B4041" s="16"/>
      <c r="C4041" s="16"/>
      <c r="D4041" s="16"/>
      <c r="E4041" s="16"/>
      <c r="F4041" s="16"/>
      <c r="G4041" s="24"/>
    </row>
    <row r="4042" spans="1:7">
      <c r="A4042" s="16"/>
      <c r="B4042" s="16"/>
      <c r="C4042" s="16"/>
      <c r="D4042" s="16"/>
      <c r="E4042" s="16"/>
      <c r="F4042" s="16"/>
      <c r="G4042" s="24"/>
    </row>
    <row r="4043" spans="1:7">
      <c r="A4043" s="16"/>
      <c r="B4043" s="16"/>
      <c r="C4043" s="16"/>
      <c r="D4043" s="16"/>
      <c r="E4043" s="16"/>
      <c r="F4043" s="16"/>
      <c r="G4043" s="24"/>
    </row>
    <row r="4044" spans="1:7">
      <c r="A4044" s="16"/>
      <c r="B4044" s="16"/>
      <c r="C4044" s="16"/>
      <c r="D4044" s="16"/>
      <c r="E4044" s="16"/>
      <c r="F4044" s="16"/>
      <c r="G4044" s="24"/>
    </row>
    <row r="4045" spans="1:7">
      <c r="A4045" s="16"/>
      <c r="B4045" s="16"/>
      <c r="C4045" s="16"/>
      <c r="D4045" s="16"/>
      <c r="E4045" s="16"/>
      <c r="F4045" s="16"/>
      <c r="G4045" s="24"/>
    </row>
    <row r="4046" spans="1:7">
      <c r="A4046" s="16"/>
      <c r="B4046" s="16"/>
      <c r="C4046" s="16"/>
      <c r="D4046" s="16"/>
      <c r="E4046" s="16"/>
      <c r="F4046" s="16"/>
      <c r="G4046" s="24"/>
    </row>
    <row r="4047" spans="1:7">
      <c r="A4047" s="16"/>
      <c r="B4047" s="16"/>
      <c r="C4047" s="16"/>
      <c r="D4047" s="16"/>
      <c r="E4047" s="16"/>
      <c r="F4047" s="16"/>
      <c r="G4047" s="24"/>
    </row>
    <row r="4048" spans="1:7">
      <c r="A4048" s="16"/>
      <c r="B4048" s="16"/>
      <c r="C4048" s="16"/>
      <c r="D4048" s="16"/>
      <c r="E4048" s="16"/>
      <c r="F4048" s="16"/>
      <c r="G4048" s="24"/>
    </row>
    <row r="4049" spans="1:7">
      <c r="A4049" s="16"/>
      <c r="B4049" s="16"/>
      <c r="C4049" s="16"/>
      <c r="D4049" s="16"/>
      <c r="E4049" s="16"/>
      <c r="F4049" s="16"/>
      <c r="G4049" s="24"/>
    </row>
    <row r="4050" spans="1:7">
      <c r="A4050" s="16"/>
      <c r="B4050" s="16"/>
      <c r="C4050" s="16"/>
      <c r="D4050" s="16"/>
      <c r="E4050" s="16"/>
      <c r="F4050" s="16"/>
      <c r="G4050" s="24"/>
    </row>
    <row r="4051" spans="1:7">
      <c r="A4051" s="16"/>
      <c r="B4051" s="16"/>
      <c r="C4051" s="16"/>
      <c r="D4051" s="16"/>
      <c r="E4051" s="16"/>
      <c r="F4051" s="16"/>
      <c r="G4051" s="24"/>
    </row>
    <row r="4052" spans="1:7">
      <c r="A4052" s="16"/>
      <c r="B4052" s="16"/>
      <c r="C4052" s="16"/>
      <c r="D4052" s="16"/>
      <c r="E4052" s="16"/>
      <c r="F4052" s="16"/>
      <c r="G4052" s="24"/>
    </row>
    <row r="4053" spans="1:7">
      <c r="A4053" s="16"/>
      <c r="B4053" s="16"/>
      <c r="C4053" s="16"/>
      <c r="D4053" s="16"/>
      <c r="E4053" s="16"/>
      <c r="F4053" s="16"/>
      <c r="G4053" s="24"/>
    </row>
    <row r="4054" spans="1:7">
      <c r="A4054" s="16"/>
      <c r="B4054" s="16"/>
      <c r="C4054" s="16"/>
      <c r="D4054" s="16"/>
      <c r="E4054" s="16"/>
      <c r="F4054" s="16"/>
      <c r="G4054" s="24"/>
    </row>
    <row r="4055" spans="1:7">
      <c r="A4055" s="16"/>
      <c r="B4055" s="16"/>
      <c r="C4055" s="16"/>
      <c r="D4055" s="16"/>
      <c r="E4055" s="16"/>
      <c r="F4055" s="16"/>
      <c r="G4055" s="24"/>
    </row>
    <row r="4056" spans="1:7">
      <c r="A4056" s="16"/>
      <c r="B4056" s="16"/>
      <c r="C4056" s="16"/>
      <c r="D4056" s="16"/>
      <c r="E4056" s="16"/>
      <c r="F4056" s="16"/>
      <c r="G4056" s="24"/>
    </row>
    <row r="4057" spans="1:7">
      <c r="A4057" s="16"/>
      <c r="B4057" s="16"/>
      <c r="C4057" s="16"/>
      <c r="D4057" s="16"/>
      <c r="E4057" s="16"/>
      <c r="F4057" s="16"/>
      <c r="G4057" s="24"/>
    </row>
    <row r="4058" spans="1:7">
      <c r="A4058" s="16"/>
      <c r="B4058" s="16"/>
      <c r="C4058" s="16"/>
      <c r="D4058" s="16"/>
      <c r="E4058" s="16"/>
      <c r="F4058" s="16"/>
      <c r="G4058" s="24"/>
    </row>
    <row r="4059" spans="1:7">
      <c r="A4059" s="16"/>
      <c r="B4059" s="16"/>
      <c r="C4059" s="16"/>
      <c r="D4059" s="16"/>
      <c r="E4059" s="16"/>
      <c r="F4059" s="16"/>
      <c r="G4059" s="24"/>
    </row>
    <row r="4060" spans="1:7">
      <c r="A4060" s="16"/>
      <c r="B4060" s="16"/>
      <c r="C4060" s="16"/>
      <c r="D4060" s="16"/>
      <c r="E4060" s="16"/>
      <c r="F4060" s="16"/>
      <c r="G4060" s="24"/>
    </row>
    <row r="4061" spans="1:7">
      <c r="A4061" s="16"/>
      <c r="B4061" s="16"/>
      <c r="C4061" s="16"/>
      <c r="D4061" s="16"/>
      <c r="E4061" s="16"/>
      <c r="F4061" s="16"/>
      <c r="G4061" s="24"/>
    </row>
    <row r="4062" spans="1:7">
      <c r="A4062" s="16"/>
      <c r="B4062" s="16"/>
      <c r="C4062" s="16"/>
      <c r="D4062" s="16"/>
      <c r="E4062" s="16"/>
      <c r="F4062" s="16"/>
      <c r="G4062" s="24"/>
    </row>
    <row r="4063" spans="1:7">
      <c r="A4063" s="16"/>
      <c r="B4063" s="16"/>
      <c r="C4063" s="16"/>
      <c r="D4063" s="16"/>
      <c r="E4063" s="16"/>
      <c r="F4063" s="16"/>
      <c r="G4063" s="24"/>
    </row>
    <row r="4064" spans="1:7">
      <c r="A4064" s="16"/>
      <c r="B4064" s="16"/>
      <c r="C4064" s="16"/>
      <c r="D4064" s="16"/>
      <c r="E4064" s="16"/>
      <c r="F4064" s="16"/>
      <c r="G4064" s="24"/>
    </row>
    <row r="4065" spans="1:7">
      <c r="A4065" s="16"/>
      <c r="B4065" s="16"/>
      <c r="C4065" s="16"/>
      <c r="D4065" s="16"/>
      <c r="E4065" s="16"/>
      <c r="F4065" s="16"/>
      <c r="G4065" s="24"/>
    </row>
    <row r="4066" spans="1:7">
      <c r="A4066" s="16"/>
      <c r="B4066" s="16"/>
      <c r="C4066" s="16"/>
      <c r="D4066" s="16"/>
      <c r="E4066" s="16"/>
      <c r="F4066" s="16"/>
      <c r="G4066" s="24"/>
    </row>
    <row r="4067" spans="1:7">
      <c r="A4067" s="16"/>
      <c r="B4067" s="16"/>
      <c r="C4067" s="16"/>
      <c r="D4067" s="16"/>
      <c r="E4067" s="16"/>
      <c r="F4067" s="16"/>
      <c r="G4067" s="24"/>
    </row>
    <row r="4068" spans="1:7">
      <c r="A4068" s="16"/>
      <c r="B4068" s="16"/>
      <c r="C4068" s="16"/>
      <c r="D4068" s="16"/>
      <c r="E4068" s="16"/>
      <c r="F4068" s="16"/>
      <c r="G4068" s="24"/>
    </row>
    <row r="4069" spans="1:7">
      <c r="A4069" s="16"/>
      <c r="B4069" s="16"/>
      <c r="C4069" s="16"/>
      <c r="D4069" s="16"/>
      <c r="E4069" s="16"/>
      <c r="F4069" s="16"/>
      <c r="G4069" s="24"/>
    </row>
    <row r="4070" spans="1:7">
      <c r="A4070" s="16"/>
      <c r="B4070" s="16"/>
      <c r="C4070" s="16"/>
      <c r="D4070" s="16"/>
      <c r="E4070" s="16"/>
      <c r="F4070" s="16"/>
      <c r="G4070" s="24"/>
    </row>
    <row r="4071" spans="1:7">
      <c r="A4071" s="16"/>
      <c r="B4071" s="16"/>
      <c r="C4071" s="16"/>
      <c r="D4071" s="16"/>
      <c r="E4071" s="16"/>
      <c r="F4071" s="16"/>
      <c r="G4071" s="24"/>
    </row>
    <row r="4072" spans="1:7">
      <c r="A4072" s="16"/>
      <c r="B4072" s="16"/>
      <c r="C4072" s="16"/>
      <c r="D4072" s="16"/>
      <c r="E4072" s="16"/>
      <c r="F4072" s="16"/>
      <c r="G4072" s="24"/>
    </row>
    <row r="4073" spans="1:7">
      <c r="A4073" s="16"/>
      <c r="B4073" s="16"/>
      <c r="C4073" s="16"/>
      <c r="D4073" s="16"/>
      <c r="E4073" s="16"/>
      <c r="F4073" s="16"/>
      <c r="G4073" s="24"/>
    </row>
    <row r="4074" spans="1:7">
      <c r="A4074" s="16"/>
      <c r="B4074" s="16"/>
      <c r="C4074" s="16"/>
      <c r="D4074" s="16"/>
      <c r="E4074" s="16"/>
      <c r="F4074" s="16"/>
      <c r="G4074" s="24"/>
    </row>
    <row r="4075" spans="1:7">
      <c r="A4075" s="16"/>
      <c r="B4075" s="16"/>
      <c r="C4075" s="16"/>
      <c r="D4075" s="16"/>
      <c r="E4075" s="16"/>
      <c r="F4075" s="16"/>
      <c r="G4075" s="24"/>
    </row>
    <row r="4076" spans="1:7">
      <c r="A4076" s="16"/>
      <c r="B4076" s="16"/>
      <c r="C4076" s="16"/>
      <c r="D4076" s="16"/>
      <c r="E4076" s="16"/>
      <c r="F4076" s="16"/>
      <c r="G4076" s="24"/>
    </row>
    <row r="4077" spans="1:7">
      <c r="A4077" s="16"/>
      <c r="B4077" s="16"/>
      <c r="C4077" s="16"/>
      <c r="D4077" s="16"/>
      <c r="E4077" s="16"/>
      <c r="F4077" s="16"/>
      <c r="G4077" s="24"/>
    </row>
    <row r="4078" spans="1:7">
      <c r="A4078" s="16"/>
      <c r="B4078" s="16"/>
      <c r="C4078" s="16"/>
      <c r="D4078" s="16"/>
      <c r="E4078" s="16"/>
      <c r="F4078" s="16"/>
      <c r="G4078" s="24"/>
    </row>
    <row r="4079" spans="1:7">
      <c r="A4079" s="16"/>
      <c r="B4079" s="16"/>
      <c r="C4079" s="16"/>
      <c r="D4079" s="16"/>
      <c r="E4079" s="16"/>
      <c r="F4079" s="16"/>
      <c r="G4079" s="24"/>
    </row>
    <row r="4080" spans="1:7">
      <c r="A4080" s="16"/>
      <c r="B4080" s="16"/>
      <c r="C4080" s="16"/>
      <c r="D4080" s="16"/>
      <c r="E4080" s="16"/>
      <c r="F4080" s="16"/>
      <c r="G4080" s="24"/>
    </row>
    <row r="4081" spans="1:7">
      <c r="A4081" s="16"/>
      <c r="B4081" s="16"/>
      <c r="C4081" s="16"/>
      <c r="D4081" s="16"/>
      <c r="E4081" s="16"/>
      <c r="F4081" s="16"/>
      <c r="G4081" s="24"/>
    </row>
    <row r="4082" spans="1:7">
      <c r="A4082" s="16"/>
      <c r="B4082" s="16"/>
      <c r="C4082" s="16"/>
      <c r="D4082" s="16"/>
      <c r="E4082" s="16"/>
      <c r="F4082" s="16"/>
      <c r="G4082" s="24"/>
    </row>
    <row r="4083" spans="1:7">
      <c r="A4083" s="16"/>
      <c r="B4083" s="16"/>
      <c r="C4083" s="16"/>
      <c r="D4083" s="16"/>
      <c r="E4083" s="16"/>
      <c r="F4083" s="16"/>
      <c r="G4083" s="24"/>
    </row>
    <row r="4084" spans="1:7">
      <c r="A4084" s="16"/>
      <c r="B4084" s="16"/>
      <c r="C4084" s="16"/>
      <c r="D4084" s="16"/>
      <c r="E4084" s="16"/>
      <c r="F4084" s="16"/>
      <c r="G4084" s="24"/>
    </row>
    <row r="4085" spans="1:7">
      <c r="A4085" s="16"/>
      <c r="B4085" s="16"/>
      <c r="C4085" s="16"/>
      <c r="D4085" s="16"/>
      <c r="E4085" s="16"/>
      <c r="F4085" s="16"/>
      <c r="G4085" s="24"/>
    </row>
    <row r="4086" spans="1:7">
      <c r="A4086" s="16"/>
      <c r="B4086" s="16"/>
      <c r="C4086" s="16"/>
      <c r="D4086" s="16"/>
      <c r="E4086" s="16"/>
      <c r="F4086" s="16"/>
      <c r="G4086" s="24"/>
    </row>
    <row r="4087" spans="1:7">
      <c r="A4087" s="16"/>
      <c r="B4087" s="16"/>
      <c r="C4087" s="16"/>
      <c r="D4087" s="16"/>
      <c r="E4087" s="16"/>
      <c r="F4087" s="16"/>
      <c r="G4087" s="24"/>
    </row>
    <row r="4088" spans="1:7">
      <c r="A4088" s="16"/>
      <c r="B4088" s="16"/>
      <c r="C4088" s="16"/>
      <c r="D4088" s="16"/>
      <c r="E4088" s="16"/>
      <c r="F4088" s="16"/>
      <c r="G4088" s="24"/>
    </row>
    <row r="4089" spans="1:7">
      <c r="A4089" s="16"/>
      <c r="B4089" s="16"/>
      <c r="C4089" s="16"/>
      <c r="D4089" s="16"/>
      <c r="E4089" s="16"/>
      <c r="F4089" s="16"/>
      <c r="G4089" s="24"/>
    </row>
    <row r="4090" spans="1:7">
      <c r="A4090" s="16"/>
      <c r="B4090" s="16"/>
      <c r="C4090" s="16"/>
      <c r="D4090" s="16"/>
      <c r="E4090" s="16"/>
      <c r="F4090" s="16"/>
      <c r="G4090" s="24"/>
    </row>
    <row r="4091" spans="1:7">
      <c r="A4091" s="16"/>
      <c r="B4091" s="16"/>
      <c r="C4091" s="16"/>
      <c r="D4091" s="16"/>
      <c r="E4091" s="16"/>
      <c r="F4091" s="16"/>
      <c r="G4091" s="24"/>
    </row>
    <row r="4092" spans="1:7">
      <c r="A4092" s="16"/>
      <c r="B4092" s="16"/>
      <c r="C4092" s="16"/>
      <c r="D4092" s="16"/>
      <c r="E4092" s="16"/>
      <c r="F4092" s="16"/>
      <c r="G4092" s="24"/>
    </row>
    <row r="4093" spans="1:7">
      <c r="A4093" s="16"/>
      <c r="B4093" s="16"/>
      <c r="C4093" s="16"/>
      <c r="D4093" s="16"/>
      <c r="E4093" s="16"/>
      <c r="F4093" s="16"/>
      <c r="G4093" s="24"/>
    </row>
    <row r="4094" spans="1:7">
      <c r="A4094" s="16"/>
      <c r="B4094" s="16"/>
      <c r="C4094" s="16"/>
      <c r="D4094" s="16"/>
      <c r="E4094" s="16"/>
      <c r="F4094" s="16"/>
      <c r="G4094" s="24"/>
    </row>
    <row r="4095" spans="1:7">
      <c r="A4095" s="16"/>
      <c r="B4095" s="16"/>
      <c r="C4095" s="16"/>
      <c r="D4095" s="16"/>
      <c r="E4095" s="16"/>
      <c r="F4095" s="16"/>
      <c r="G4095" s="24"/>
    </row>
    <row r="4096" spans="1:7">
      <c r="A4096" s="16"/>
      <c r="B4096" s="16"/>
      <c r="C4096" s="16"/>
      <c r="D4096" s="16"/>
      <c r="E4096" s="16"/>
      <c r="F4096" s="16"/>
      <c r="G4096" s="24"/>
    </row>
    <row r="4097" spans="1:7">
      <c r="A4097" s="16"/>
      <c r="B4097" s="16"/>
      <c r="C4097" s="16"/>
      <c r="D4097" s="16"/>
      <c r="E4097" s="16"/>
      <c r="F4097" s="16"/>
      <c r="G4097" s="24"/>
    </row>
    <row r="4098" spans="1:7">
      <c r="A4098" s="16"/>
      <c r="B4098" s="16"/>
      <c r="C4098" s="16"/>
      <c r="D4098" s="16"/>
      <c r="E4098" s="16"/>
      <c r="F4098" s="16"/>
      <c r="G4098" s="24"/>
    </row>
    <row r="4099" spans="1:7">
      <c r="A4099" s="16"/>
      <c r="B4099" s="16"/>
      <c r="C4099" s="16"/>
      <c r="D4099" s="16"/>
      <c r="E4099" s="16"/>
      <c r="F4099" s="16"/>
      <c r="G4099" s="24"/>
    </row>
    <row r="4100" spans="1:7">
      <c r="A4100" s="16"/>
      <c r="B4100" s="16"/>
      <c r="C4100" s="16"/>
      <c r="D4100" s="16"/>
      <c r="E4100" s="16"/>
      <c r="F4100" s="16"/>
      <c r="G4100" s="24"/>
    </row>
    <row r="4101" spans="1:7">
      <c r="A4101" s="16"/>
      <c r="B4101" s="16"/>
      <c r="C4101" s="16"/>
      <c r="D4101" s="16"/>
      <c r="E4101" s="16"/>
      <c r="F4101" s="16"/>
      <c r="G4101" s="24"/>
    </row>
    <row r="4102" spans="1:7">
      <c r="A4102" s="16"/>
      <c r="B4102" s="16"/>
      <c r="C4102" s="16"/>
      <c r="D4102" s="16"/>
      <c r="E4102" s="16"/>
      <c r="F4102" s="16"/>
      <c r="G4102" s="24"/>
    </row>
    <row r="4103" spans="1:7">
      <c r="A4103" s="16"/>
      <c r="B4103" s="16"/>
      <c r="C4103" s="16"/>
      <c r="D4103" s="16"/>
      <c r="E4103" s="16"/>
      <c r="F4103" s="16"/>
      <c r="G4103" s="24"/>
    </row>
    <row r="4104" spans="1:7">
      <c r="A4104" s="16"/>
      <c r="B4104" s="16"/>
      <c r="C4104" s="16"/>
      <c r="D4104" s="16"/>
      <c r="E4104" s="16"/>
      <c r="F4104" s="16"/>
      <c r="G4104" s="24"/>
    </row>
    <row r="4105" spans="1:7">
      <c r="A4105" s="16"/>
      <c r="B4105" s="16"/>
      <c r="C4105" s="16"/>
      <c r="D4105" s="16"/>
      <c r="E4105" s="16"/>
      <c r="F4105" s="16"/>
      <c r="G4105" s="24"/>
    </row>
    <row r="4106" spans="1:7">
      <c r="A4106" s="16"/>
      <c r="B4106" s="16"/>
      <c r="C4106" s="16"/>
      <c r="D4106" s="16"/>
      <c r="E4106" s="16"/>
      <c r="F4106" s="16"/>
      <c r="G4106" s="24"/>
    </row>
    <row r="4107" spans="1:7">
      <c r="A4107" s="16"/>
      <c r="B4107" s="16"/>
      <c r="C4107" s="16"/>
      <c r="D4107" s="16"/>
      <c r="E4107" s="16"/>
      <c r="F4107" s="16"/>
      <c r="G4107" s="24"/>
    </row>
    <row r="4108" spans="1:7">
      <c r="A4108" s="16"/>
      <c r="B4108" s="16"/>
      <c r="C4108" s="16"/>
      <c r="D4108" s="16"/>
      <c r="E4108" s="16"/>
      <c r="F4108" s="16"/>
      <c r="G4108" s="24"/>
    </row>
    <row r="4109" spans="1:7">
      <c r="A4109" s="16"/>
      <c r="B4109" s="16"/>
      <c r="C4109" s="16"/>
      <c r="D4109" s="16"/>
      <c r="E4109" s="16"/>
      <c r="F4109" s="16"/>
      <c r="G4109" s="24"/>
    </row>
    <row r="4110" spans="1:7">
      <c r="A4110" s="16"/>
      <c r="B4110" s="16"/>
      <c r="C4110" s="16"/>
      <c r="D4110" s="16"/>
      <c r="E4110" s="16"/>
      <c r="F4110" s="16"/>
      <c r="G4110" s="24"/>
    </row>
    <row r="4111" spans="1:7">
      <c r="A4111" s="16"/>
      <c r="B4111" s="16"/>
      <c r="C4111" s="16"/>
      <c r="D4111" s="16"/>
      <c r="E4111" s="16"/>
      <c r="F4111" s="16"/>
      <c r="G4111" s="24"/>
    </row>
    <row r="4112" spans="1:7">
      <c r="A4112" s="16"/>
      <c r="B4112" s="16"/>
      <c r="C4112" s="16"/>
      <c r="D4112" s="16"/>
      <c r="E4112" s="16"/>
      <c r="F4112" s="16"/>
      <c r="G4112" s="24"/>
    </row>
    <row r="4113" spans="1:7">
      <c r="A4113" s="16"/>
      <c r="B4113" s="16"/>
      <c r="C4113" s="16"/>
      <c r="D4113" s="16"/>
      <c r="E4113" s="16"/>
      <c r="F4113" s="16"/>
      <c r="G4113" s="24"/>
    </row>
    <row r="4114" spans="1:7">
      <c r="A4114" s="16"/>
      <c r="B4114" s="16"/>
      <c r="C4114" s="16"/>
      <c r="D4114" s="16"/>
      <c r="E4114" s="16"/>
      <c r="F4114" s="16"/>
      <c r="G4114" s="24"/>
    </row>
    <row r="4115" spans="1:7">
      <c r="A4115" s="16"/>
      <c r="B4115" s="16"/>
      <c r="C4115" s="16"/>
      <c r="D4115" s="16"/>
      <c r="E4115" s="16"/>
      <c r="F4115" s="16"/>
      <c r="G4115" s="24"/>
    </row>
    <row r="4116" spans="1:7">
      <c r="A4116" s="16"/>
      <c r="B4116" s="16"/>
      <c r="C4116" s="16"/>
      <c r="D4116" s="16"/>
      <c r="E4116" s="16"/>
      <c r="F4116" s="16"/>
      <c r="G4116" s="24"/>
    </row>
    <row r="4117" spans="1:7">
      <c r="A4117" s="16"/>
      <c r="B4117" s="16"/>
      <c r="C4117" s="16"/>
      <c r="D4117" s="16"/>
      <c r="E4117" s="16"/>
      <c r="F4117" s="16"/>
      <c r="G4117" s="24"/>
    </row>
    <row r="4118" spans="1:7">
      <c r="A4118" s="16"/>
      <c r="B4118" s="16"/>
      <c r="C4118" s="16"/>
      <c r="D4118" s="16"/>
      <c r="E4118" s="16"/>
      <c r="F4118" s="16"/>
      <c r="G4118" s="24"/>
    </row>
    <row r="4119" spans="1:7">
      <c r="A4119" s="16"/>
      <c r="B4119" s="16"/>
      <c r="C4119" s="16"/>
      <c r="D4119" s="16"/>
      <c r="E4119" s="16"/>
      <c r="F4119" s="16"/>
      <c r="G4119" s="24"/>
    </row>
    <row r="4120" spans="1:7">
      <c r="A4120" s="16"/>
      <c r="B4120" s="16"/>
      <c r="C4120" s="16"/>
      <c r="D4120" s="16"/>
      <c r="E4120" s="16"/>
      <c r="F4120" s="16"/>
      <c r="G4120" s="24"/>
    </row>
    <row r="4121" spans="1:7">
      <c r="A4121" s="16"/>
      <c r="B4121" s="16"/>
      <c r="C4121" s="16"/>
      <c r="D4121" s="16"/>
      <c r="E4121" s="16"/>
      <c r="F4121" s="16"/>
      <c r="G4121" s="24"/>
    </row>
    <row r="4122" spans="1:7">
      <c r="A4122" s="16"/>
      <c r="B4122" s="16"/>
      <c r="C4122" s="16"/>
      <c r="D4122" s="16"/>
      <c r="E4122" s="16"/>
      <c r="F4122" s="16"/>
      <c r="G4122" s="24"/>
    </row>
    <row r="4123" spans="1:7">
      <c r="A4123" s="16"/>
      <c r="B4123" s="16"/>
      <c r="C4123" s="16"/>
      <c r="D4123" s="16"/>
      <c r="E4123" s="16"/>
      <c r="F4123" s="16"/>
      <c r="G4123" s="24"/>
    </row>
    <row r="4124" spans="1:7">
      <c r="A4124" s="16"/>
      <c r="B4124" s="16"/>
      <c r="C4124" s="16"/>
      <c r="D4124" s="16"/>
      <c r="E4124" s="16"/>
      <c r="F4124" s="16"/>
      <c r="G4124" s="24"/>
    </row>
    <row r="4125" spans="1:7">
      <c r="A4125" s="16"/>
      <c r="B4125" s="16"/>
      <c r="C4125" s="16"/>
      <c r="D4125" s="16"/>
      <c r="E4125" s="16"/>
      <c r="F4125" s="16"/>
      <c r="G4125" s="24"/>
    </row>
    <row r="4126" spans="1:7">
      <c r="A4126" s="16"/>
      <c r="B4126" s="16"/>
      <c r="C4126" s="16"/>
      <c r="D4126" s="16"/>
      <c r="E4126" s="16"/>
      <c r="F4126" s="16"/>
      <c r="G4126" s="24"/>
    </row>
    <row r="4127" spans="1:7">
      <c r="A4127" s="16"/>
      <c r="B4127" s="16"/>
      <c r="C4127" s="16"/>
      <c r="D4127" s="16"/>
      <c r="E4127" s="16"/>
      <c r="F4127" s="16"/>
      <c r="G4127" s="24"/>
    </row>
    <row r="4128" spans="1:7">
      <c r="A4128" s="16"/>
      <c r="B4128" s="16"/>
      <c r="C4128" s="16"/>
      <c r="D4128" s="16"/>
      <c r="E4128" s="16"/>
      <c r="F4128" s="16"/>
      <c r="G4128" s="24"/>
    </row>
    <row r="4129" spans="1:7">
      <c r="A4129" s="16"/>
      <c r="B4129" s="16"/>
      <c r="C4129" s="16"/>
      <c r="D4129" s="16"/>
      <c r="E4129" s="16"/>
      <c r="F4129" s="16"/>
      <c r="G4129" s="24"/>
    </row>
    <row r="4130" spans="1:7">
      <c r="A4130" s="16"/>
      <c r="B4130" s="16"/>
      <c r="C4130" s="16"/>
      <c r="D4130" s="16"/>
      <c r="E4130" s="16"/>
      <c r="F4130" s="16"/>
      <c r="G4130" s="24"/>
    </row>
    <row r="4131" spans="1:7">
      <c r="A4131" s="16"/>
      <c r="B4131" s="16"/>
      <c r="C4131" s="16"/>
      <c r="D4131" s="16"/>
      <c r="E4131" s="16"/>
      <c r="F4131" s="16"/>
      <c r="G4131" s="24"/>
    </row>
    <row r="4132" spans="1:7">
      <c r="A4132" s="16"/>
      <c r="B4132" s="16"/>
      <c r="C4132" s="16"/>
      <c r="D4132" s="16"/>
      <c r="E4132" s="16"/>
      <c r="F4132" s="16"/>
      <c r="G4132" s="24"/>
    </row>
    <row r="4133" spans="1:7">
      <c r="A4133" s="16"/>
      <c r="B4133" s="16"/>
      <c r="C4133" s="16"/>
      <c r="D4133" s="16"/>
      <c r="E4133" s="16"/>
      <c r="F4133" s="16"/>
      <c r="G4133" s="24"/>
    </row>
    <row r="4134" spans="1:7">
      <c r="A4134" s="16"/>
      <c r="B4134" s="16"/>
      <c r="C4134" s="16"/>
      <c r="D4134" s="16"/>
      <c r="E4134" s="16"/>
      <c r="F4134" s="16"/>
      <c r="G4134" s="24"/>
    </row>
    <row r="4135" spans="1:7">
      <c r="A4135" s="16"/>
      <c r="B4135" s="16"/>
      <c r="C4135" s="16"/>
      <c r="D4135" s="16"/>
      <c r="E4135" s="16"/>
      <c r="F4135" s="16"/>
      <c r="G4135" s="24"/>
    </row>
    <row r="4136" spans="1:7">
      <c r="A4136" s="16"/>
      <c r="B4136" s="16"/>
      <c r="C4136" s="16"/>
      <c r="D4136" s="16"/>
      <c r="E4136" s="16"/>
      <c r="F4136" s="16"/>
      <c r="G4136" s="24"/>
    </row>
    <row r="4137" spans="1:7">
      <c r="A4137" s="16"/>
      <c r="B4137" s="16"/>
      <c r="C4137" s="16"/>
      <c r="D4137" s="16"/>
      <c r="E4137" s="16"/>
      <c r="F4137" s="16"/>
      <c r="G4137" s="24"/>
    </row>
    <row r="4138" spans="1:7">
      <c r="A4138" s="16"/>
      <c r="B4138" s="16"/>
      <c r="C4138" s="16"/>
      <c r="D4138" s="16"/>
      <c r="E4138" s="16"/>
      <c r="F4138" s="16"/>
      <c r="G4138" s="24"/>
    </row>
    <row r="4139" spans="1:7">
      <c r="A4139" s="16"/>
      <c r="B4139" s="16"/>
      <c r="C4139" s="16"/>
      <c r="D4139" s="16"/>
      <c r="E4139" s="16"/>
      <c r="F4139" s="16"/>
      <c r="G4139" s="24"/>
    </row>
    <row r="4140" spans="1:7">
      <c r="A4140" s="16"/>
      <c r="B4140" s="16"/>
      <c r="C4140" s="16"/>
      <c r="D4140" s="16"/>
      <c r="E4140" s="16"/>
      <c r="F4140" s="16"/>
      <c r="G4140" s="24"/>
    </row>
    <row r="4141" spans="1:7">
      <c r="A4141" s="16"/>
      <c r="B4141" s="16"/>
      <c r="C4141" s="16"/>
      <c r="D4141" s="16"/>
      <c r="E4141" s="16"/>
      <c r="F4141" s="16"/>
      <c r="G4141" s="24"/>
    </row>
    <row r="4142" spans="1:7">
      <c r="A4142" s="16"/>
      <c r="B4142" s="16"/>
      <c r="C4142" s="16"/>
      <c r="D4142" s="16"/>
      <c r="E4142" s="16"/>
      <c r="F4142" s="16"/>
      <c r="G4142" s="24"/>
    </row>
    <row r="4143" spans="1:7">
      <c r="A4143" s="16"/>
      <c r="B4143" s="16"/>
      <c r="C4143" s="16"/>
      <c r="D4143" s="16"/>
      <c r="E4143" s="16"/>
      <c r="F4143" s="16"/>
      <c r="G4143" s="24"/>
    </row>
    <row r="4144" spans="1:7">
      <c r="A4144" s="16"/>
      <c r="B4144" s="16"/>
      <c r="C4144" s="16"/>
      <c r="D4144" s="16"/>
      <c r="E4144" s="16"/>
      <c r="F4144" s="16"/>
      <c r="G4144" s="24"/>
    </row>
    <row r="4145" spans="1:7">
      <c r="A4145" s="16"/>
      <c r="B4145" s="16"/>
      <c r="C4145" s="16"/>
      <c r="D4145" s="16"/>
      <c r="E4145" s="16"/>
      <c r="F4145" s="16"/>
      <c r="G4145" s="24"/>
    </row>
    <row r="4146" spans="1:7">
      <c r="A4146" s="16"/>
      <c r="B4146" s="16"/>
      <c r="C4146" s="16"/>
      <c r="D4146" s="16"/>
      <c r="E4146" s="16"/>
      <c r="F4146" s="16"/>
      <c r="G4146" s="24"/>
    </row>
    <row r="4147" spans="1:7">
      <c r="A4147" s="16"/>
      <c r="B4147" s="16"/>
      <c r="C4147" s="16"/>
      <c r="D4147" s="16"/>
      <c r="E4147" s="16"/>
      <c r="F4147" s="16"/>
      <c r="G4147" s="24"/>
    </row>
    <row r="4148" spans="1:7">
      <c r="A4148" s="16"/>
      <c r="B4148" s="16"/>
      <c r="C4148" s="16"/>
      <c r="D4148" s="16"/>
      <c r="E4148" s="16"/>
      <c r="F4148" s="16"/>
      <c r="G4148" s="24"/>
    </row>
    <row r="4149" spans="1:7">
      <c r="A4149" s="16"/>
      <c r="B4149" s="16"/>
      <c r="C4149" s="16"/>
      <c r="D4149" s="16"/>
      <c r="E4149" s="16"/>
      <c r="F4149" s="16"/>
      <c r="G4149" s="24"/>
    </row>
    <row r="4150" spans="1:7">
      <c r="A4150" s="16"/>
      <c r="B4150" s="16"/>
      <c r="C4150" s="16"/>
      <c r="D4150" s="16"/>
      <c r="E4150" s="16"/>
      <c r="F4150" s="16"/>
      <c r="G4150" s="24"/>
    </row>
    <row r="4151" spans="1:7">
      <c r="A4151" s="16"/>
      <c r="B4151" s="16"/>
      <c r="C4151" s="16"/>
      <c r="D4151" s="16"/>
      <c r="E4151" s="16"/>
      <c r="F4151" s="16"/>
      <c r="G4151" s="24"/>
    </row>
    <row r="4152" spans="1:7">
      <c r="A4152" s="16"/>
      <c r="B4152" s="16"/>
      <c r="C4152" s="16"/>
      <c r="D4152" s="16"/>
      <c r="E4152" s="16"/>
      <c r="F4152" s="16"/>
      <c r="G4152" s="24"/>
    </row>
    <row r="4153" spans="1:7">
      <c r="A4153" s="16"/>
      <c r="B4153" s="16"/>
      <c r="C4153" s="16"/>
      <c r="D4153" s="16"/>
      <c r="E4153" s="16"/>
      <c r="F4153" s="16"/>
      <c r="G4153" s="24"/>
    </row>
    <row r="4154" spans="1:7">
      <c r="A4154" s="16"/>
      <c r="B4154" s="16"/>
      <c r="C4154" s="16"/>
      <c r="D4154" s="16"/>
      <c r="E4154" s="16"/>
      <c r="F4154" s="16"/>
      <c r="G4154" s="24"/>
    </row>
    <row r="4155" spans="1:7">
      <c r="A4155" s="16"/>
      <c r="B4155" s="16"/>
      <c r="C4155" s="16"/>
      <c r="D4155" s="16"/>
      <c r="E4155" s="16"/>
      <c r="F4155" s="16"/>
      <c r="G4155" s="24"/>
    </row>
    <row r="4156" spans="1:7">
      <c r="A4156" s="16"/>
      <c r="B4156" s="16"/>
      <c r="C4156" s="16"/>
      <c r="D4156" s="16"/>
      <c r="E4156" s="16"/>
      <c r="F4156" s="16"/>
      <c r="G4156" s="24"/>
    </row>
    <row r="4157" spans="1:7">
      <c r="A4157" s="16"/>
      <c r="B4157" s="16"/>
      <c r="C4157" s="16"/>
      <c r="D4157" s="16"/>
      <c r="E4157" s="16"/>
      <c r="F4157" s="16"/>
      <c r="G4157" s="24"/>
    </row>
    <row r="4158" spans="1:7">
      <c r="A4158" s="16"/>
      <c r="B4158" s="16"/>
      <c r="C4158" s="16"/>
      <c r="D4158" s="16"/>
      <c r="E4158" s="16"/>
      <c r="F4158" s="16"/>
      <c r="G4158" s="24"/>
    </row>
    <row r="4159" spans="1:7">
      <c r="A4159" s="16"/>
      <c r="B4159" s="16"/>
      <c r="C4159" s="16"/>
      <c r="D4159" s="16"/>
      <c r="E4159" s="16"/>
      <c r="F4159" s="16"/>
      <c r="G4159" s="24"/>
    </row>
    <row r="4160" spans="1:7">
      <c r="A4160" s="16"/>
      <c r="B4160" s="16"/>
      <c r="C4160" s="16"/>
      <c r="D4160" s="16"/>
      <c r="E4160" s="16"/>
      <c r="F4160" s="16"/>
      <c r="G4160" s="24"/>
    </row>
    <row r="4161" spans="1:7">
      <c r="A4161" s="16"/>
      <c r="B4161" s="16"/>
      <c r="C4161" s="16"/>
      <c r="D4161" s="16"/>
      <c r="E4161" s="16"/>
      <c r="F4161" s="16"/>
      <c r="G4161" s="24"/>
    </row>
    <row r="4162" spans="1:7">
      <c r="A4162" s="16"/>
      <c r="B4162" s="16"/>
      <c r="C4162" s="16"/>
      <c r="D4162" s="16"/>
      <c r="E4162" s="16"/>
      <c r="F4162" s="16"/>
      <c r="G4162" s="24"/>
    </row>
    <row r="4163" spans="1:7">
      <c r="A4163" s="16"/>
      <c r="B4163" s="16"/>
      <c r="C4163" s="16"/>
      <c r="D4163" s="16"/>
      <c r="E4163" s="16"/>
      <c r="F4163" s="16"/>
      <c r="G4163" s="24"/>
    </row>
    <row r="4164" spans="1:7">
      <c r="A4164" s="16"/>
      <c r="B4164" s="16"/>
      <c r="C4164" s="16"/>
      <c r="D4164" s="16"/>
      <c r="E4164" s="16"/>
      <c r="F4164" s="16"/>
      <c r="G4164" s="24"/>
    </row>
    <row r="4165" spans="1:7">
      <c r="A4165" s="16"/>
      <c r="B4165" s="16"/>
      <c r="C4165" s="16"/>
      <c r="D4165" s="16"/>
      <c r="E4165" s="16"/>
      <c r="F4165" s="16"/>
      <c r="G4165" s="24"/>
    </row>
    <row r="4166" spans="1:7">
      <c r="A4166" s="16"/>
      <c r="B4166" s="16"/>
      <c r="C4166" s="16"/>
      <c r="D4166" s="16"/>
      <c r="E4166" s="16"/>
      <c r="F4166" s="16"/>
      <c r="G4166" s="24"/>
    </row>
    <row r="4167" spans="1:7">
      <c r="A4167" s="16"/>
      <c r="B4167" s="16"/>
      <c r="C4167" s="16"/>
      <c r="D4167" s="16"/>
      <c r="E4167" s="16"/>
      <c r="F4167" s="16"/>
      <c r="G4167" s="24"/>
    </row>
    <row r="4168" spans="1:7">
      <c r="A4168" s="16"/>
      <c r="B4168" s="16"/>
      <c r="C4168" s="16"/>
      <c r="D4168" s="16"/>
      <c r="E4168" s="16"/>
      <c r="F4168" s="16"/>
      <c r="G4168" s="24"/>
    </row>
    <row r="4169" spans="1:7">
      <c r="A4169" s="16"/>
      <c r="B4169" s="16"/>
      <c r="C4169" s="16"/>
      <c r="D4169" s="16"/>
      <c r="E4169" s="16"/>
      <c r="F4169" s="16"/>
      <c r="G4169" s="24"/>
    </row>
    <row r="4170" spans="1:7">
      <c r="A4170" s="16"/>
      <c r="B4170" s="16"/>
      <c r="C4170" s="16"/>
      <c r="D4170" s="16"/>
      <c r="E4170" s="16"/>
      <c r="F4170" s="16"/>
      <c r="G4170" s="24"/>
    </row>
    <row r="4171" spans="1:7">
      <c r="A4171" s="16"/>
      <c r="B4171" s="16"/>
      <c r="C4171" s="16"/>
      <c r="D4171" s="16"/>
      <c r="E4171" s="16"/>
      <c r="F4171" s="16"/>
      <c r="G4171" s="24"/>
    </row>
    <row r="4172" spans="1:7">
      <c r="A4172" s="16"/>
      <c r="B4172" s="16"/>
      <c r="C4172" s="16"/>
      <c r="D4172" s="16"/>
      <c r="E4172" s="16"/>
      <c r="F4172" s="16"/>
      <c r="G4172" s="24"/>
    </row>
    <row r="4173" spans="1:7">
      <c r="A4173" s="16"/>
      <c r="B4173" s="16"/>
      <c r="C4173" s="16"/>
      <c r="D4173" s="16"/>
      <c r="E4173" s="16"/>
      <c r="F4173" s="16"/>
      <c r="G4173" s="24"/>
    </row>
    <row r="4174" spans="1:7">
      <c r="A4174" s="16"/>
      <c r="B4174" s="16"/>
      <c r="C4174" s="16"/>
      <c r="D4174" s="16"/>
      <c r="E4174" s="16"/>
      <c r="F4174" s="16"/>
      <c r="G4174" s="24"/>
    </row>
    <row r="4175" spans="1:7">
      <c r="A4175" s="16"/>
      <c r="B4175" s="16"/>
      <c r="C4175" s="16"/>
      <c r="D4175" s="16"/>
      <c r="E4175" s="16"/>
      <c r="F4175" s="16"/>
      <c r="G4175" s="24"/>
    </row>
    <row r="4176" spans="1:7">
      <c r="A4176" s="16"/>
      <c r="B4176" s="16"/>
      <c r="C4176" s="16"/>
      <c r="D4176" s="16"/>
      <c r="E4176" s="16"/>
      <c r="F4176" s="16"/>
      <c r="G4176" s="24"/>
    </row>
    <row r="4177" spans="1:7">
      <c r="A4177" s="16"/>
      <c r="B4177" s="16"/>
      <c r="C4177" s="16"/>
      <c r="D4177" s="16"/>
      <c r="E4177" s="16"/>
      <c r="F4177" s="16"/>
      <c r="G4177" s="24"/>
    </row>
    <row r="4178" spans="1:7">
      <c r="A4178" s="16"/>
      <c r="B4178" s="16"/>
      <c r="C4178" s="16"/>
      <c r="D4178" s="16"/>
      <c r="E4178" s="16"/>
      <c r="F4178" s="16"/>
      <c r="G4178" s="24"/>
    </row>
    <row r="4179" spans="1:7">
      <c r="A4179" s="16"/>
      <c r="B4179" s="16"/>
      <c r="C4179" s="16"/>
      <c r="D4179" s="16"/>
      <c r="E4179" s="16"/>
      <c r="F4179" s="16"/>
      <c r="G4179" s="24"/>
    </row>
    <row r="4180" spans="1:7">
      <c r="A4180" s="16"/>
      <c r="B4180" s="16"/>
      <c r="C4180" s="16"/>
      <c r="D4180" s="16"/>
      <c r="E4180" s="16"/>
      <c r="F4180" s="16"/>
      <c r="G4180" s="24"/>
    </row>
    <row r="4181" spans="1:7">
      <c r="A4181" s="16"/>
      <c r="B4181" s="16"/>
      <c r="C4181" s="16"/>
      <c r="D4181" s="16"/>
      <c r="E4181" s="16"/>
      <c r="F4181" s="16"/>
      <c r="G4181" s="24"/>
    </row>
    <row r="4182" spans="1:7">
      <c r="A4182" s="16"/>
      <c r="B4182" s="16"/>
      <c r="C4182" s="16"/>
      <c r="D4182" s="16"/>
      <c r="E4182" s="16"/>
      <c r="F4182" s="16"/>
      <c r="G4182" s="24"/>
    </row>
    <row r="4183" spans="1:7">
      <c r="A4183" s="16"/>
      <c r="B4183" s="16"/>
      <c r="C4183" s="16"/>
      <c r="D4183" s="16"/>
      <c r="E4183" s="16"/>
      <c r="F4183" s="16"/>
      <c r="G4183" s="24"/>
    </row>
    <row r="4184" spans="1:7">
      <c r="A4184" s="16"/>
      <c r="B4184" s="16"/>
      <c r="C4184" s="16"/>
      <c r="D4184" s="16"/>
      <c r="E4184" s="16"/>
      <c r="F4184" s="16"/>
      <c r="G4184" s="24"/>
    </row>
    <row r="4185" spans="1:7">
      <c r="A4185" s="16"/>
      <c r="B4185" s="16"/>
      <c r="C4185" s="16"/>
      <c r="D4185" s="16"/>
      <c r="E4185" s="16"/>
      <c r="F4185" s="16"/>
      <c r="G4185" s="24"/>
    </row>
    <row r="4186" spans="1:7">
      <c r="A4186" s="16"/>
      <c r="B4186" s="16"/>
      <c r="C4186" s="16"/>
      <c r="D4186" s="16"/>
      <c r="E4186" s="16"/>
      <c r="F4186" s="16"/>
      <c r="G4186" s="24"/>
    </row>
    <row r="4187" spans="1:7">
      <c r="A4187" s="16"/>
      <c r="B4187" s="16"/>
      <c r="C4187" s="16"/>
      <c r="D4187" s="16"/>
      <c r="E4187" s="16"/>
      <c r="F4187" s="16"/>
      <c r="G4187" s="24"/>
    </row>
    <row r="4188" spans="1:7">
      <c r="A4188" s="16"/>
      <c r="B4188" s="16"/>
      <c r="C4188" s="16"/>
      <c r="D4188" s="16"/>
      <c r="E4188" s="16"/>
      <c r="F4188" s="16"/>
      <c r="G4188" s="24"/>
    </row>
    <row r="4189" spans="1:7">
      <c r="A4189" s="16"/>
      <c r="B4189" s="16"/>
      <c r="C4189" s="16"/>
      <c r="D4189" s="16"/>
      <c r="E4189" s="16"/>
      <c r="F4189" s="16"/>
      <c r="G4189" s="24"/>
    </row>
    <row r="4190" spans="1:7">
      <c r="A4190" s="16"/>
      <c r="B4190" s="16"/>
      <c r="C4190" s="16"/>
      <c r="D4190" s="16"/>
      <c r="E4190" s="16"/>
      <c r="F4190" s="16"/>
      <c r="G4190" s="24"/>
    </row>
    <row r="4191" spans="1:7">
      <c r="A4191" s="16"/>
      <c r="B4191" s="16"/>
      <c r="C4191" s="16"/>
      <c r="D4191" s="16"/>
      <c r="E4191" s="16"/>
      <c r="F4191" s="16"/>
      <c r="G4191" s="24"/>
    </row>
    <row r="4192" spans="1:7">
      <c r="A4192" s="16"/>
      <c r="B4192" s="16"/>
      <c r="C4192" s="16"/>
      <c r="D4192" s="16"/>
      <c r="E4192" s="16"/>
      <c r="F4192" s="16"/>
      <c r="G4192" s="24"/>
    </row>
    <row r="4193" spans="1:7">
      <c r="A4193" s="16"/>
      <c r="B4193" s="16"/>
      <c r="C4193" s="16"/>
      <c r="D4193" s="16"/>
      <c r="E4193" s="16"/>
      <c r="F4193" s="16"/>
      <c r="G4193" s="24"/>
    </row>
    <row r="4194" spans="1:7">
      <c r="A4194" s="16"/>
      <c r="B4194" s="16"/>
      <c r="C4194" s="16"/>
      <c r="D4194" s="16"/>
      <c r="E4194" s="16"/>
      <c r="F4194" s="16"/>
      <c r="G4194" s="24"/>
    </row>
    <row r="4195" spans="1:7">
      <c r="A4195" s="16"/>
      <c r="B4195" s="16"/>
      <c r="C4195" s="16"/>
      <c r="D4195" s="16"/>
      <c r="E4195" s="16"/>
      <c r="F4195" s="16"/>
      <c r="G4195" s="24"/>
    </row>
    <row r="4196" spans="1:7">
      <c r="A4196" s="16"/>
      <c r="B4196" s="16"/>
      <c r="C4196" s="16"/>
      <c r="D4196" s="16"/>
      <c r="E4196" s="16"/>
      <c r="F4196" s="16"/>
      <c r="G4196" s="24"/>
    </row>
    <row r="4197" spans="1:7">
      <c r="A4197" s="16"/>
      <c r="B4197" s="16"/>
      <c r="C4197" s="16"/>
      <c r="D4197" s="16"/>
      <c r="E4197" s="16"/>
      <c r="F4197" s="16"/>
      <c r="G4197" s="24"/>
    </row>
    <row r="4198" spans="1:7">
      <c r="A4198" s="16"/>
      <c r="B4198" s="16"/>
      <c r="C4198" s="16"/>
      <c r="D4198" s="16"/>
      <c r="E4198" s="16"/>
      <c r="F4198" s="16"/>
      <c r="G4198" s="24"/>
    </row>
    <row r="4199" spans="1:7">
      <c r="A4199" s="16"/>
      <c r="B4199" s="16"/>
      <c r="C4199" s="16"/>
      <c r="D4199" s="16"/>
      <c r="E4199" s="16"/>
      <c r="F4199" s="16"/>
      <c r="G4199" s="24"/>
    </row>
    <row r="4200" spans="1:7">
      <c r="A4200" s="16"/>
      <c r="B4200" s="16"/>
      <c r="C4200" s="16"/>
      <c r="D4200" s="16"/>
      <c r="E4200" s="16"/>
      <c r="F4200" s="16"/>
      <c r="G4200" s="24"/>
    </row>
    <row r="4201" spans="1:7">
      <c r="A4201" s="16"/>
      <c r="B4201" s="16"/>
      <c r="C4201" s="16"/>
      <c r="D4201" s="16"/>
      <c r="E4201" s="16"/>
      <c r="F4201" s="16"/>
      <c r="G4201" s="24"/>
    </row>
    <row r="4202" spans="1:7">
      <c r="A4202" s="16"/>
      <c r="B4202" s="16"/>
      <c r="C4202" s="16"/>
      <c r="D4202" s="16"/>
      <c r="E4202" s="16"/>
      <c r="F4202" s="16"/>
      <c r="G4202" s="24"/>
    </row>
    <row r="4203" spans="1:7">
      <c r="A4203" s="16"/>
      <c r="B4203" s="16"/>
      <c r="C4203" s="16"/>
      <c r="D4203" s="16"/>
      <c r="E4203" s="16"/>
      <c r="F4203" s="16"/>
      <c r="G4203" s="24"/>
    </row>
    <row r="4204" spans="1:7">
      <c r="A4204" s="16"/>
      <c r="B4204" s="16"/>
      <c r="C4204" s="16"/>
      <c r="D4204" s="16"/>
      <c r="E4204" s="16"/>
      <c r="F4204" s="16"/>
      <c r="G4204" s="24"/>
    </row>
    <row r="4205" spans="1:7">
      <c r="A4205" s="16"/>
      <c r="B4205" s="16"/>
      <c r="C4205" s="16"/>
      <c r="D4205" s="16"/>
      <c r="E4205" s="16"/>
      <c r="F4205" s="16"/>
      <c r="G4205" s="24"/>
    </row>
    <row r="4206" spans="1:7">
      <c r="A4206" s="16"/>
      <c r="B4206" s="16"/>
      <c r="C4206" s="16"/>
      <c r="D4206" s="16"/>
      <c r="E4206" s="16"/>
      <c r="F4206" s="16"/>
      <c r="G4206" s="24"/>
    </row>
    <row r="4207" spans="1:7">
      <c r="A4207" s="16"/>
      <c r="B4207" s="16"/>
      <c r="C4207" s="16"/>
      <c r="D4207" s="16"/>
      <c r="E4207" s="16"/>
      <c r="F4207" s="16"/>
      <c r="G4207" s="24"/>
    </row>
    <row r="4208" spans="1:7">
      <c r="A4208" s="16"/>
      <c r="B4208" s="16"/>
      <c r="C4208" s="16"/>
      <c r="D4208" s="16"/>
      <c r="E4208" s="16"/>
      <c r="F4208" s="16"/>
      <c r="G4208" s="24"/>
    </row>
    <row r="4209" spans="1:7">
      <c r="A4209" s="16"/>
      <c r="B4209" s="16"/>
      <c r="C4209" s="16"/>
      <c r="D4209" s="16"/>
      <c r="E4209" s="16"/>
      <c r="F4209" s="16"/>
      <c r="G4209" s="24"/>
    </row>
    <row r="4210" spans="1:7">
      <c r="A4210" s="16"/>
      <c r="B4210" s="16"/>
      <c r="C4210" s="16"/>
      <c r="D4210" s="16"/>
      <c r="E4210" s="16"/>
      <c r="F4210" s="16"/>
      <c r="G4210" s="24"/>
    </row>
    <row r="4211" spans="1:7">
      <c r="A4211" s="16"/>
      <c r="B4211" s="16"/>
      <c r="C4211" s="16"/>
      <c r="D4211" s="16"/>
      <c r="E4211" s="16"/>
      <c r="F4211" s="16"/>
      <c r="G4211" s="24"/>
    </row>
    <row r="4212" spans="1:7">
      <c r="A4212" s="16"/>
      <c r="B4212" s="16"/>
      <c r="C4212" s="16"/>
      <c r="D4212" s="16"/>
      <c r="E4212" s="16"/>
      <c r="F4212" s="16"/>
      <c r="G4212" s="24"/>
    </row>
    <row r="4213" spans="1:7">
      <c r="A4213" s="16"/>
      <c r="B4213" s="16"/>
      <c r="C4213" s="16"/>
      <c r="D4213" s="16"/>
      <c r="E4213" s="16"/>
      <c r="F4213" s="16"/>
      <c r="G4213" s="24"/>
    </row>
    <row r="4214" spans="1:7">
      <c r="A4214" s="16"/>
      <c r="B4214" s="16"/>
      <c r="C4214" s="16"/>
      <c r="D4214" s="16"/>
      <c r="E4214" s="16"/>
      <c r="F4214" s="16"/>
      <c r="G4214" s="24"/>
    </row>
    <row r="4215" spans="1:7">
      <c r="A4215" s="16"/>
      <c r="B4215" s="16"/>
      <c r="C4215" s="16"/>
      <c r="D4215" s="16"/>
      <c r="E4215" s="16"/>
      <c r="F4215" s="16"/>
      <c r="G4215" s="24"/>
    </row>
    <row r="4216" spans="1:7">
      <c r="A4216" s="16"/>
      <c r="B4216" s="16"/>
      <c r="C4216" s="16"/>
      <c r="D4216" s="16"/>
      <c r="E4216" s="16"/>
      <c r="F4216" s="16"/>
      <c r="G4216" s="24"/>
    </row>
    <row r="4217" spans="1:7">
      <c r="A4217" s="16"/>
      <c r="B4217" s="16"/>
      <c r="C4217" s="16"/>
      <c r="D4217" s="16"/>
      <c r="E4217" s="16"/>
      <c r="F4217" s="16"/>
      <c r="G4217" s="24"/>
    </row>
    <row r="4218" spans="1:7">
      <c r="A4218" s="16"/>
      <c r="B4218" s="16"/>
      <c r="C4218" s="16"/>
      <c r="D4218" s="16"/>
      <c r="E4218" s="16"/>
      <c r="F4218" s="16"/>
      <c r="G4218" s="24"/>
    </row>
    <row r="4219" spans="1:7">
      <c r="A4219" s="16"/>
      <c r="B4219" s="16"/>
      <c r="C4219" s="16"/>
      <c r="D4219" s="16"/>
      <c r="E4219" s="16"/>
      <c r="F4219" s="16"/>
      <c r="G4219" s="24"/>
    </row>
    <row r="4220" spans="1:7">
      <c r="A4220" s="16"/>
      <c r="B4220" s="16"/>
      <c r="C4220" s="16"/>
      <c r="D4220" s="16"/>
      <c r="E4220" s="16"/>
      <c r="F4220" s="16"/>
      <c r="G4220" s="24"/>
    </row>
    <row r="4221" spans="1:7">
      <c r="A4221" s="16"/>
      <c r="B4221" s="16"/>
      <c r="C4221" s="16"/>
      <c r="D4221" s="16"/>
      <c r="E4221" s="16"/>
      <c r="F4221" s="16"/>
      <c r="G4221" s="24"/>
    </row>
    <row r="4222" spans="1:7">
      <c r="A4222" s="16"/>
      <c r="B4222" s="16"/>
      <c r="C4222" s="16"/>
      <c r="D4222" s="16"/>
      <c r="E4222" s="16"/>
      <c r="F4222" s="16"/>
      <c r="G4222" s="24"/>
    </row>
    <row r="4223" spans="1:7">
      <c r="A4223" s="16"/>
      <c r="B4223" s="16"/>
      <c r="C4223" s="16"/>
      <c r="D4223" s="16"/>
      <c r="E4223" s="16"/>
      <c r="F4223" s="16"/>
      <c r="G4223" s="24"/>
    </row>
    <row r="4224" spans="1:7">
      <c r="A4224" s="16"/>
      <c r="B4224" s="16"/>
      <c r="C4224" s="16"/>
      <c r="D4224" s="16"/>
      <c r="E4224" s="16"/>
      <c r="F4224" s="16"/>
      <c r="G4224" s="24"/>
    </row>
    <row r="4225" spans="1:7">
      <c r="A4225" s="16"/>
      <c r="B4225" s="16"/>
      <c r="C4225" s="16"/>
      <c r="D4225" s="16"/>
      <c r="E4225" s="16"/>
      <c r="F4225" s="16"/>
      <c r="G4225" s="24"/>
    </row>
    <row r="4226" spans="1:7">
      <c r="A4226" s="16"/>
      <c r="B4226" s="16"/>
      <c r="C4226" s="16"/>
      <c r="D4226" s="16"/>
      <c r="E4226" s="16"/>
      <c r="F4226" s="16"/>
      <c r="G4226" s="24"/>
    </row>
    <row r="4227" spans="1:7">
      <c r="A4227" s="16"/>
      <c r="B4227" s="16"/>
      <c r="C4227" s="16"/>
      <c r="D4227" s="16"/>
      <c r="E4227" s="16"/>
      <c r="F4227" s="16"/>
      <c r="G4227" s="24"/>
    </row>
    <row r="4228" spans="1:7">
      <c r="A4228" s="16"/>
      <c r="B4228" s="16"/>
      <c r="C4228" s="16"/>
      <c r="D4228" s="16"/>
      <c r="E4228" s="16"/>
      <c r="F4228" s="16"/>
      <c r="G4228" s="24"/>
    </row>
    <row r="4229" spans="1:7">
      <c r="A4229" s="16"/>
      <c r="B4229" s="16"/>
      <c r="C4229" s="16"/>
      <c r="D4229" s="16"/>
      <c r="E4229" s="16"/>
      <c r="F4229" s="16"/>
      <c r="G4229" s="24"/>
    </row>
    <row r="4230" spans="1:7">
      <c r="A4230" s="16"/>
      <c r="B4230" s="16"/>
      <c r="C4230" s="16"/>
      <c r="D4230" s="16"/>
      <c r="E4230" s="16"/>
      <c r="F4230" s="16"/>
      <c r="G4230" s="24"/>
    </row>
    <row r="4231" spans="1:7">
      <c r="A4231" s="16"/>
      <c r="B4231" s="16"/>
      <c r="C4231" s="16"/>
      <c r="D4231" s="16"/>
      <c r="E4231" s="16"/>
      <c r="F4231" s="16"/>
      <c r="G4231" s="24"/>
    </row>
    <row r="4232" spans="1:7">
      <c r="A4232" s="16"/>
      <c r="B4232" s="16"/>
      <c r="C4232" s="16"/>
      <c r="D4232" s="16"/>
      <c r="E4232" s="16"/>
      <c r="F4232" s="16"/>
      <c r="G4232" s="24"/>
    </row>
    <row r="4233" spans="1:7">
      <c r="A4233" s="16"/>
      <c r="B4233" s="16"/>
      <c r="C4233" s="16"/>
      <c r="D4233" s="16"/>
      <c r="E4233" s="16"/>
      <c r="F4233" s="16"/>
      <c r="G4233" s="24"/>
    </row>
    <row r="4234" spans="1:7">
      <c r="A4234" s="16"/>
      <c r="B4234" s="16"/>
      <c r="C4234" s="16"/>
      <c r="D4234" s="16"/>
      <c r="E4234" s="16"/>
      <c r="F4234" s="16"/>
      <c r="G4234" s="24"/>
    </row>
    <row r="4235" spans="1:7">
      <c r="A4235" s="16"/>
      <c r="B4235" s="16"/>
      <c r="C4235" s="16"/>
      <c r="D4235" s="16"/>
      <c r="E4235" s="16"/>
      <c r="F4235" s="16"/>
      <c r="G4235" s="24"/>
    </row>
    <row r="4236" spans="1:7">
      <c r="A4236" s="16"/>
      <c r="B4236" s="16"/>
      <c r="C4236" s="16"/>
      <c r="D4236" s="16"/>
      <c r="E4236" s="16"/>
      <c r="F4236" s="16"/>
      <c r="G4236" s="24"/>
    </row>
    <row r="4237" spans="1:7">
      <c r="A4237" s="16"/>
      <c r="B4237" s="16"/>
      <c r="C4237" s="16"/>
      <c r="D4237" s="16"/>
      <c r="E4237" s="16"/>
      <c r="F4237" s="16"/>
      <c r="G4237" s="24"/>
    </row>
    <row r="4238" spans="1:7">
      <c r="A4238" s="16"/>
      <c r="B4238" s="16"/>
      <c r="C4238" s="16"/>
      <c r="D4238" s="16"/>
      <c r="E4238" s="16"/>
      <c r="F4238" s="16"/>
      <c r="G4238" s="24"/>
    </row>
    <row r="4239" spans="1:7">
      <c r="A4239" s="16"/>
      <c r="B4239" s="16"/>
      <c r="C4239" s="16"/>
      <c r="D4239" s="16"/>
      <c r="E4239" s="16"/>
      <c r="F4239" s="16"/>
      <c r="G4239" s="24"/>
    </row>
    <row r="4240" spans="1:7">
      <c r="A4240" s="16"/>
      <c r="B4240" s="16"/>
      <c r="C4240" s="16"/>
      <c r="D4240" s="16"/>
      <c r="E4240" s="16"/>
      <c r="F4240" s="16"/>
      <c r="G4240" s="24"/>
    </row>
    <row r="4241" spans="1:7">
      <c r="A4241" s="16"/>
      <c r="B4241" s="16"/>
      <c r="C4241" s="16"/>
      <c r="D4241" s="16"/>
      <c r="E4241" s="16"/>
      <c r="F4241" s="16"/>
      <c r="G4241" s="24"/>
    </row>
    <row r="4242" spans="1:7">
      <c r="A4242" s="16"/>
      <c r="B4242" s="16"/>
      <c r="C4242" s="16"/>
      <c r="D4242" s="16"/>
      <c r="E4242" s="16"/>
      <c r="F4242" s="16"/>
      <c r="G4242" s="24"/>
    </row>
    <row r="4243" spans="1:7">
      <c r="A4243" s="16"/>
      <c r="B4243" s="16"/>
      <c r="C4243" s="16"/>
      <c r="D4243" s="16"/>
      <c r="E4243" s="16"/>
      <c r="F4243" s="16"/>
      <c r="G4243" s="24"/>
    </row>
    <row r="4244" spans="1:7">
      <c r="A4244" s="16"/>
      <c r="B4244" s="16"/>
      <c r="C4244" s="16"/>
      <c r="D4244" s="16"/>
      <c r="E4244" s="16"/>
      <c r="F4244" s="16"/>
      <c r="G4244" s="24"/>
    </row>
    <row r="4245" spans="1:7">
      <c r="A4245" s="16"/>
      <c r="B4245" s="16"/>
      <c r="C4245" s="16"/>
      <c r="D4245" s="16"/>
      <c r="E4245" s="16"/>
      <c r="F4245" s="16"/>
      <c r="G4245" s="24"/>
    </row>
    <row r="4246" spans="1:7">
      <c r="A4246" s="16"/>
      <c r="B4246" s="16"/>
      <c r="C4246" s="16"/>
      <c r="D4246" s="16"/>
      <c r="E4246" s="16"/>
      <c r="F4246" s="16"/>
      <c r="G4246" s="24"/>
    </row>
    <row r="4247" spans="1:7">
      <c r="A4247" s="16"/>
      <c r="B4247" s="16"/>
      <c r="C4247" s="16"/>
      <c r="D4247" s="16"/>
      <c r="E4247" s="16"/>
      <c r="F4247" s="16"/>
      <c r="G4247" s="24"/>
    </row>
    <row r="4248" spans="1:7">
      <c r="A4248" s="16"/>
      <c r="B4248" s="16"/>
      <c r="C4248" s="16"/>
      <c r="D4248" s="16"/>
      <c r="E4248" s="16"/>
      <c r="F4248" s="16"/>
      <c r="G4248" s="24"/>
    </row>
    <row r="4249" spans="1:7">
      <c r="A4249" s="16"/>
      <c r="B4249" s="16"/>
      <c r="C4249" s="16"/>
      <c r="D4249" s="16"/>
      <c r="E4249" s="16"/>
      <c r="F4249" s="16"/>
      <c r="G4249" s="24"/>
    </row>
    <row r="4250" spans="1:7">
      <c r="A4250" s="16"/>
      <c r="B4250" s="16"/>
      <c r="C4250" s="16"/>
      <c r="D4250" s="16"/>
      <c r="E4250" s="16"/>
      <c r="F4250" s="16"/>
      <c r="G4250" s="24"/>
    </row>
    <row r="4251" spans="1:7">
      <c r="A4251" s="16"/>
      <c r="B4251" s="16"/>
      <c r="C4251" s="16"/>
      <c r="D4251" s="16"/>
      <c r="E4251" s="16"/>
      <c r="F4251" s="16"/>
      <c r="G4251" s="24"/>
    </row>
    <row r="4252" spans="1:7">
      <c r="A4252" s="16"/>
      <c r="B4252" s="16"/>
      <c r="C4252" s="16"/>
      <c r="D4252" s="16"/>
      <c r="E4252" s="16"/>
      <c r="F4252" s="16"/>
      <c r="G4252" s="24"/>
    </row>
    <row r="4253" spans="1:7">
      <c r="A4253" s="16"/>
      <c r="B4253" s="16"/>
      <c r="C4253" s="16"/>
      <c r="D4253" s="16"/>
      <c r="E4253" s="16"/>
      <c r="F4253" s="16"/>
      <c r="G4253" s="24"/>
    </row>
    <row r="4254" spans="1:7">
      <c r="A4254" s="16"/>
      <c r="B4254" s="16"/>
      <c r="C4254" s="16"/>
      <c r="D4254" s="16"/>
      <c r="E4254" s="16"/>
      <c r="F4254" s="16"/>
      <c r="G4254" s="24"/>
    </row>
    <row r="4255" spans="1:7">
      <c r="A4255" s="16"/>
      <c r="B4255" s="16"/>
      <c r="C4255" s="16"/>
      <c r="D4255" s="16"/>
      <c r="E4255" s="16"/>
      <c r="F4255" s="16"/>
      <c r="G4255" s="24"/>
    </row>
    <row r="4256" spans="1:7">
      <c r="A4256" s="16"/>
      <c r="B4256" s="16"/>
      <c r="C4256" s="16"/>
      <c r="D4256" s="16"/>
      <c r="E4256" s="16"/>
      <c r="F4256" s="16"/>
      <c r="G4256" s="24"/>
    </row>
    <row r="4257" spans="1:7">
      <c r="A4257" s="16"/>
      <c r="B4257" s="16"/>
      <c r="C4257" s="16"/>
      <c r="D4257" s="16"/>
      <c r="E4257" s="16"/>
      <c r="F4257" s="16"/>
      <c r="G4257" s="24"/>
    </row>
    <row r="4258" spans="1:7">
      <c r="A4258" s="16"/>
      <c r="B4258" s="16"/>
      <c r="C4258" s="16"/>
      <c r="D4258" s="16"/>
      <c r="E4258" s="16"/>
      <c r="F4258" s="16"/>
      <c r="G4258" s="24"/>
    </row>
    <row r="4259" spans="1:7">
      <c r="A4259" s="16"/>
      <c r="B4259" s="16"/>
      <c r="C4259" s="16"/>
      <c r="D4259" s="16"/>
      <c r="E4259" s="16"/>
      <c r="F4259" s="16"/>
      <c r="G4259" s="24"/>
    </row>
    <row r="4260" spans="1:7">
      <c r="A4260" s="16"/>
      <c r="B4260" s="16"/>
      <c r="C4260" s="16"/>
      <c r="D4260" s="16"/>
      <c r="E4260" s="16"/>
      <c r="F4260" s="16"/>
      <c r="G4260" s="24"/>
    </row>
    <row r="4261" spans="1:7">
      <c r="A4261" s="16"/>
      <c r="B4261" s="16"/>
      <c r="C4261" s="16"/>
      <c r="D4261" s="16"/>
      <c r="E4261" s="16"/>
      <c r="F4261" s="16"/>
      <c r="G4261" s="24"/>
    </row>
    <row r="4262" spans="1:7">
      <c r="A4262" s="16"/>
      <c r="B4262" s="16"/>
      <c r="C4262" s="16"/>
      <c r="D4262" s="16"/>
      <c r="E4262" s="16"/>
      <c r="F4262" s="16"/>
      <c r="G4262" s="24"/>
    </row>
    <row r="4263" spans="1:7">
      <c r="A4263" s="16"/>
      <c r="B4263" s="16"/>
      <c r="C4263" s="16"/>
      <c r="D4263" s="16"/>
      <c r="E4263" s="16"/>
      <c r="F4263" s="16"/>
      <c r="G4263" s="24"/>
    </row>
    <row r="4264" spans="1:7">
      <c r="A4264" s="16"/>
      <c r="B4264" s="16"/>
      <c r="C4264" s="16"/>
      <c r="D4264" s="16"/>
      <c r="E4264" s="16"/>
      <c r="F4264" s="16"/>
      <c r="G4264" s="24"/>
    </row>
    <row r="4265" spans="1:7">
      <c r="A4265" s="16"/>
      <c r="B4265" s="16"/>
      <c r="C4265" s="16"/>
      <c r="D4265" s="16"/>
      <c r="E4265" s="16"/>
      <c r="F4265" s="16"/>
      <c r="G4265" s="24"/>
    </row>
    <row r="4266" spans="1:7">
      <c r="A4266" s="16"/>
      <c r="B4266" s="16"/>
      <c r="C4266" s="16"/>
      <c r="D4266" s="16"/>
      <c r="E4266" s="16"/>
      <c r="F4266" s="16"/>
      <c r="G4266" s="24"/>
    </row>
    <row r="4267" spans="1:7">
      <c r="A4267" s="16"/>
      <c r="B4267" s="16"/>
      <c r="C4267" s="16"/>
      <c r="D4267" s="16"/>
      <c r="E4267" s="16"/>
      <c r="F4267" s="16"/>
      <c r="G4267" s="24"/>
    </row>
    <row r="4268" spans="1:7">
      <c r="A4268" s="16"/>
      <c r="B4268" s="16"/>
      <c r="C4268" s="16"/>
      <c r="D4268" s="16"/>
      <c r="E4268" s="16"/>
      <c r="F4268" s="16"/>
      <c r="G4268" s="24"/>
    </row>
    <row r="4269" spans="1:7">
      <c r="A4269" s="16"/>
      <c r="B4269" s="16"/>
      <c r="C4269" s="16"/>
      <c r="D4269" s="16"/>
      <c r="E4269" s="16"/>
      <c r="F4269" s="16"/>
      <c r="G4269" s="24"/>
    </row>
    <row r="4270" spans="1:7">
      <c r="A4270" s="16"/>
      <c r="B4270" s="16"/>
      <c r="C4270" s="16"/>
      <c r="D4270" s="16"/>
      <c r="E4270" s="16"/>
      <c r="F4270" s="16"/>
      <c r="G4270" s="24"/>
    </row>
    <row r="4271" spans="1:7">
      <c r="A4271" s="16"/>
      <c r="B4271" s="16"/>
      <c r="C4271" s="16"/>
      <c r="D4271" s="16"/>
      <c r="E4271" s="16"/>
      <c r="F4271" s="16"/>
      <c r="G4271" s="24"/>
    </row>
    <row r="4272" spans="1:7">
      <c r="A4272" s="16"/>
      <c r="B4272" s="16"/>
      <c r="C4272" s="16"/>
      <c r="D4272" s="16"/>
      <c r="E4272" s="16"/>
      <c r="F4272" s="16"/>
      <c r="G4272" s="24"/>
    </row>
    <row r="4273" spans="1:7">
      <c r="A4273" s="16"/>
      <c r="B4273" s="16"/>
      <c r="C4273" s="16"/>
      <c r="D4273" s="16"/>
      <c r="E4273" s="16"/>
      <c r="F4273" s="16"/>
      <c r="G4273" s="24"/>
    </row>
    <row r="4274" spans="1:7">
      <c r="A4274" s="16"/>
      <c r="B4274" s="16"/>
      <c r="C4274" s="16"/>
      <c r="D4274" s="16"/>
      <c r="E4274" s="16"/>
      <c r="F4274" s="16"/>
      <c r="G4274" s="24"/>
    </row>
    <row r="4275" spans="1:7">
      <c r="A4275" s="16"/>
      <c r="B4275" s="16"/>
      <c r="C4275" s="16"/>
      <c r="D4275" s="16"/>
      <c r="E4275" s="16"/>
      <c r="F4275" s="16"/>
      <c r="G4275" s="24"/>
    </row>
    <row r="4276" spans="1:7">
      <c r="A4276" s="16"/>
      <c r="B4276" s="16"/>
      <c r="C4276" s="16"/>
      <c r="D4276" s="16"/>
      <c r="E4276" s="16"/>
      <c r="F4276" s="16"/>
      <c r="G4276" s="24"/>
    </row>
    <row r="4277" spans="1:7">
      <c r="A4277" s="16"/>
      <c r="B4277" s="16"/>
      <c r="C4277" s="16"/>
      <c r="D4277" s="16"/>
      <c r="E4277" s="16"/>
      <c r="F4277" s="16"/>
      <c r="G4277" s="24"/>
    </row>
    <row r="4278" spans="1:7">
      <c r="A4278" s="16"/>
      <c r="B4278" s="16"/>
      <c r="C4278" s="16"/>
      <c r="D4278" s="16"/>
      <c r="E4278" s="16"/>
      <c r="F4278" s="16"/>
      <c r="G4278" s="24"/>
    </row>
    <row r="4279" spans="1:7">
      <c r="A4279" s="16"/>
      <c r="B4279" s="16"/>
      <c r="C4279" s="16"/>
      <c r="D4279" s="16"/>
      <c r="E4279" s="16"/>
      <c r="F4279" s="16"/>
      <c r="G4279" s="24"/>
    </row>
    <row r="4280" spans="1:7">
      <c r="A4280" s="16"/>
      <c r="B4280" s="16"/>
      <c r="C4280" s="16"/>
      <c r="D4280" s="16"/>
      <c r="E4280" s="16"/>
      <c r="F4280" s="16"/>
      <c r="G4280" s="24"/>
    </row>
    <row r="4281" spans="1:7">
      <c r="A4281" s="16"/>
      <c r="B4281" s="16"/>
      <c r="C4281" s="16"/>
      <c r="D4281" s="16"/>
      <c r="E4281" s="16"/>
      <c r="F4281" s="16"/>
      <c r="G4281" s="24"/>
    </row>
    <row r="4282" spans="1:7">
      <c r="A4282" s="16"/>
      <c r="B4282" s="16"/>
      <c r="C4282" s="16"/>
      <c r="D4282" s="16"/>
      <c r="E4282" s="16"/>
      <c r="F4282" s="16"/>
      <c r="G4282" s="24"/>
    </row>
    <row r="4283" spans="1:7">
      <c r="A4283" s="16"/>
      <c r="B4283" s="16"/>
      <c r="C4283" s="16"/>
      <c r="D4283" s="16"/>
      <c r="E4283" s="16"/>
      <c r="F4283" s="16"/>
      <c r="G4283" s="24"/>
    </row>
    <row r="4284" spans="1:7">
      <c r="A4284" s="16"/>
      <c r="B4284" s="16"/>
      <c r="C4284" s="16"/>
      <c r="D4284" s="16"/>
      <c r="E4284" s="16"/>
      <c r="F4284" s="16"/>
      <c r="G4284" s="24"/>
    </row>
    <row r="4285" spans="1:7">
      <c r="A4285" s="16"/>
      <c r="B4285" s="16"/>
      <c r="C4285" s="16"/>
      <c r="D4285" s="16"/>
      <c r="E4285" s="16"/>
      <c r="F4285" s="16"/>
      <c r="G4285" s="24"/>
    </row>
    <row r="4286" spans="1:7">
      <c r="A4286" s="16"/>
      <c r="B4286" s="16"/>
      <c r="C4286" s="16"/>
      <c r="D4286" s="16"/>
      <c r="E4286" s="16"/>
      <c r="F4286" s="16"/>
      <c r="G4286" s="24"/>
    </row>
    <row r="4287" spans="1:7">
      <c r="A4287" s="16"/>
      <c r="B4287" s="16"/>
      <c r="C4287" s="16"/>
      <c r="D4287" s="16"/>
      <c r="E4287" s="16"/>
      <c r="F4287" s="16"/>
      <c r="G4287" s="24"/>
    </row>
    <row r="4288" spans="1:7">
      <c r="A4288" s="16"/>
      <c r="B4288" s="16"/>
      <c r="C4288" s="16"/>
      <c r="D4288" s="16"/>
      <c r="E4288" s="16"/>
      <c r="F4288" s="16"/>
      <c r="G4288" s="24"/>
    </row>
    <row r="4289" spans="1:7">
      <c r="A4289" s="16"/>
      <c r="B4289" s="16"/>
      <c r="C4289" s="16"/>
      <c r="D4289" s="16"/>
      <c r="E4289" s="16"/>
      <c r="F4289" s="16"/>
      <c r="G4289" s="24"/>
    </row>
    <row r="4290" spans="1:7">
      <c r="A4290" s="16"/>
      <c r="B4290" s="16"/>
      <c r="C4290" s="16"/>
      <c r="D4290" s="16"/>
      <c r="E4290" s="16"/>
      <c r="F4290" s="16"/>
      <c r="G4290" s="24"/>
    </row>
    <row r="4291" spans="1:7">
      <c r="A4291" s="16"/>
      <c r="B4291" s="16"/>
      <c r="C4291" s="16"/>
      <c r="D4291" s="16"/>
      <c r="E4291" s="16"/>
      <c r="F4291" s="16"/>
      <c r="G4291" s="24"/>
    </row>
    <row r="4292" spans="1:7">
      <c r="A4292" s="16"/>
      <c r="B4292" s="16"/>
      <c r="C4292" s="16"/>
      <c r="D4292" s="16"/>
      <c r="E4292" s="16"/>
      <c r="F4292" s="16"/>
      <c r="G4292" s="24"/>
    </row>
    <row r="4293" spans="1:7">
      <c r="A4293" s="16"/>
      <c r="B4293" s="16"/>
      <c r="C4293" s="16"/>
      <c r="D4293" s="16"/>
      <c r="E4293" s="16"/>
      <c r="F4293" s="16"/>
      <c r="G4293" s="24"/>
    </row>
    <row r="4294" spans="1:7">
      <c r="A4294" s="16"/>
      <c r="B4294" s="16"/>
      <c r="C4294" s="16"/>
      <c r="D4294" s="16"/>
      <c r="E4294" s="16"/>
      <c r="F4294" s="16"/>
      <c r="G4294" s="24"/>
    </row>
    <row r="4295" spans="1:7">
      <c r="A4295" s="16"/>
      <c r="B4295" s="16"/>
      <c r="C4295" s="16"/>
      <c r="D4295" s="16"/>
      <c r="E4295" s="16"/>
      <c r="F4295" s="16"/>
      <c r="G4295" s="24"/>
    </row>
    <row r="4296" spans="1:7">
      <c r="A4296" s="16"/>
      <c r="B4296" s="16"/>
      <c r="C4296" s="16"/>
      <c r="D4296" s="16"/>
      <c r="E4296" s="16"/>
      <c r="F4296" s="16"/>
      <c r="G4296" s="24"/>
    </row>
    <row r="4297" spans="1:7">
      <c r="A4297" s="16"/>
      <c r="B4297" s="16"/>
      <c r="C4297" s="16"/>
      <c r="D4297" s="16"/>
      <c r="E4297" s="16"/>
      <c r="F4297" s="16"/>
      <c r="G4297" s="24"/>
    </row>
    <row r="4298" spans="1:7">
      <c r="A4298" s="16"/>
      <c r="B4298" s="16"/>
      <c r="C4298" s="16"/>
      <c r="D4298" s="16"/>
      <c r="E4298" s="16"/>
      <c r="F4298" s="16"/>
      <c r="G4298" s="24"/>
    </row>
    <row r="4299" spans="1:7">
      <c r="A4299" s="16"/>
      <c r="B4299" s="16"/>
      <c r="C4299" s="16"/>
      <c r="D4299" s="16"/>
      <c r="E4299" s="16"/>
      <c r="F4299" s="16"/>
      <c r="G4299" s="24"/>
    </row>
    <row r="4300" spans="1:7">
      <c r="A4300" s="16"/>
      <c r="B4300" s="16"/>
      <c r="C4300" s="16"/>
      <c r="D4300" s="16"/>
      <c r="E4300" s="16"/>
      <c r="F4300" s="16"/>
      <c r="G4300" s="24"/>
    </row>
    <row r="4301" spans="1:7">
      <c r="A4301" s="16"/>
      <c r="B4301" s="16"/>
      <c r="C4301" s="16"/>
      <c r="D4301" s="16"/>
      <c r="E4301" s="16"/>
      <c r="F4301" s="16"/>
      <c r="G4301" s="24"/>
    </row>
    <row r="4302" spans="1:7">
      <c r="A4302" s="16"/>
      <c r="B4302" s="16"/>
      <c r="C4302" s="16"/>
      <c r="D4302" s="16"/>
      <c r="E4302" s="16"/>
      <c r="F4302" s="16"/>
      <c r="G4302" s="24"/>
    </row>
    <row r="4303" spans="1:7">
      <c r="A4303" s="16"/>
      <c r="B4303" s="16"/>
      <c r="C4303" s="16"/>
      <c r="D4303" s="16"/>
      <c r="E4303" s="16"/>
      <c r="F4303" s="16"/>
      <c r="G4303" s="24"/>
    </row>
    <row r="4304" spans="1:7">
      <c r="A4304" s="16"/>
      <c r="B4304" s="16"/>
      <c r="C4304" s="16"/>
      <c r="D4304" s="16"/>
      <c r="E4304" s="16"/>
      <c r="F4304" s="16"/>
      <c r="G4304" s="24"/>
    </row>
    <row r="4305" spans="1:7">
      <c r="A4305" s="16"/>
      <c r="B4305" s="16"/>
      <c r="C4305" s="16"/>
      <c r="D4305" s="16"/>
      <c r="E4305" s="16"/>
      <c r="F4305" s="16"/>
      <c r="G4305" s="24"/>
    </row>
    <row r="4306" spans="1:7">
      <c r="A4306" s="16"/>
      <c r="B4306" s="16"/>
      <c r="C4306" s="16"/>
      <c r="D4306" s="16"/>
      <c r="E4306" s="16"/>
      <c r="F4306" s="16"/>
      <c r="G4306" s="24"/>
    </row>
    <row r="4307" spans="1:7">
      <c r="A4307" s="16"/>
      <c r="B4307" s="16"/>
      <c r="C4307" s="16"/>
      <c r="D4307" s="16"/>
      <c r="E4307" s="16"/>
      <c r="F4307" s="16"/>
      <c r="G4307" s="24"/>
    </row>
    <row r="4308" spans="1:7">
      <c r="A4308" s="16"/>
      <c r="B4308" s="16"/>
      <c r="C4308" s="16"/>
      <c r="D4308" s="16"/>
      <c r="E4308" s="16"/>
      <c r="F4308" s="16"/>
      <c r="G4308" s="24"/>
    </row>
    <row r="4309" spans="1:7">
      <c r="A4309" s="16"/>
      <c r="B4309" s="16"/>
      <c r="C4309" s="16"/>
      <c r="D4309" s="16"/>
      <c r="E4309" s="16"/>
      <c r="F4309" s="16"/>
      <c r="G4309" s="24"/>
    </row>
    <row r="4310" spans="1:7">
      <c r="A4310" s="16"/>
      <c r="B4310" s="16"/>
      <c r="C4310" s="16"/>
      <c r="D4310" s="16"/>
      <c r="E4310" s="16"/>
      <c r="F4310" s="16"/>
      <c r="G4310" s="24"/>
    </row>
    <row r="4311" spans="1:7">
      <c r="A4311" s="16"/>
      <c r="B4311" s="16"/>
      <c r="C4311" s="16"/>
      <c r="D4311" s="16"/>
      <c r="E4311" s="16"/>
      <c r="F4311" s="16"/>
      <c r="G4311" s="24"/>
    </row>
    <row r="4312" spans="1:7">
      <c r="A4312" s="16"/>
      <c r="B4312" s="16"/>
      <c r="C4312" s="16"/>
      <c r="D4312" s="16"/>
      <c r="E4312" s="16"/>
      <c r="F4312" s="16"/>
      <c r="G4312" s="24"/>
    </row>
    <row r="4313" spans="1:7">
      <c r="A4313" s="16"/>
      <c r="B4313" s="16"/>
      <c r="C4313" s="16"/>
      <c r="D4313" s="16"/>
      <c r="E4313" s="16"/>
      <c r="F4313" s="16"/>
      <c r="G4313" s="24"/>
    </row>
    <row r="4314" spans="1:7">
      <c r="A4314" s="16"/>
      <c r="B4314" s="16"/>
      <c r="C4314" s="16"/>
      <c r="D4314" s="16"/>
      <c r="E4314" s="16"/>
      <c r="F4314" s="16"/>
      <c r="G4314" s="24"/>
    </row>
    <row r="4315" spans="1:7">
      <c r="A4315" s="16"/>
      <c r="B4315" s="16"/>
      <c r="C4315" s="16"/>
      <c r="D4315" s="16"/>
      <c r="E4315" s="16"/>
      <c r="F4315" s="16"/>
      <c r="G4315" s="24"/>
    </row>
    <row r="4316" spans="1:7">
      <c r="A4316" s="16"/>
      <c r="B4316" s="16"/>
      <c r="C4316" s="16"/>
      <c r="D4316" s="16"/>
      <c r="E4316" s="16"/>
      <c r="F4316" s="16"/>
      <c r="G4316" s="24"/>
    </row>
    <row r="4317" spans="1:7">
      <c r="A4317" s="16"/>
      <c r="B4317" s="16"/>
      <c r="C4317" s="16"/>
      <c r="D4317" s="16"/>
      <c r="E4317" s="16"/>
      <c r="F4317" s="16"/>
      <c r="G4317" s="24"/>
    </row>
    <row r="4318" spans="1:7">
      <c r="A4318" s="16"/>
      <c r="B4318" s="16"/>
      <c r="C4318" s="16"/>
      <c r="D4318" s="16"/>
      <c r="E4318" s="16"/>
      <c r="F4318" s="16"/>
      <c r="G4318" s="24"/>
    </row>
    <row r="4319" spans="1:7">
      <c r="A4319" s="16"/>
      <c r="B4319" s="16"/>
      <c r="C4319" s="16"/>
      <c r="D4319" s="16"/>
      <c r="E4319" s="16"/>
      <c r="F4319" s="16"/>
      <c r="G4319" s="24"/>
    </row>
    <row r="4320" spans="1:7">
      <c r="A4320" s="16"/>
      <c r="B4320" s="16"/>
      <c r="C4320" s="16"/>
      <c r="D4320" s="16"/>
      <c r="E4320" s="16"/>
      <c r="F4320" s="16"/>
      <c r="G4320" s="24"/>
    </row>
    <row r="4321" spans="1:7">
      <c r="A4321" s="16"/>
      <c r="B4321" s="16"/>
      <c r="C4321" s="16"/>
      <c r="D4321" s="16"/>
      <c r="E4321" s="16"/>
      <c r="F4321" s="16"/>
      <c r="G4321" s="24"/>
    </row>
    <row r="4322" spans="1:7">
      <c r="A4322" s="16"/>
      <c r="B4322" s="16"/>
      <c r="C4322" s="16"/>
      <c r="D4322" s="16"/>
      <c r="E4322" s="16"/>
      <c r="F4322" s="16"/>
      <c r="G4322" s="24"/>
    </row>
    <row r="4323" spans="1:7">
      <c r="A4323" s="16"/>
      <c r="B4323" s="16"/>
      <c r="C4323" s="16"/>
      <c r="D4323" s="16"/>
      <c r="E4323" s="16"/>
      <c r="F4323" s="16"/>
      <c r="G4323" s="24"/>
    </row>
    <row r="4324" spans="1:7">
      <c r="A4324" s="16"/>
      <c r="B4324" s="16"/>
      <c r="C4324" s="16"/>
      <c r="D4324" s="16"/>
      <c r="E4324" s="16"/>
      <c r="F4324" s="16"/>
      <c r="G4324" s="24"/>
    </row>
    <row r="4325" spans="1:7">
      <c r="A4325" s="16"/>
      <c r="B4325" s="16"/>
      <c r="C4325" s="16"/>
      <c r="D4325" s="16"/>
      <c r="E4325" s="16"/>
      <c r="F4325" s="16"/>
      <c r="G4325" s="24"/>
    </row>
    <row r="4326" spans="1:7">
      <c r="A4326" s="16"/>
      <c r="B4326" s="16"/>
      <c r="C4326" s="16"/>
      <c r="D4326" s="16"/>
      <c r="E4326" s="16"/>
      <c r="F4326" s="16"/>
      <c r="G4326" s="24"/>
    </row>
    <row r="4327" spans="1:7">
      <c r="A4327" s="16"/>
      <c r="B4327" s="16"/>
      <c r="C4327" s="16"/>
      <c r="D4327" s="16"/>
      <c r="E4327" s="16"/>
      <c r="F4327" s="16"/>
      <c r="G4327" s="24"/>
    </row>
    <row r="4328" spans="1:7">
      <c r="A4328" s="16"/>
      <c r="B4328" s="16"/>
      <c r="C4328" s="16"/>
      <c r="D4328" s="16"/>
      <c r="E4328" s="16"/>
      <c r="F4328" s="16"/>
      <c r="G4328" s="24"/>
    </row>
    <row r="4329" spans="1:7">
      <c r="A4329" s="16"/>
      <c r="B4329" s="16"/>
      <c r="C4329" s="16"/>
      <c r="D4329" s="16"/>
      <c r="E4329" s="16"/>
      <c r="F4329" s="16"/>
      <c r="G4329" s="24"/>
    </row>
    <row r="4330" spans="1:7">
      <c r="A4330" s="16"/>
      <c r="B4330" s="16"/>
      <c r="C4330" s="16"/>
      <c r="D4330" s="16"/>
      <c r="E4330" s="16"/>
      <c r="F4330" s="16"/>
      <c r="G4330" s="24"/>
    </row>
    <row r="4331" spans="1:7">
      <c r="A4331" s="16"/>
      <c r="B4331" s="16"/>
      <c r="C4331" s="16"/>
      <c r="D4331" s="16"/>
      <c r="E4331" s="16"/>
      <c r="F4331" s="16"/>
      <c r="G4331" s="24"/>
    </row>
    <row r="4332" spans="1:7">
      <c r="A4332" s="16"/>
      <c r="B4332" s="16"/>
      <c r="C4332" s="16"/>
      <c r="D4332" s="16"/>
      <c r="E4332" s="16"/>
      <c r="F4332" s="16"/>
      <c r="G4332" s="24"/>
    </row>
    <row r="4333" spans="1:7">
      <c r="A4333" s="16"/>
      <c r="B4333" s="16"/>
      <c r="C4333" s="16"/>
      <c r="D4333" s="16"/>
      <c r="E4333" s="16"/>
      <c r="F4333" s="16"/>
      <c r="G4333" s="24"/>
    </row>
    <row r="4334" spans="1:7">
      <c r="A4334" s="16"/>
      <c r="B4334" s="16"/>
      <c r="C4334" s="16"/>
      <c r="D4334" s="16"/>
      <c r="E4334" s="16"/>
      <c r="F4334" s="16"/>
      <c r="G4334" s="24"/>
    </row>
    <row r="4335" spans="1:7">
      <c r="A4335" s="16"/>
      <c r="B4335" s="16"/>
      <c r="C4335" s="16"/>
      <c r="D4335" s="16"/>
      <c r="E4335" s="16"/>
      <c r="F4335" s="16"/>
      <c r="G4335" s="24"/>
    </row>
    <row r="4336" spans="1:7">
      <c r="A4336" s="16"/>
      <c r="B4336" s="16"/>
      <c r="C4336" s="16"/>
      <c r="D4336" s="16"/>
      <c r="E4336" s="16"/>
      <c r="F4336" s="16"/>
      <c r="G4336" s="24"/>
    </row>
    <row r="4337" spans="1:7">
      <c r="A4337" s="16"/>
      <c r="B4337" s="16"/>
      <c r="C4337" s="16"/>
      <c r="D4337" s="16"/>
      <c r="E4337" s="16"/>
      <c r="F4337" s="16"/>
      <c r="G4337" s="24"/>
    </row>
    <row r="4338" spans="1:7">
      <c r="A4338" s="16"/>
      <c r="B4338" s="16"/>
      <c r="C4338" s="16"/>
      <c r="D4338" s="16"/>
      <c r="E4338" s="16"/>
      <c r="F4338" s="16"/>
      <c r="G4338" s="24"/>
    </row>
    <row r="4339" spans="1:7">
      <c r="A4339" s="16"/>
      <c r="B4339" s="16"/>
      <c r="C4339" s="16"/>
      <c r="D4339" s="16"/>
      <c r="E4339" s="16"/>
      <c r="F4339" s="16"/>
      <c r="G4339" s="24"/>
    </row>
    <row r="4340" spans="1:7">
      <c r="A4340" s="16"/>
      <c r="B4340" s="16"/>
      <c r="C4340" s="16"/>
      <c r="D4340" s="16"/>
      <c r="E4340" s="16"/>
      <c r="F4340" s="16"/>
      <c r="G4340" s="24"/>
    </row>
    <row r="4341" spans="1:7">
      <c r="A4341" s="16"/>
      <c r="B4341" s="16"/>
      <c r="C4341" s="16"/>
      <c r="D4341" s="16"/>
      <c r="E4341" s="16"/>
      <c r="F4341" s="16"/>
      <c r="G4341" s="24"/>
    </row>
    <row r="4342" spans="1:7">
      <c r="A4342" s="16"/>
      <c r="B4342" s="16"/>
      <c r="C4342" s="16"/>
      <c r="D4342" s="16"/>
      <c r="E4342" s="16"/>
      <c r="F4342" s="16"/>
      <c r="G4342" s="24"/>
    </row>
    <row r="4343" spans="1:7">
      <c r="A4343" s="16"/>
      <c r="B4343" s="16"/>
      <c r="C4343" s="16"/>
      <c r="D4343" s="16"/>
      <c r="E4343" s="16"/>
      <c r="F4343" s="16"/>
      <c r="G4343" s="24"/>
    </row>
    <row r="4344" spans="1:7">
      <c r="A4344" s="16"/>
      <c r="B4344" s="16"/>
      <c r="C4344" s="16"/>
      <c r="D4344" s="16"/>
      <c r="E4344" s="16"/>
      <c r="F4344" s="16"/>
      <c r="G4344" s="24"/>
    </row>
    <row r="4345" spans="1:7">
      <c r="A4345" s="16"/>
      <c r="B4345" s="16"/>
      <c r="C4345" s="16"/>
      <c r="D4345" s="16"/>
      <c r="E4345" s="16"/>
      <c r="F4345" s="16"/>
      <c r="G4345" s="24"/>
    </row>
    <row r="4346" spans="1:7">
      <c r="A4346" s="16"/>
      <c r="B4346" s="16"/>
      <c r="C4346" s="16"/>
      <c r="D4346" s="16"/>
      <c r="E4346" s="16"/>
      <c r="F4346" s="16"/>
      <c r="G4346" s="24"/>
    </row>
    <row r="4347" spans="1:7">
      <c r="A4347" s="16"/>
      <c r="B4347" s="16"/>
      <c r="C4347" s="16"/>
      <c r="D4347" s="16"/>
      <c r="E4347" s="16"/>
      <c r="F4347" s="16"/>
      <c r="G4347" s="24"/>
    </row>
    <row r="4348" spans="1:7">
      <c r="A4348" s="16"/>
      <c r="B4348" s="16"/>
      <c r="C4348" s="16"/>
      <c r="D4348" s="16"/>
      <c r="E4348" s="16"/>
      <c r="F4348" s="16"/>
      <c r="G4348" s="24"/>
    </row>
    <row r="4349" spans="1:7">
      <c r="A4349" s="16"/>
      <c r="B4349" s="16"/>
      <c r="C4349" s="16"/>
      <c r="D4349" s="16"/>
      <c r="E4349" s="16"/>
      <c r="F4349" s="16"/>
      <c r="G4349" s="24"/>
    </row>
    <row r="4350" spans="1:7">
      <c r="A4350" s="16"/>
      <c r="B4350" s="16"/>
      <c r="C4350" s="16"/>
      <c r="D4350" s="16"/>
      <c r="E4350" s="16"/>
      <c r="F4350" s="16"/>
      <c r="G4350" s="24"/>
    </row>
    <row r="4351" spans="1:7">
      <c r="A4351" s="16"/>
      <c r="B4351" s="16"/>
      <c r="C4351" s="16"/>
      <c r="D4351" s="16"/>
      <c r="E4351" s="16"/>
      <c r="F4351" s="16"/>
      <c r="G4351" s="24"/>
    </row>
    <row r="4352" spans="1:7">
      <c r="A4352" s="16"/>
      <c r="B4352" s="16"/>
      <c r="C4352" s="16"/>
      <c r="D4352" s="16"/>
      <c r="E4352" s="16"/>
      <c r="F4352" s="16"/>
      <c r="G4352" s="24"/>
    </row>
    <row r="4353" spans="1:7">
      <c r="A4353" s="16"/>
      <c r="B4353" s="16"/>
      <c r="C4353" s="16"/>
      <c r="D4353" s="16"/>
      <c r="E4353" s="16"/>
      <c r="F4353" s="16"/>
      <c r="G4353" s="24"/>
    </row>
    <row r="4354" spans="1:7">
      <c r="A4354" s="16"/>
      <c r="B4354" s="16"/>
      <c r="C4354" s="16"/>
      <c r="D4354" s="16"/>
      <c r="E4354" s="16"/>
      <c r="F4354" s="16"/>
      <c r="G4354" s="24"/>
    </row>
    <row r="4355" spans="1:7">
      <c r="A4355" s="16"/>
      <c r="B4355" s="16"/>
      <c r="C4355" s="16"/>
      <c r="D4355" s="16"/>
      <c r="E4355" s="16"/>
      <c r="F4355" s="16"/>
      <c r="G4355" s="24"/>
    </row>
    <row r="4356" spans="1:7">
      <c r="A4356" s="16"/>
      <c r="B4356" s="16"/>
      <c r="C4356" s="16"/>
      <c r="D4356" s="16"/>
      <c r="E4356" s="16"/>
      <c r="F4356" s="16"/>
      <c r="G4356" s="24"/>
    </row>
    <row r="4357" spans="1:7">
      <c r="A4357" s="16"/>
      <c r="B4357" s="16"/>
      <c r="C4357" s="16"/>
      <c r="D4357" s="16"/>
      <c r="E4357" s="16"/>
      <c r="F4357" s="16"/>
      <c r="G4357" s="24"/>
    </row>
    <row r="4358" spans="1:7">
      <c r="A4358" s="16"/>
      <c r="B4358" s="16"/>
      <c r="C4358" s="16"/>
      <c r="D4358" s="16"/>
      <c r="E4358" s="16"/>
      <c r="F4358" s="16"/>
      <c r="G4358" s="24"/>
    </row>
    <row r="4359" spans="1:7">
      <c r="A4359" s="16"/>
      <c r="B4359" s="16"/>
      <c r="C4359" s="16"/>
      <c r="D4359" s="16"/>
      <c r="E4359" s="16"/>
      <c r="F4359" s="16"/>
      <c r="G4359" s="24"/>
    </row>
    <row r="4360" spans="1:7">
      <c r="A4360" s="16"/>
      <c r="B4360" s="16"/>
      <c r="C4360" s="16"/>
      <c r="D4360" s="16"/>
      <c r="E4360" s="16"/>
      <c r="F4360" s="16"/>
      <c r="G4360" s="24"/>
    </row>
    <row r="4361" spans="1:7">
      <c r="A4361" s="16"/>
      <c r="B4361" s="16"/>
      <c r="C4361" s="16"/>
      <c r="D4361" s="16"/>
      <c r="E4361" s="16"/>
      <c r="F4361" s="16"/>
      <c r="G4361" s="24"/>
    </row>
    <row r="4362" spans="1:7">
      <c r="A4362" s="16"/>
      <c r="B4362" s="16"/>
      <c r="C4362" s="16"/>
      <c r="D4362" s="16"/>
      <c r="E4362" s="16"/>
      <c r="F4362" s="16"/>
      <c r="G4362" s="24"/>
    </row>
    <row r="4363" spans="1:7">
      <c r="A4363" s="16"/>
      <c r="B4363" s="16"/>
      <c r="C4363" s="16"/>
      <c r="D4363" s="16"/>
      <c r="E4363" s="16"/>
      <c r="F4363" s="16"/>
      <c r="G4363" s="24"/>
    </row>
    <row r="4364" spans="1:7">
      <c r="A4364" s="16"/>
      <c r="B4364" s="16"/>
      <c r="C4364" s="16"/>
      <c r="D4364" s="16"/>
      <c r="E4364" s="16"/>
      <c r="F4364" s="16"/>
      <c r="G4364" s="24"/>
    </row>
    <row r="4365" spans="1:7">
      <c r="A4365" s="16"/>
      <c r="B4365" s="16"/>
      <c r="C4365" s="16"/>
      <c r="D4365" s="16"/>
      <c r="E4365" s="16"/>
      <c r="F4365" s="16"/>
      <c r="G4365" s="24"/>
    </row>
    <row r="4366" spans="1:7">
      <c r="A4366" s="16"/>
      <c r="B4366" s="16"/>
      <c r="C4366" s="16"/>
      <c r="D4366" s="16"/>
      <c r="E4366" s="16"/>
      <c r="F4366" s="16"/>
      <c r="G4366" s="24"/>
    </row>
    <row r="4367" spans="1:7">
      <c r="A4367" s="16"/>
      <c r="B4367" s="16"/>
      <c r="C4367" s="16"/>
      <c r="D4367" s="16"/>
      <c r="E4367" s="16"/>
      <c r="F4367" s="16"/>
      <c r="G4367" s="24"/>
    </row>
    <row r="4368" spans="1:7">
      <c r="A4368" s="16"/>
      <c r="B4368" s="16"/>
      <c r="C4368" s="16"/>
      <c r="D4368" s="16"/>
      <c r="E4368" s="16"/>
      <c r="F4368" s="16"/>
      <c r="G4368" s="24"/>
    </row>
    <row r="4369" spans="1:7">
      <c r="A4369" s="16"/>
      <c r="B4369" s="16"/>
      <c r="C4369" s="16"/>
      <c r="D4369" s="16"/>
      <c r="E4369" s="16"/>
      <c r="F4369" s="16"/>
      <c r="G4369" s="24"/>
    </row>
    <row r="4370" spans="1:7">
      <c r="A4370" s="16"/>
      <c r="B4370" s="16"/>
      <c r="C4370" s="16"/>
      <c r="D4370" s="16"/>
      <c r="E4370" s="16"/>
      <c r="F4370" s="16"/>
      <c r="G4370" s="24"/>
    </row>
    <row r="4371" spans="1:7">
      <c r="A4371" s="16"/>
      <c r="B4371" s="16"/>
      <c r="C4371" s="16"/>
      <c r="D4371" s="16"/>
      <c r="E4371" s="16"/>
      <c r="F4371" s="16"/>
      <c r="G4371" s="24"/>
    </row>
    <row r="4372" spans="1:7">
      <c r="A4372" s="16"/>
      <c r="B4372" s="16"/>
      <c r="C4372" s="16"/>
      <c r="D4372" s="16"/>
      <c r="E4372" s="16"/>
      <c r="F4372" s="16"/>
      <c r="G4372" s="24"/>
    </row>
    <row r="4373" spans="1:7">
      <c r="A4373" s="16"/>
      <c r="B4373" s="16"/>
      <c r="C4373" s="16"/>
      <c r="D4373" s="16"/>
      <c r="E4373" s="16"/>
      <c r="F4373" s="16"/>
      <c r="G4373" s="24"/>
    </row>
    <row r="4374" spans="1:7">
      <c r="A4374" s="16"/>
      <c r="B4374" s="16"/>
      <c r="C4374" s="16"/>
      <c r="D4374" s="16"/>
      <c r="E4374" s="16"/>
      <c r="F4374" s="16"/>
      <c r="G4374" s="24"/>
    </row>
    <row r="4375" spans="1:7">
      <c r="A4375" s="16"/>
      <c r="B4375" s="16"/>
      <c r="C4375" s="16"/>
      <c r="D4375" s="16"/>
      <c r="E4375" s="16"/>
      <c r="F4375" s="16"/>
      <c r="G4375" s="24"/>
    </row>
    <row r="4376" spans="1:7">
      <c r="A4376" s="16"/>
      <c r="B4376" s="16"/>
      <c r="C4376" s="16"/>
      <c r="D4376" s="16"/>
      <c r="E4376" s="16"/>
      <c r="F4376" s="16"/>
      <c r="G4376" s="24"/>
    </row>
    <row r="4377" spans="1:7">
      <c r="A4377" s="16"/>
      <c r="B4377" s="16"/>
      <c r="C4377" s="16"/>
      <c r="D4377" s="16"/>
      <c r="E4377" s="16"/>
      <c r="F4377" s="16"/>
      <c r="G4377" s="24"/>
    </row>
    <row r="4378" spans="1:7">
      <c r="A4378" s="16"/>
      <c r="B4378" s="16"/>
      <c r="C4378" s="16"/>
      <c r="D4378" s="16"/>
      <c r="E4378" s="16"/>
      <c r="F4378" s="16"/>
      <c r="G4378" s="24"/>
    </row>
    <row r="4379" spans="1:7">
      <c r="A4379" s="16"/>
      <c r="B4379" s="16"/>
      <c r="C4379" s="16"/>
      <c r="D4379" s="16"/>
      <c r="E4379" s="16"/>
      <c r="F4379" s="16"/>
      <c r="G4379" s="24"/>
    </row>
    <row r="4380" spans="1:7">
      <c r="A4380" s="16"/>
      <c r="B4380" s="16"/>
      <c r="C4380" s="16"/>
      <c r="D4380" s="16"/>
      <c r="E4380" s="16"/>
      <c r="F4380" s="16"/>
      <c r="G4380" s="24"/>
    </row>
    <row r="4381" spans="1:7">
      <c r="A4381" s="16"/>
      <c r="B4381" s="16"/>
      <c r="C4381" s="16"/>
      <c r="D4381" s="16"/>
      <c r="E4381" s="16"/>
      <c r="F4381" s="16"/>
      <c r="G4381" s="24"/>
    </row>
    <row r="4382" spans="1:7">
      <c r="A4382" s="16"/>
      <c r="B4382" s="16"/>
      <c r="C4382" s="16"/>
      <c r="D4382" s="16"/>
      <c r="E4382" s="16"/>
      <c r="F4382" s="16"/>
      <c r="G4382" s="24"/>
    </row>
    <row r="4383" spans="1:7">
      <c r="A4383" s="16"/>
      <c r="B4383" s="16"/>
      <c r="C4383" s="16"/>
      <c r="D4383" s="16"/>
      <c r="E4383" s="16"/>
      <c r="F4383" s="16"/>
      <c r="G4383" s="24"/>
    </row>
    <row r="4384" spans="1:7">
      <c r="A4384" s="16"/>
      <c r="B4384" s="16"/>
      <c r="C4384" s="16"/>
      <c r="D4384" s="16"/>
      <c r="E4384" s="16"/>
      <c r="F4384" s="16"/>
      <c r="G4384" s="24"/>
    </row>
    <row r="4385" spans="1:7">
      <c r="A4385" s="16"/>
      <c r="B4385" s="16"/>
      <c r="C4385" s="16"/>
      <c r="D4385" s="16"/>
      <c r="E4385" s="16"/>
      <c r="F4385" s="16"/>
      <c r="G4385" s="24"/>
    </row>
    <row r="4386" spans="1:7">
      <c r="A4386" s="16"/>
      <c r="B4386" s="16"/>
      <c r="C4386" s="16"/>
      <c r="D4386" s="16"/>
      <c r="E4386" s="16"/>
      <c r="F4386" s="16"/>
      <c r="G4386" s="24"/>
    </row>
    <row r="4387" spans="1:7">
      <c r="A4387" s="16"/>
      <c r="B4387" s="16"/>
      <c r="C4387" s="16"/>
      <c r="D4387" s="16"/>
      <c r="E4387" s="16"/>
      <c r="F4387" s="16"/>
      <c r="G4387" s="24"/>
    </row>
    <row r="4388" spans="1:7">
      <c r="A4388" s="16"/>
      <c r="B4388" s="16"/>
      <c r="C4388" s="16"/>
      <c r="D4388" s="16"/>
      <c r="E4388" s="16"/>
      <c r="F4388" s="16"/>
      <c r="G4388" s="24"/>
    </row>
    <row r="4389" spans="1:7">
      <c r="A4389" s="16"/>
      <c r="B4389" s="16"/>
      <c r="C4389" s="16"/>
      <c r="D4389" s="16"/>
      <c r="E4389" s="16"/>
      <c r="F4389" s="16"/>
      <c r="G4389" s="24"/>
    </row>
    <row r="4390" spans="1:7">
      <c r="A4390" s="16"/>
      <c r="B4390" s="16"/>
      <c r="C4390" s="16"/>
      <c r="D4390" s="16"/>
      <c r="E4390" s="16"/>
      <c r="F4390" s="16"/>
      <c r="G4390" s="24"/>
    </row>
    <row r="4391" spans="1:7">
      <c r="A4391" s="16"/>
      <c r="B4391" s="16"/>
      <c r="C4391" s="16"/>
      <c r="D4391" s="16"/>
      <c r="E4391" s="16"/>
      <c r="F4391" s="16"/>
      <c r="G4391" s="24"/>
    </row>
    <row r="4392" spans="1:7">
      <c r="A4392" s="16"/>
      <c r="B4392" s="16"/>
      <c r="C4392" s="16"/>
      <c r="D4392" s="16"/>
      <c r="E4392" s="16"/>
      <c r="F4392" s="16"/>
      <c r="G4392" s="24"/>
    </row>
    <row r="4393" spans="1:7">
      <c r="A4393" s="16"/>
      <c r="B4393" s="16"/>
      <c r="C4393" s="16"/>
      <c r="D4393" s="16"/>
      <c r="E4393" s="16"/>
      <c r="F4393" s="16"/>
      <c r="G4393" s="24"/>
    </row>
    <row r="4394" spans="1:7">
      <c r="A4394" s="16"/>
      <c r="B4394" s="16"/>
      <c r="C4394" s="16"/>
      <c r="D4394" s="16"/>
      <c r="E4394" s="16"/>
      <c r="F4394" s="16"/>
      <c r="G4394" s="24"/>
    </row>
    <row r="4395" spans="1:7">
      <c r="A4395" s="16"/>
      <c r="B4395" s="16"/>
      <c r="C4395" s="16"/>
      <c r="D4395" s="16"/>
      <c r="E4395" s="16"/>
      <c r="F4395" s="16"/>
      <c r="G4395" s="24"/>
    </row>
    <row r="4396" spans="1:7">
      <c r="A4396" s="16"/>
      <c r="B4396" s="16"/>
      <c r="C4396" s="16"/>
      <c r="D4396" s="16"/>
      <c r="E4396" s="16"/>
      <c r="F4396" s="16"/>
      <c r="G4396" s="24"/>
    </row>
    <row r="4397" spans="1:7">
      <c r="A4397" s="16"/>
      <c r="B4397" s="16"/>
      <c r="C4397" s="16"/>
      <c r="D4397" s="16"/>
      <c r="E4397" s="16"/>
      <c r="F4397" s="16"/>
      <c r="G4397" s="24"/>
    </row>
    <row r="4398" spans="1:7">
      <c r="A4398" s="16"/>
      <c r="B4398" s="16"/>
      <c r="C4398" s="16"/>
      <c r="D4398" s="16"/>
      <c r="E4398" s="16"/>
      <c r="F4398" s="16"/>
      <c r="G4398" s="24"/>
    </row>
    <row r="4399" spans="1:7">
      <c r="A4399" s="16"/>
      <c r="B4399" s="16"/>
      <c r="C4399" s="16"/>
      <c r="D4399" s="16"/>
      <c r="E4399" s="16"/>
      <c r="F4399" s="16"/>
      <c r="G4399" s="24"/>
    </row>
    <row r="4400" spans="1:7">
      <c r="A4400" s="16"/>
      <c r="B4400" s="16"/>
      <c r="C4400" s="16"/>
      <c r="D4400" s="16"/>
      <c r="E4400" s="16"/>
      <c r="F4400" s="16"/>
      <c r="G4400" s="24"/>
    </row>
    <row r="4401" spans="1:7">
      <c r="A4401" s="16"/>
      <c r="B4401" s="16"/>
      <c r="C4401" s="16"/>
      <c r="D4401" s="16"/>
      <c r="E4401" s="16"/>
      <c r="F4401" s="16"/>
      <c r="G4401" s="24"/>
    </row>
    <row r="4402" spans="1:7">
      <c r="A4402" s="16"/>
      <c r="B4402" s="16"/>
      <c r="C4402" s="16"/>
      <c r="D4402" s="16"/>
      <c r="E4402" s="16"/>
      <c r="F4402" s="16"/>
      <c r="G4402" s="24"/>
    </row>
    <row r="4403" spans="1:7">
      <c r="A4403" s="16"/>
      <c r="B4403" s="16"/>
      <c r="C4403" s="16"/>
      <c r="D4403" s="16"/>
      <c r="E4403" s="16"/>
      <c r="F4403" s="16"/>
      <c r="G4403" s="24"/>
    </row>
    <row r="4404" spans="1:7">
      <c r="A4404" s="16"/>
      <c r="B4404" s="16"/>
      <c r="C4404" s="16"/>
      <c r="D4404" s="16"/>
      <c r="E4404" s="16"/>
      <c r="F4404" s="16"/>
      <c r="G4404" s="24"/>
    </row>
    <row r="4405" spans="1:7">
      <c r="A4405" s="16"/>
      <c r="B4405" s="16"/>
      <c r="C4405" s="16"/>
      <c r="D4405" s="16"/>
      <c r="E4405" s="16"/>
      <c r="F4405" s="16"/>
      <c r="G4405" s="24"/>
    </row>
    <row r="4406" spans="1:7">
      <c r="A4406" s="16"/>
      <c r="B4406" s="16"/>
      <c r="C4406" s="16"/>
      <c r="D4406" s="16"/>
      <c r="E4406" s="16"/>
      <c r="F4406" s="16"/>
      <c r="G4406" s="24"/>
    </row>
    <row r="4407" spans="1:7">
      <c r="A4407" s="16"/>
      <c r="B4407" s="16"/>
      <c r="C4407" s="16"/>
      <c r="D4407" s="16"/>
      <c r="E4407" s="16"/>
      <c r="F4407" s="16"/>
      <c r="G4407" s="24"/>
    </row>
    <row r="4408" spans="1:7">
      <c r="A4408" s="16"/>
      <c r="B4408" s="16"/>
      <c r="C4408" s="16"/>
      <c r="D4408" s="16"/>
      <c r="E4408" s="16"/>
      <c r="F4408" s="16"/>
      <c r="G4408" s="24"/>
    </row>
    <row r="4409" spans="1:7">
      <c r="A4409" s="16"/>
      <c r="B4409" s="16"/>
      <c r="C4409" s="16"/>
      <c r="D4409" s="16"/>
      <c r="E4409" s="16"/>
      <c r="F4409" s="16"/>
      <c r="G4409" s="24"/>
    </row>
    <row r="4410" spans="1:7">
      <c r="A4410" s="16"/>
      <c r="B4410" s="16"/>
      <c r="C4410" s="16"/>
      <c r="D4410" s="16"/>
      <c r="E4410" s="16"/>
      <c r="F4410" s="16"/>
      <c r="G4410" s="24"/>
    </row>
    <row r="4411" spans="1:7">
      <c r="A4411" s="16"/>
      <c r="B4411" s="16"/>
      <c r="C4411" s="16"/>
      <c r="D4411" s="16"/>
      <c r="E4411" s="16"/>
      <c r="F4411" s="16"/>
      <c r="G4411" s="24"/>
    </row>
    <row r="4412" spans="1:7">
      <c r="A4412" s="16"/>
      <c r="B4412" s="16"/>
      <c r="C4412" s="16"/>
      <c r="D4412" s="16"/>
      <c r="E4412" s="16"/>
      <c r="F4412" s="16"/>
      <c r="G4412" s="24"/>
    </row>
    <row r="4413" spans="1:7">
      <c r="A4413" s="16"/>
      <c r="B4413" s="16"/>
      <c r="C4413" s="16"/>
      <c r="D4413" s="16"/>
      <c r="E4413" s="16"/>
      <c r="F4413" s="16"/>
      <c r="G4413" s="24"/>
    </row>
    <row r="4414" spans="1:7">
      <c r="A4414" s="16"/>
      <c r="B4414" s="16"/>
      <c r="C4414" s="16"/>
      <c r="D4414" s="16"/>
      <c r="E4414" s="16"/>
      <c r="F4414" s="16"/>
      <c r="G4414" s="24"/>
    </row>
    <row r="4415" spans="1:7">
      <c r="A4415" s="16"/>
      <c r="B4415" s="16"/>
      <c r="C4415" s="16"/>
      <c r="D4415" s="16"/>
      <c r="E4415" s="16"/>
      <c r="F4415" s="16"/>
      <c r="G4415" s="24"/>
    </row>
    <row r="4416" spans="1:7">
      <c r="A4416" s="16"/>
      <c r="B4416" s="16"/>
      <c r="C4416" s="16"/>
      <c r="D4416" s="16"/>
      <c r="E4416" s="16"/>
      <c r="F4416" s="16"/>
      <c r="G4416" s="24"/>
    </row>
    <row r="4417" spans="1:7">
      <c r="A4417" s="16"/>
      <c r="B4417" s="16"/>
      <c r="C4417" s="16"/>
      <c r="D4417" s="16"/>
      <c r="E4417" s="16"/>
      <c r="F4417" s="16"/>
      <c r="G4417" s="24"/>
    </row>
    <row r="4418" spans="1:7">
      <c r="A4418" s="16"/>
      <c r="B4418" s="16"/>
      <c r="C4418" s="16"/>
      <c r="D4418" s="16"/>
      <c r="E4418" s="16"/>
      <c r="F4418" s="16"/>
      <c r="G4418" s="24"/>
    </row>
    <row r="4419" spans="1:7">
      <c r="A4419" s="16"/>
      <c r="B4419" s="16"/>
      <c r="C4419" s="16"/>
      <c r="D4419" s="16"/>
      <c r="E4419" s="16"/>
      <c r="F4419" s="16"/>
      <c r="G4419" s="24"/>
    </row>
    <row r="4420" spans="1:7">
      <c r="A4420" s="16"/>
      <c r="B4420" s="16"/>
      <c r="C4420" s="16"/>
      <c r="D4420" s="16"/>
      <c r="E4420" s="16"/>
      <c r="F4420" s="16"/>
      <c r="G4420" s="24"/>
    </row>
    <row r="4421" spans="1:7">
      <c r="A4421" s="16"/>
      <c r="B4421" s="16"/>
      <c r="C4421" s="16"/>
      <c r="D4421" s="16"/>
      <c r="E4421" s="16"/>
      <c r="F4421" s="16"/>
      <c r="G4421" s="24"/>
    </row>
    <row r="4422" spans="1:7">
      <c r="A4422" s="16"/>
      <c r="B4422" s="16"/>
      <c r="C4422" s="16"/>
      <c r="D4422" s="16"/>
      <c r="E4422" s="16"/>
      <c r="F4422" s="16"/>
      <c r="G4422" s="24"/>
    </row>
    <row r="4423" spans="1:7">
      <c r="A4423" s="16"/>
      <c r="B4423" s="16"/>
      <c r="C4423" s="16"/>
      <c r="D4423" s="16"/>
      <c r="E4423" s="16"/>
      <c r="F4423" s="16"/>
      <c r="G4423" s="24"/>
    </row>
    <row r="4424" spans="1:7">
      <c r="A4424" s="16"/>
      <c r="B4424" s="16"/>
      <c r="C4424" s="16"/>
      <c r="D4424" s="16"/>
      <c r="E4424" s="16"/>
      <c r="F4424" s="16"/>
      <c r="G4424" s="24"/>
    </row>
    <row r="4425" spans="1:7">
      <c r="A4425" s="16"/>
      <c r="B4425" s="16"/>
      <c r="C4425" s="16"/>
      <c r="D4425" s="16"/>
      <c r="E4425" s="16"/>
      <c r="F4425" s="16"/>
      <c r="G4425" s="24"/>
    </row>
    <row r="4426" spans="1:7">
      <c r="A4426" s="16"/>
      <c r="B4426" s="16"/>
      <c r="C4426" s="16"/>
      <c r="D4426" s="16"/>
      <c r="E4426" s="16"/>
      <c r="F4426" s="16"/>
      <c r="G4426" s="24"/>
    </row>
    <row r="4427" spans="1:7">
      <c r="A4427" s="16"/>
      <c r="B4427" s="16"/>
      <c r="C4427" s="16"/>
      <c r="D4427" s="16"/>
      <c r="E4427" s="16"/>
      <c r="F4427" s="16"/>
      <c r="G4427" s="24"/>
    </row>
    <row r="4428" spans="1:7">
      <c r="A4428" s="16"/>
      <c r="B4428" s="16"/>
      <c r="C4428" s="16"/>
      <c r="D4428" s="16"/>
      <c r="E4428" s="16"/>
      <c r="F4428" s="16"/>
      <c r="G4428" s="24"/>
    </row>
    <row r="4429" spans="1:7">
      <c r="A4429" s="16"/>
      <c r="B4429" s="16"/>
      <c r="C4429" s="16"/>
      <c r="D4429" s="16"/>
      <c r="E4429" s="16"/>
      <c r="F4429" s="16"/>
      <c r="G4429" s="24"/>
    </row>
    <row r="4430" spans="1:7">
      <c r="A4430" s="16"/>
      <c r="B4430" s="16"/>
      <c r="C4430" s="16"/>
      <c r="D4430" s="16"/>
      <c r="E4430" s="16"/>
      <c r="F4430" s="16"/>
      <c r="G4430" s="24"/>
    </row>
    <row r="4431" spans="1:7">
      <c r="A4431" s="16"/>
      <c r="B4431" s="16"/>
      <c r="C4431" s="16"/>
      <c r="D4431" s="16"/>
      <c r="E4431" s="16"/>
      <c r="F4431" s="16"/>
      <c r="G4431" s="24"/>
    </row>
    <row r="4432" spans="1:7">
      <c r="A4432" s="16"/>
      <c r="B4432" s="16"/>
      <c r="C4432" s="16"/>
      <c r="D4432" s="16"/>
      <c r="E4432" s="16"/>
      <c r="F4432" s="16"/>
      <c r="G4432" s="24"/>
    </row>
    <row r="4433" spans="1:7">
      <c r="A4433" s="16"/>
      <c r="B4433" s="16"/>
      <c r="C4433" s="16"/>
      <c r="D4433" s="16"/>
      <c r="E4433" s="16"/>
      <c r="F4433" s="16"/>
      <c r="G4433" s="24"/>
    </row>
    <row r="4434" spans="1:7">
      <c r="A4434" s="16"/>
      <c r="B4434" s="16"/>
      <c r="C4434" s="16"/>
      <c r="D4434" s="16"/>
      <c r="E4434" s="16"/>
      <c r="F4434" s="16"/>
      <c r="G4434" s="24"/>
    </row>
    <row r="4435" spans="1:7">
      <c r="A4435" s="16"/>
      <c r="B4435" s="16"/>
      <c r="C4435" s="16"/>
      <c r="D4435" s="16"/>
      <c r="E4435" s="16"/>
      <c r="F4435" s="16"/>
      <c r="G4435" s="24"/>
    </row>
    <row r="4436" spans="1:7">
      <c r="A4436" s="16"/>
      <c r="B4436" s="16"/>
      <c r="C4436" s="16"/>
      <c r="D4436" s="16"/>
      <c r="E4436" s="16"/>
      <c r="F4436" s="16"/>
      <c r="G4436" s="24"/>
    </row>
    <row r="4437" spans="1:7">
      <c r="A4437" s="16"/>
      <c r="B4437" s="16"/>
      <c r="C4437" s="16"/>
      <c r="D4437" s="16"/>
      <c r="E4437" s="16"/>
      <c r="F4437" s="16"/>
      <c r="G4437" s="24"/>
    </row>
    <row r="4438" spans="1:7">
      <c r="A4438" s="16"/>
      <c r="B4438" s="16"/>
      <c r="C4438" s="16"/>
      <c r="D4438" s="16"/>
      <c r="E4438" s="16"/>
      <c r="F4438" s="16"/>
      <c r="G4438" s="24"/>
    </row>
    <row r="4439" spans="1:7">
      <c r="A4439" s="16"/>
      <c r="B4439" s="16"/>
      <c r="C4439" s="16"/>
      <c r="D4439" s="16"/>
      <c r="E4439" s="16"/>
      <c r="F4439" s="16"/>
      <c r="G4439" s="24"/>
    </row>
    <row r="4440" spans="1:7">
      <c r="A4440" s="16"/>
      <c r="B4440" s="16"/>
      <c r="C4440" s="16"/>
      <c r="D4440" s="16"/>
      <c r="E4440" s="16"/>
      <c r="F4440" s="16"/>
      <c r="G4440" s="24"/>
    </row>
    <row r="4441" spans="1:7">
      <c r="A4441" s="16"/>
      <c r="B4441" s="16"/>
      <c r="C4441" s="16"/>
      <c r="D4441" s="16"/>
      <c r="E4441" s="16"/>
      <c r="F4441" s="16"/>
      <c r="G4441" s="24"/>
    </row>
    <row r="4442" spans="1:7">
      <c r="A4442" s="16"/>
      <c r="B4442" s="16"/>
      <c r="C4442" s="16"/>
      <c r="D4442" s="16"/>
      <c r="E4442" s="16"/>
      <c r="F4442" s="16"/>
      <c r="G4442" s="24"/>
    </row>
    <row r="4443" spans="1:7">
      <c r="A4443" s="16"/>
      <c r="B4443" s="16"/>
      <c r="C4443" s="16"/>
      <c r="D4443" s="16"/>
      <c r="E4443" s="16"/>
      <c r="F4443" s="16"/>
      <c r="G4443" s="24"/>
    </row>
    <row r="4444" spans="1:7">
      <c r="A4444" s="16"/>
      <c r="B4444" s="16"/>
      <c r="C4444" s="16"/>
      <c r="D4444" s="16"/>
      <c r="E4444" s="16"/>
      <c r="F4444" s="16"/>
      <c r="G4444" s="24"/>
    </row>
    <row r="4445" spans="1:7">
      <c r="A4445" s="16"/>
      <c r="B4445" s="16"/>
      <c r="C4445" s="16"/>
      <c r="D4445" s="16"/>
      <c r="E4445" s="16"/>
      <c r="F4445" s="16"/>
      <c r="G4445" s="24"/>
    </row>
    <row r="4446" spans="1:7">
      <c r="A4446" s="16"/>
      <c r="B4446" s="16"/>
      <c r="C4446" s="16"/>
      <c r="D4446" s="16"/>
      <c r="E4446" s="16"/>
      <c r="F4446" s="16"/>
      <c r="G4446" s="24"/>
    </row>
    <row r="4447" spans="1:7">
      <c r="A4447" s="16"/>
      <c r="B4447" s="16"/>
      <c r="C4447" s="16"/>
      <c r="D4447" s="16"/>
      <c r="E4447" s="16"/>
      <c r="F4447" s="16"/>
      <c r="G4447" s="24"/>
    </row>
    <row r="4448" spans="1:7">
      <c r="A4448" s="16"/>
      <c r="B4448" s="16"/>
      <c r="C4448" s="16"/>
      <c r="D4448" s="16"/>
      <c r="E4448" s="16"/>
      <c r="F4448" s="16"/>
      <c r="G4448" s="24"/>
    </row>
    <row r="4449" spans="1:7">
      <c r="A4449" s="16"/>
      <c r="B4449" s="16"/>
      <c r="C4449" s="16"/>
      <c r="D4449" s="16"/>
      <c r="E4449" s="16"/>
      <c r="F4449" s="16"/>
      <c r="G4449" s="24"/>
    </row>
    <row r="4450" spans="1:7">
      <c r="A4450" s="16"/>
      <c r="B4450" s="16"/>
      <c r="C4450" s="16"/>
      <c r="D4450" s="16"/>
      <c r="E4450" s="16"/>
      <c r="F4450" s="16"/>
      <c r="G4450" s="24"/>
    </row>
    <row r="4451" spans="1:7">
      <c r="A4451" s="16"/>
      <c r="B4451" s="16"/>
      <c r="C4451" s="16"/>
      <c r="D4451" s="16"/>
      <c r="E4451" s="16"/>
      <c r="F4451" s="16"/>
      <c r="G4451" s="24"/>
    </row>
    <row r="4452" spans="1:7">
      <c r="A4452" s="16"/>
      <c r="B4452" s="16"/>
      <c r="C4452" s="16"/>
      <c r="D4452" s="16"/>
      <c r="E4452" s="16"/>
      <c r="F4452" s="16"/>
      <c r="G4452" s="24"/>
    </row>
    <row r="4453" spans="1:7">
      <c r="A4453" s="16"/>
      <c r="B4453" s="16"/>
      <c r="C4453" s="16"/>
      <c r="D4453" s="16"/>
      <c r="E4453" s="16"/>
      <c r="F4453" s="16"/>
      <c r="G4453" s="24"/>
    </row>
    <row r="4454" spans="1:7">
      <c r="A4454" s="16"/>
      <c r="B4454" s="16"/>
      <c r="C4454" s="16"/>
      <c r="D4454" s="16"/>
      <c r="E4454" s="16"/>
      <c r="F4454" s="16"/>
      <c r="G4454" s="24"/>
    </row>
    <row r="4455" spans="1:7">
      <c r="A4455" s="16"/>
      <c r="B4455" s="16"/>
      <c r="C4455" s="16"/>
      <c r="D4455" s="16"/>
      <c r="E4455" s="16"/>
      <c r="F4455" s="16"/>
      <c r="G4455" s="24"/>
    </row>
    <row r="4456" spans="1:7">
      <c r="A4456" s="16"/>
      <c r="B4456" s="16"/>
      <c r="C4456" s="16"/>
      <c r="D4456" s="16"/>
      <c r="E4456" s="16"/>
      <c r="F4456" s="16"/>
      <c r="G4456" s="24"/>
    </row>
    <row r="4457" spans="1:7">
      <c r="A4457" s="16"/>
      <c r="B4457" s="16"/>
      <c r="C4457" s="16"/>
      <c r="D4457" s="16"/>
      <c r="E4457" s="16"/>
      <c r="F4457" s="16"/>
      <c r="G4457" s="24"/>
    </row>
    <row r="4458" spans="1:7">
      <c r="A4458" s="16"/>
      <c r="B4458" s="16"/>
      <c r="C4458" s="16"/>
      <c r="D4458" s="16"/>
      <c r="E4458" s="16"/>
      <c r="F4458" s="16"/>
      <c r="G4458" s="24"/>
    </row>
    <row r="4459" spans="1:7">
      <c r="A4459" s="16"/>
      <c r="B4459" s="16"/>
      <c r="C4459" s="16"/>
      <c r="D4459" s="16"/>
      <c r="E4459" s="16"/>
      <c r="F4459" s="16"/>
      <c r="G4459" s="24"/>
    </row>
    <row r="4460" spans="1:7">
      <c r="A4460" s="16"/>
      <c r="B4460" s="16"/>
      <c r="C4460" s="16"/>
      <c r="D4460" s="16"/>
      <c r="E4460" s="16"/>
      <c r="F4460" s="16"/>
      <c r="G4460" s="24"/>
    </row>
    <row r="4461" spans="1:7">
      <c r="A4461" s="16"/>
      <c r="B4461" s="16"/>
      <c r="C4461" s="16"/>
      <c r="D4461" s="16"/>
      <c r="E4461" s="16"/>
      <c r="F4461" s="16"/>
      <c r="G4461" s="24"/>
    </row>
    <row r="4462" spans="1:7">
      <c r="A4462" s="16"/>
      <c r="B4462" s="16"/>
      <c r="C4462" s="16"/>
      <c r="D4462" s="16"/>
      <c r="E4462" s="16"/>
      <c r="F4462" s="16"/>
      <c r="G4462" s="24"/>
    </row>
    <row r="4463" spans="1:7">
      <c r="A4463" s="16"/>
      <c r="B4463" s="16"/>
      <c r="C4463" s="16"/>
      <c r="D4463" s="16"/>
      <c r="E4463" s="16"/>
      <c r="F4463" s="16"/>
      <c r="G4463" s="24"/>
    </row>
    <row r="4464" spans="1:7">
      <c r="A4464" s="16"/>
      <c r="B4464" s="16"/>
      <c r="C4464" s="16"/>
      <c r="D4464" s="16"/>
      <c r="E4464" s="16"/>
      <c r="F4464" s="16"/>
      <c r="G4464" s="24"/>
    </row>
    <row r="4465" spans="1:7">
      <c r="A4465" s="16"/>
      <c r="B4465" s="16"/>
      <c r="C4465" s="16"/>
      <c r="D4465" s="16"/>
      <c r="E4465" s="16"/>
      <c r="F4465" s="16"/>
      <c r="G4465" s="24"/>
    </row>
    <row r="4466" spans="1:7">
      <c r="A4466" s="16"/>
      <c r="B4466" s="16"/>
      <c r="C4466" s="16"/>
      <c r="D4466" s="16"/>
      <c r="E4466" s="16"/>
      <c r="F4466" s="16"/>
      <c r="G4466" s="24"/>
    </row>
    <row r="4467" spans="1:7">
      <c r="A4467" s="16"/>
      <c r="B4467" s="16"/>
      <c r="C4467" s="16"/>
      <c r="D4467" s="16"/>
      <c r="E4467" s="16"/>
      <c r="F4467" s="16"/>
      <c r="G4467" s="24"/>
    </row>
    <row r="4468" spans="1:7">
      <c r="A4468" s="16"/>
      <c r="B4468" s="16"/>
      <c r="C4468" s="16"/>
      <c r="D4468" s="16"/>
      <c r="E4468" s="16"/>
      <c r="F4468" s="16"/>
      <c r="G4468" s="24"/>
    </row>
    <row r="4469" spans="1:7">
      <c r="A4469" s="16"/>
      <c r="B4469" s="16"/>
      <c r="C4469" s="16"/>
      <c r="D4469" s="16"/>
      <c r="E4469" s="16"/>
      <c r="F4469" s="16"/>
      <c r="G4469" s="24"/>
    </row>
    <row r="4470" spans="1:7">
      <c r="A4470" s="16"/>
      <c r="B4470" s="16"/>
      <c r="C4470" s="16"/>
      <c r="D4470" s="16"/>
      <c r="E4470" s="16"/>
      <c r="F4470" s="16"/>
      <c r="G4470" s="24"/>
    </row>
    <row r="4471" spans="1:7">
      <c r="A4471" s="16"/>
      <c r="B4471" s="16"/>
      <c r="C4471" s="16"/>
      <c r="D4471" s="16"/>
      <c r="E4471" s="16"/>
      <c r="F4471" s="16"/>
      <c r="G4471" s="24"/>
    </row>
    <row r="4472" spans="1:7">
      <c r="A4472" s="16"/>
      <c r="B4472" s="16"/>
      <c r="C4472" s="16"/>
      <c r="D4472" s="16"/>
      <c r="E4472" s="16"/>
      <c r="F4472" s="16"/>
      <c r="G4472" s="24"/>
    </row>
    <row r="4473" spans="1:7">
      <c r="A4473" s="16"/>
      <c r="B4473" s="16"/>
      <c r="C4473" s="16"/>
      <c r="D4473" s="16"/>
      <c r="E4473" s="16"/>
      <c r="F4473" s="16"/>
      <c r="G4473" s="24"/>
    </row>
    <row r="4474" spans="1:7">
      <c r="A4474" s="16"/>
      <c r="B4474" s="16"/>
      <c r="C4474" s="16"/>
      <c r="D4474" s="16"/>
      <c r="E4474" s="16"/>
      <c r="F4474" s="16"/>
      <c r="G4474" s="24"/>
    </row>
    <row r="4475" spans="1:7">
      <c r="A4475" s="16"/>
      <c r="B4475" s="16"/>
      <c r="C4475" s="16"/>
      <c r="D4475" s="16"/>
      <c r="E4475" s="16"/>
      <c r="F4475" s="16"/>
      <c r="G4475" s="24"/>
    </row>
    <row r="4476" spans="1:7">
      <c r="A4476" s="16"/>
      <c r="B4476" s="16"/>
      <c r="C4476" s="16"/>
      <c r="D4476" s="16"/>
      <c r="E4476" s="16"/>
      <c r="F4476" s="16"/>
      <c r="G4476" s="24"/>
    </row>
    <row r="4477" spans="1:7">
      <c r="A4477" s="16"/>
      <c r="B4477" s="16"/>
      <c r="C4477" s="16"/>
      <c r="D4477" s="16"/>
      <c r="E4477" s="16"/>
      <c r="F4477" s="16"/>
      <c r="G4477" s="24"/>
    </row>
    <row r="4478" spans="1:7">
      <c r="A4478" s="16"/>
      <c r="B4478" s="16"/>
      <c r="C4478" s="16"/>
      <c r="D4478" s="16"/>
      <c r="E4478" s="16"/>
      <c r="F4478" s="16"/>
      <c r="G4478" s="24"/>
    </row>
    <row r="4479" spans="1:7">
      <c r="A4479" s="16"/>
      <c r="B4479" s="16"/>
      <c r="C4479" s="16"/>
      <c r="D4479" s="16"/>
      <c r="E4479" s="16"/>
      <c r="F4479" s="16"/>
      <c r="G4479" s="24"/>
    </row>
    <row r="4480" spans="1:7">
      <c r="A4480" s="16"/>
      <c r="B4480" s="16"/>
      <c r="C4480" s="16"/>
      <c r="D4480" s="16"/>
      <c r="E4480" s="16"/>
      <c r="F4480" s="16"/>
      <c r="G4480" s="24"/>
    </row>
    <row r="4481" spans="1:7">
      <c r="A4481" s="16"/>
      <c r="B4481" s="16"/>
      <c r="C4481" s="16"/>
      <c r="D4481" s="16"/>
      <c r="E4481" s="16"/>
      <c r="F4481" s="16"/>
      <c r="G4481" s="24"/>
    </row>
    <row r="4482" spans="1:7">
      <c r="A4482" s="16"/>
      <c r="B4482" s="16"/>
      <c r="C4482" s="16"/>
      <c r="D4482" s="16"/>
      <c r="E4482" s="16"/>
      <c r="F4482" s="16"/>
      <c r="G4482" s="24"/>
    </row>
    <row r="4483" spans="1:7">
      <c r="A4483" s="16"/>
      <c r="B4483" s="16"/>
      <c r="C4483" s="16"/>
      <c r="D4483" s="16"/>
      <c r="E4483" s="16"/>
      <c r="F4483" s="16"/>
      <c r="G4483" s="24"/>
    </row>
    <row r="4484" spans="1:7">
      <c r="A4484" s="16"/>
      <c r="B4484" s="16"/>
      <c r="C4484" s="16"/>
      <c r="D4484" s="16"/>
      <c r="E4484" s="16"/>
      <c r="F4484" s="16"/>
      <c r="G4484" s="24"/>
    </row>
    <row r="4485" spans="1:7">
      <c r="A4485" s="16"/>
      <c r="B4485" s="16"/>
      <c r="C4485" s="16"/>
      <c r="D4485" s="16"/>
      <c r="E4485" s="16"/>
      <c r="F4485" s="16"/>
      <c r="G4485" s="24"/>
    </row>
    <row r="4486" spans="1:7">
      <c r="A4486" s="16"/>
      <c r="B4486" s="16"/>
      <c r="C4486" s="16"/>
      <c r="D4486" s="16"/>
      <c r="E4486" s="16"/>
      <c r="F4486" s="16"/>
      <c r="G4486" s="24"/>
    </row>
    <row r="4487" spans="1:7">
      <c r="A4487" s="16"/>
      <c r="B4487" s="16"/>
      <c r="C4487" s="16"/>
      <c r="D4487" s="16"/>
      <c r="E4487" s="16"/>
      <c r="F4487" s="16"/>
      <c r="G4487" s="24"/>
    </row>
    <row r="4488" spans="1:7">
      <c r="A4488" s="16"/>
      <c r="B4488" s="16"/>
      <c r="C4488" s="16"/>
      <c r="D4488" s="16"/>
      <c r="E4488" s="16"/>
      <c r="F4488" s="16"/>
      <c r="G4488" s="24"/>
    </row>
    <row r="4489" spans="1:7">
      <c r="A4489" s="16"/>
      <c r="B4489" s="16"/>
      <c r="C4489" s="16"/>
      <c r="D4489" s="16"/>
      <c r="E4489" s="16"/>
      <c r="F4489" s="16"/>
      <c r="G4489" s="24"/>
    </row>
    <row r="4490" spans="1:7">
      <c r="A4490" s="16"/>
      <c r="B4490" s="16"/>
      <c r="C4490" s="16"/>
      <c r="D4490" s="16"/>
      <c r="E4490" s="16"/>
      <c r="F4490" s="16"/>
      <c r="G4490" s="24"/>
    </row>
    <row r="4491" spans="1:7">
      <c r="A4491" s="16"/>
      <c r="B4491" s="16"/>
      <c r="C4491" s="16"/>
      <c r="D4491" s="16"/>
      <c r="E4491" s="16"/>
      <c r="F4491" s="16"/>
      <c r="G4491" s="24"/>
    </row>
    <row r="4492" spans="1:7">
      <c r="A4492" s="16"/>
      <c r="B4492" s="16"/>
      <c r="C4492" s="16"/>
      <c r="D4492" s="16"/>
      <c r="E4492" s="16"/>
      <c r="F4492" s="16"/>
      <c r="G4492" s="24"/>
    </row>
    <row r="4493" spans="1:7">
      <c r="A4493" s="16"/>
      <c r="B4493" s="16"/>
      <c r="C4493" s="16"/>
      <c r="D4493" s="16"/>
      <c r="E4493" s="16"/>
      <c r="F4493" s="16"/>
      <c r="G4493" s="24"/>
    </row>
    <row r="4494" spans="1:7">
      <c r="A4494" s="16"/>
      <c r="B4494" s="16"/>
      <c r="C4494" s="16"/>
      <c r="D4494" s="16"/>
      <c r="E4494" s="16"/>
      <c r="F4494" s="16"/>
      <c r="G4494" s="24"/>
    </row>
    <row r="4495" spans="1:7">
      <c r="A4495" s="16"/>
      <c r="B4495" s="16"/>
      <c r="C4495" s="16"/>
      <c r="D4495" s="16"/>
      <c r="E4495" s="16"/>
      <c r="F4495" s="16"/>
      <c r="G4495" s="24"/>
    </row>
    <row r="4496" spans="1:7">
      <c r="A4496" s="16"/>
      <c r="B4496" s="16"/>
      <c r="C4496" s="16"/>
      <c r="D4496" s="16"/>
      <c r="E4496" s="16"/>
      <c r="F4496" s="16"/>
      <c r="G4496" s="24"/>
    </row>
    <row r="4497" spans="1:7">
      <c r="A4497" s="16"/>
      <c r="B4497" s="16"/>
      <c r="C4497" s="16"/>
      <c r="D4497" s="16"/>
      <c r="E4497" s="16"/>
      <c r="F4497" s="16"/>
      <c r="G4497" s="24"/>
    </row>
    <row r="4498" spans="1:7">
      <c r="A4498" s="16"/>
      <c r="B4498" s="16"/>
      <c r="C4498" s="16"/>
      <c r="D4498" s="16"/>
      <c r="E4498" s="16"/>
      <c r="F4498" s="16"/>
      <c r="G4498" s="24"/>
    </row>
    <row r="4499" spans="1:7">
      <c r="A4499" s="16"/>
      <c r="B4499" s="16"/>
      <c r="C4499" s="16"/>
      <c r="D4499" s="16"/>
      <c r="E4499" s="16"/>
      <c r="F4499" s="16"/>
      <c r="G4499" s="24"/>
    </row>
    <row r="4500" spans="1:7">
      <c r="A4500" s="16"/>
      <c r="B4500" s="16"/>
      <c r="C4500" s="16"/>
      <c r="D4500" s="16"/>
      <c r="E4500" s="16"/>
      <c r="F4500" s="16"/>
      <c r="G4500" s="24"/>
    </row>
    <row r="4501" spans="1:7">
      <c r="A4501" s="16"/>
      <c r="B4501" s="16"/>
      <c r="C4501" s="16"/>
      <c r="D4501" s="16"/>
      <c r="E4501" s="16"/>
      <c r="F4501" s="16"/>
      <c r="G4501" s="24"/>
    </row>
    <row r="4502" spans="1:7">
      <c r="A4502" s="16"/>
      <c r="B4502" s="16"/>
      <c r="C4502" s="16"/>
      <c r="D4502" s="16"/>
      <c r="E4502" s="16"/>
      <c r="F4502" s="16"/>
      <c r="G4502" s="24"/>
    </row>
    <row r="4503" spans="1:7">
      <c r="A4503" s="16"/>
      <c r="B4503" s="16"/>
      <c r="C4503" s="16"/>
      <c r="D4503" s="16"/>
      <c r="E4503" s="16"/>
      <c r="F4503" s="16"/>
      <c r="G4503" s="24"/>
    </row>
    <row r="4504" spans="1:7">
      <c r="A4504" s="16"/>
      <c r="B4504" s="16"/>
      <c r="C4504" s="16"/>
      <c r="D4504" s="16"/>
      <c r="E4504" s="16"/>
      <c r="F4504" s="16"/>
      <c r="G4504" s="24"/>
    </row>
    <row r="4505" spans="1:7">
      <c r="A4505" s="16"/>
      <c r="B4505" s="16"/>
      <c r="C4505" s="16"/>
      <c r="D4505" s="16"/>
      <c r="E4505" s="16"/>
      <c r="F4505" s="16"/>
      <c r="G4505" s="24"/>
    </row>
    <row r="4506" spans="1:7">
      <c r="A4506" s="16"/>
      <c r="B4506" s="16"/>
      <c r="C4506" s="16"/>
      <c r="D4506" s="16"/>
      <c r="E4506" s="16"/>
      <c r="F4506" s="16"/>
      <c r="G4506" s="24"/>
    </row>
    <row r="4507" spans="1:7">
      <c r="A4507" s="16"/>
      <c r="B4507" s="16"/>
      <c r="C4507" s="16"/>
      <c r="D4507" s="16"/>
      <c r="E4507" s="16"/>
      <c r="F4507" s="16"/>
      <c r="G4507" s="24"/>
    </row>
    <row r="4508" spans="1:7">
      <c r="A4508" s="16"/>
      <c r="B4508" s="16"/>
      <c r="C4508" s="16"/>
      <c r="D4508" s="16"/>
      <c r="E4508" s="16"/>
      <c r="F4508" s="16"/>
      <c r="G4508" s="24"/>
    </row>
    <row r="4509" spans="1:7">
      <c r="A4509" s="16"/>
      <c r="B4509" s="16"/>
      <c r="C4509" s="16"/>
      <c r="D4509" s="16"/>
      <c r="E4509" s="16"/>
      <c r="F4509" s="16"/>
      <c r="G4509" s="24"/>
    </row>
    <row r="4510" spans="1:7">
      <c r="A4510" s="16"/>
      <c r="B4510" s="16"/>
      <c r="C4510" s="16"/>
      <c r="D4510" s="16"/>
      <c r="E4510" s="16"/>
      <c r="F4510" s="16"/>
      <c r="G4510" s="24"/>
    </row>
    <row r="4511" spans="1:7">
      <c r="A4511" s="16"/>
      <c r="B4511" s="16"/>
      <c r="C4511" s="16"/>
      <c r="D4511" s="16"/>
      <c r="E4511" s="16"/>
      <c r="F4511" s="16"/>
      <c r="G4511" s="24"/>
    </row>
    <row r="4512" spans="1:7">
      <c r="A4512" s="16"/>
      <c r="B4512" s="16"/>
      <c r="C4512" s="16"/>
      <c r="D4512" s="16"/>
      <c r="E4512" s="16"/>
      <c r="F4512" s="16"/>
      <c r="G4512" s="24"/>
    </row>
    <row r="4513" spans="1:7">
      <c r="A4513" s="16"/>
      <c r="B4513" s="16"/>
      <c r="C4513" s="16"/>
      <c r="D4513" s="16"/>
      <c r="E4513" s="16"/>
      <c r="F4513" s="16"/>
      <c r="G4513" s="24"/>
    </row>
    <row r="4514" spans="1:7">
      <c r="A4514" s="16"/>
      <c r="B4514" s="16"/>
      <c r="C4514" s="16"/>
      <c r="D4514" s="16"/>
      <c r="E4514" s="16"/>
      <c r="F4514" s="16"/>
      <c r="G4514" s="24"/>
    </row>
    <row r="4515" spans="1:7">
      <c r="A4515" s="16"/>
      <c r="B4515" s="16"/>
      <c r="C4515" s="16"/>
      <c r="D4515" s="16"/>
      <c r="E4515" s="16"/>
      <c r="F4515" s="16"/>
      <c r="G4515" s="24"/>
    </row>
    <row r="4516" spans="1:7">
      <c r="A4516" s="16"/>
      <c r="B4516" s="16"/>
      <c r="C4516" s="16"/>
      <c r="D4516" s="16"/>
      <c r="E4516" s="16"/>
      <c r="F4516" s="16"/>
      <c r="G4516" s="24"/>
    </row>
    <row r="4517" spans="1:7">
      <c r="A4517" s="16"/>
      <c r="B4517" s="16"/>
      <c r="C4517" s="16"/>
      <c r="D4517" s="16"/>
      <c r="E4517" s="16"/>
      <c r="F4517" s="16"/>
      <c r="G4517" s="24"/>
    </row>
    <row r="4518" spans="1:7">
      <c r="A4518" s="16"/>
      <c r="B4518" s="16"/>
      <c r="C4518" s="16"/>
      <c r="D4518" s="16"/>
      <c r="E4518" s="16"/>
      <c r="F4518" s="16"/>
      <c r="G4518" s="24"/>
    </row>
    <row r="4519" spans="1:7">
      <c r="A4519" s="16"/>
      <c r="B4519" s="16"/>
      <c r="C4519" s="16"/>
      <c r="D4519" s="16"/>
      <c r="E4519" s="16"/>
      <c r="F4519" s="16"/>
      <c r="G4519" s="24"/>
    </row>
    <row r="4520" spans="1:7">
      <c r="A4520" s="16"/>
      <c r="B4520" s="16"/>
      <c r="C4520" s="16"/>
      <c r="D4520" s="16"/>
      <c r="E4520" s="16"/>
      <c r="F4520" s="16"/>
      <c r="G4520" s="24"/>
    </row>
    <row r="4521" spans="1:7">
      <c r="A4521" s="16"/>
      <c r="B4521" s="16"/>
      <c r="C4521" s="16"/>
      <c r="D4521" s="16"/>
      <c r="E4521" s="16"/>
      <c r="F4521" s="16"/>
      <c r="G4521" s="24"/>
    </row>
    <row r="4522" spans="1:7">
      <c r="A4522" s="16"/>
      <c r="B4522" s="16"/>
      <c r="C4522" s="16"/>
      <c r="D4522" s="16"/>
      <c r="E4522" s="16"/>
      <c r="F4522" s="16"/>
      <c r="G4522" s="24"/>
    </row>
    <row r="4523" spans="1:7">
      <c r="A4523" s="16"/>
      <c r="B4523" s="16"/>
      <c r="C4523" s="16"/>
      <c r="D4523" s="16"/>
      <c r="E4523" s="16"/>
      <c r="F4523" s="16"/>
      <c r="G4523" s="24"/>
    </row>
    <row r="4524" spans="1:7">
      <c r="A4524" s="16"/>
      <c r="B4524" s="16"/>
      <c r="C4524" s="16"/>
      <c r="D4524" s="16"/>
      <c r="E4524" s="16"/>
      <c r="F4524" s="16"/>
      <c r="G4524" s="24"/>
    </row>
    <row r="4525" spans="1:7">
      <c r="A4525" s="16"/>
      <c r="B4525" s="16"/>
      <c r="C4525" s="16"/>
      <c r="D4525" s="16"/>
      <c r="E4525" s="16"/>
      <c r="F4525" s="16"/>
      <c r="G4525" s="24"/>
    </row>
    <row r="4526" spans="1:7">
      <c r="A4526" s="16"/>
      <c r="B4526" s="16"/>
      <c r="C4526" s="16"/>
      <c r="D4526" s="16"/>
      <c r="E4526" s="16"/>
      <c r="F4526" s="16"/>
      <c r="G4526" s="24"/>
    </row>
    <row r="4527" spans="1:7">
      <c r="A4527" s="16"/>
      <c r="B4527" s="16"/>
      <c r="C4527" s="16"/>
      <c r="D4527" s="16"/>
      <c r="E4527" s="16"/>
      <c r="F4527" s="16"/>
      <c r="G4527" s="24"/>
    </row>
    <row r="4528" spans="1:7">
      <c r="A4528" s="16"/>
      <c r="B4528" s="16"/>
      <c r="C4528" s="16"/>
      <c r="D4528" s="16"/>
      <c r="E4528" s="16"/>
      <c r="F4528" s="16"/>
      <c r="G4528" s="24"/>
    </row>
    <row r="4529" spans="1:7">
      <c r="A4529" s="16"/>
      <c r="B4529" s="16"/>
      <c r="C4529" s="16"/>
      <c r="D4529" s="16"/>
      <c r="E4529" s="16"/>
      <c r="F4529" s="16"/>
      <c r="G4529" s="24"/>
    </row>
    <row r="4530" spans="1:7">
      <c r="A4530" s="16"/>
      <c r="B4530" s="16"/>
      <c r="C4530" s="16"/>
      <c r="D4530" s="16"/>
      <c r="E4530" s="16"/>
      <c r="F4530" s="16"/>
      <c r="G4530" s="24"/>
    </row>
    <row r="4531" spans="1:7">
      <c r="A4531" s="16"/>
      <c r="B4531" s="16"/>
      <c r="C4531" s="16"/>
      <c r="D4531" s="16"/>
      <c r="E4531" s="16"/>
      <c r="F4531" s="16"/>
      <c r="G4531" s="24"/>
    </row>
    <row r="4532" spans="1:7">
      <c r="A4532" s="16"/>
      <c r="B4532" s="16"/>
      <c r="C4532" s="16"/>
      <c r="D4532" s="16"/>
      <c r="E4532" s="16"/>
      <c r="F4532" s="16"/>
      <c r="G4532" s="24"/>
    </row>
    <row r="4533" spans="1:7">
      <c r="A4533" s="16"/>
      <c r="B4533" s="16"/>
      <c r="C4533" s="16"/>
      <c r="D4533" s="16"/>
      <c r="E4533" s="16"/>
      <c r="F4533" s="16"/>
      <c r="G4533" s="24"/>
    </row>
    <row r="4534" spans="1:7">
      <c r="A4534" s="16"/>
      <c r="B4534" s="16"/>
      <c r="C4534" s="16"/>
      <c r="D4534" s="16"/>
      <c r="E4534" s="16"/>
      <c r="F4534" s="16"/>
      <c r="G4534" s="24"/>
    </row>
    <row r="4535" spans="1:7">
      <c r="A4535" s="16"/>
      <c r="B4535" s="16"/>
      <c r="C4535" s="16"/>
      <c r="D4535" s="16"/>
      <c r="E4535" s="16"/>
      <c r="F4535" s="16"/>
      <c r="G4535" s="24"/>
    </row>
    <row r="4536" spans="1:7">
      <c r="A4536" s="16"/>
      <c r="B4536" s="16"/>
      <c r="C4536" s="16"/>
      <c r="D4536" s="16"/>
      <c r="E4536" s="16"/>
      <c r="F4536" s="16"/>
      <c r="G4536" s="24"/>
    </row>
    <row r="4537" spans="1:7">
      <c r="A4537" s="16"/>
      <c r="B4537" s="16"/>
      <c r="C4537" s="16"/>
      <c r="D4537" s="16"/>
      <c r="E4537" s="16"/>
      <c r="F4537" s="16"/>
      <c r="G4537" s="24"/>
    </row>
    <row r="4538" spans="1:7">
      <c r="A4538" s="16"/>
      <c r="B4538" s="16"/>
      <c r="C4538" s="16"/>
      <c r="D4538" s="16"/>
      <c r="E4538" s="16"/>
      <c r="F4538" s="16"/>
      <c r="G4538" s="24"/>
    </row>
    <row r="4539" spans="1:7">
      <c r="A4539" s="16"/>
      <c r="B4539" s="16"/>
      <c r="C4539" s="16"/>
      <c r="D4539" s="16"/>
      <c r="E4539" s="16"/>
      <c r="F4539" s="16"/>
      <c r="G4539" s="24"/>
    </row>
    <row r="4540" spans="1:7">
      <c r="A4540" s="16"/>
      <c r="B4540" s="16"/>
      <c r="C4540" s="16"/>
      <c r="D4540" s="16"/>
      <c r="E4540" s="16"/>
      <c r="F4540" s="16"/>
      <c r="G4540" s="24"/>
    </row>
    <row r="4541" spans="1:7">
      <c r="A4541" s="16"/>
      <c r="B4541" s="16"/>
      <c r="C4541" s="16"/>
      <c r="D4541" s="16"/>
      <c r="E4541" s="16"/>
      <c r="F4541" s="16"/>
      <c r="G4541" s="24"/>
    </row>
    <row r="4542" spans="1:7">
      <c r="A4542" s="16"/>
      <c r="B4542" s="16"/>
      <c r="C4542" s="16"/>
      <c r="D4542" s="16"/>
      <c r="E4542" s="16"/>
      <c r="F4542" s="16"/>
      <c r="G4542" s="24"/>
    </row>
    <row r="4543" spans="1:7">
      <c r="A4543" s="16"/>
      <c r="B4543" s="16"/>
      <c r="C4543" s="16"/>
      <c r="D4543" s="16"/>
      <c r="E4543" s="16"/>
      <c r="F4543" s="16"/>
      <c r="G4543" s="24"/>
    </row>
    <row r="4544" spans="1:7">
      <c r="A4544" s="16"/>
      <c r="B4544" s="16"/>
      <c r="C4544" s="16"/>
      <c r="D4544" s="16"/>
      <c r="E4544" s="16"/>
      <c r="F4544" s="16"/>
      <c r="G4544" s="24"/>
    </row>
    <row r="4545" spans="1:7">
      <c r="A4545" s="16"/>
      <c r="B4545" s="16"/>
      <c r="C4545" s="16"/>
      <c r="D4545" s="16"/>
      <c r="E4545" s="16"/>
      <c r="F4545" s="16"/>
      <c r="G4545" s="24"/>
    </row>
    <row r="4546" spans="1:7">
      <c r="A4546" s="16"/>
      <c r="B4546" s="16"/>
      <c r="C4546" s="16"/>
      <c r="D4546" s="16"/>
      <c r="E4546" s="16"/>
      <c r="F4546" s="16"/>
      <c r="G4546" s="24"/>
    </row>
    <row r="4547" spans="1:7">
      <c r="A4547" s="16"/>
      <c r="B4547" s="16"/>
      <c r="C4547" s="16"/>
      <c r="D4547" s="16"/>
      <c r="E4547" s="16"/>
      <c r="F4547" s="16"/>
      <c r="G4547" s="24"/>
    </row>
    <row r="4548" spans="1:7">
      <c r="A4548" s="16"/>
      <c r="B4548" s="16"/>
      <c r="C4548" s="16"/>
      <c r="D4548" s="16"/>
      <c r="E4548" s="16"/>
      <c r="F4548" s="16"/>
      <c r="G4548" s="24"/>
    </row>
    <row r="4549" spans="1:7">
      <c r="A4549" s="16"/>
      <c r="B4549" s="16"/>
      <c r="C4549" s="16"/>
      <c r="D4549" s="16"/>
      <c r="E4549" s="16"/>
      <c r="F4549" s="16"/>
      <c r="G4549" s="24"/>
    </row>
    <row r="4550" spans="1:7">
      <c r="A4550" s="16"/>
      <c r="B4550" s="16"/>
      <c r="C4550" s="16"/>
      <c r="D4550" s="16"/>
      <c r="E4550" s="16"/>
      <c r="F4550" s="16"/>
      <c r="G4550" s="24"/>
    </row>
    <row r="4551" spans="1:7">
      <c r="A4551" s="16"/>
      <c r="B4551" s="16"/>
      <c r="C4551" s="16"/>
      <c r="D4551" s="16"/>
      <c r="E4551" s="16"/>
      <c r="F4551" s="16"/>
      <c r="G4551" s="24"/>
    </row>
    <row r="4552" spans="1:7">
      <c r="A4552" s="16"/>
      <c r="B4552" s="16"/>
      <c r="C4552" s="16"/>
      <c r="D4552" s="16"/>
      <c r="E4552" s="16"/>
      <c r="F4552" s="16"/>
      <c r="G4552" s="24"/>
    </row>
    <row r="4553" spans="1:7">
      <c r="A4553" s="16"/>
      <c r="B4553" s="16"/>
      <c r="C4553" s="16"/>
      <c r="D4553" s="16"/>
      <c r="E4553" s="16"/>
      <c r="F4553" s="16"/>
      <c r="G4553" s="24"/>
    </row>
    <row r="4554" spans="1:7">
      <c r="A4554" s="16"/>
      <c r="B4554" s="16"/>
      <c r="C4554" s="16"/>
      <c r="D4554" s="16"/>
      <c r="E4554" s="16"/>
      <c r="F4554" s="16"/>
      <c r="G4554" s="24"/>
    </row>
    <row r="4555" spans="1:7">
      <c r="A4555" s="16"/>
      <c r="B4555" s="16"/>
      <c r="C4555" s="16"/>
      <c r="D4555" s="16"/>
      <c r="E4555" s="16"/>
      <c r="F4555" s="16"/>
      <c r="G4555" s="24"/>
    </row>
    <row r="4556" spans="1:7">
      <c r="A4556" s="16"/>
      <c r="B4556" s="16"/>
      <c r="C4556" s="16"/>
      <c r="D4556" s="16"/>
      <c r="E4556" s="16"/>
      <c r="F4556" s="16"/>
      <c r="G4556" s="24"/>
    </row>
    <row r="4557" spans="1:7">
      <c r="A4557" s="16"/>
      <c r="B4557" s="16"/>
      <c r="C4557" s="16"/>
      <c r="D4557" s="16"/>
      <c r="E4557" s="16"/>
      <c r="F4557" s="16"/>
      <c r="G4557" s="24"/>
    </row>
    <row r="4558" spans="1:7">
      <c r="A4558" s="16"/>
      <c r="B4558" s="16"/>
      <c r="C4558" s="16"/>
      <c r="D4558" s="16"/>
      <c r="E4558" s="16"/>
      <c r="F4558" s="16"/>
      <c r="G4558" s="24"/>
    </row>
    <row r="4559" spans="1:7">
      <c r="A4559" s="16"/>
      <c r="B4559" s="16"/>
      <c r="C4559" s="16"/>
      <c r="D4559" s="16"/>
      <c r="E4559" s="16"/>
      <c r="F4559" s="16"/>
      <c r="G4559" s="24"/>
    </row>
    <row r="4560" spans="1:7">
      <c r="A4560" s="16"/>
      <c r="B4560" s="16"/>
      <c r="C4560" s="16"/>
      <c r="D4560" s="16"/>
      <c r="E4560" s="16"/>
      <c r="F4560" s="16"/>
      <c r="G4560" s="24"/>
    </row>
    <row r="4561" spans="1:7">
      <c r="A4561" s="16"/>
      <c r="B4561" s="16"/>
      <c r="C4561" s="16"/>
      <c r="D4561" s="16"/>
      <c r="E4561" s="16"/>
      <c r="F4561" s="16"/>
      <c r="G4561" s="24"/>
    </row>
    <row r="4562" spans="1:7">
      <c r="A4562" s="16"/>
      <c r="B4562" s="16"/>
      <c r="C4562" s="16"/>
      <c r="D4562" s="16"/>
      <c r="E4562" s="16"/>
      <c r="F4562" s="16"/>
      <c r="G4562" s="24"/>
    </row>
    <row r="4563" spans="1:7">
      <c r="A4563" s="16"/>
      <c r="B4563" s="16"/>
      <c r="C4563" s="16"/>
      <c r="D4563" s="16"/>
      <c r="E4563" s="16"/>
      <c r="F4563" s="16"/>
      <c r="G4563" s="24"/>
    </row>
    <row r="4564" spans="1:7">
      <c r="A4564" s="16"/>
      <c r="B4564" s="16"/>
      <c r="C4564" s="16"/>
      <c r="D4564" s="16"/>
      <c r="E4564" s="16"/>
      <c r="F4564" s="16"/>
      <c r="G4564" s="24"/>
    </row>
    <row r="4565" spans="1:7">
      <c r="A4565" s="16"/>
      <c r="B4565" s="16"/>
      <c r="C4565" s="16"/>
      <c r="D4565" s="16"/>
      <c r="E4565" s="16"/>
      <c r="F4565" s="16"/>
      <c r="G4565" s="24"/>
    </row>
    <row r="4566" spans="1:7">
      <c r="A4566" s="16"/>
      <c r="B4566" s="16"/>
      <c r="C4566" s="16"/>
      <c r="D4566" s="16"/>
      <c r="E4566" s="16"/>
      <c r="F4566" s="16"/>
      <c r="G4566" s="24"/>
    </row>
    <row r="4567" spans="1:7">
      <c r="A4567" s="16"/>
      <c r="B4567" s="16"/>
      <c r="C4567" s="16"/>
      <c r="D4567" s="16"/>
      <c r="E4567" s="16"/>
      <c r="F4567" s="16"/>
      <c r="G4567" s="24"/>
    </row>
    <row r="4568" spans="1:7">
      <c r="A4568" s="16"/>
      <c r="B4568" s="16"/>
      <c r="C4568" s="16"/>
      <c r="D4568" s="16"/>
      <c r="E4568" s="16"/>
      <c r="F4568" s="16"/>
      <c r="G4568" s="24"/>
    </row>
    <row r="4569" spans="1:7">
      <c r="A4569" s="16"/>
      <c r="B4569" s="16"/>
      <c r="C4569" s="16"/>
      <c r="D4569" s="16"/>
      <c r="E4569" s="16"/>
      <c r="F4569" s="16"/>
      <c r="G4569" s="24"/>
    </row>
    <row r="4570" spans="1:7">
      <c r="A4570" s="16"/>
      <c r="B4570" s="16"/>
      <c r="C4570" s="16"/>
      <c r="D4570" s="16"/>
      <c r="E4570" s="16"/>
      <c r="F4570" s="16"/>
      <c r="G4570" s="24"/>
    </row>
    <row r="4571" spans="1:7">
      <c r="A4571" s="16"/>
      <c r="B4571" s="16"/>
      <c r="C4571" s="16"/>
      <c r="D4571" s="16"/>
      <c r="E4571" s="16"/>
      <c r="F4571" s="16"/>
      <c r="G4571" s="24"/>
    </row>
    <row r="4572" spans="1:7">
      <c r="A4572" s="16"/>
      <c r="B4572" s="16"/>
      <c r="C4572" s="16"/>
      <c r="D4572" s="16"/>
      <c r="E4572" s="16"/>
      <c r="F4572" s="16"/>
      <c r="G4572" s="24"/>
    </row>
    <row r="4573" spans="1:7">
      <c r="A4573" s="16"/>
      <c r="B4573" s="16"/>
      <c r="C4573" s="16"/>
      <c r="D4573" s="16"/>
      <c r="E4573" s="16"/>
      <c r="F4573" s="16"/>
      <c r="G4573" s="24"/>
    </row>
    <row r="4574" spans="1:7">
      <c r="A4574" s="16"/>
      <c r="B4574" s="16"/>
      <c r="C4574" s="16"/>
      <c r="D4574" s="16"/>
      <c r="E4574" s="16"/>
      <c r="F4574" s="16"/>
      <c r="G4574" s="24"/>
    </row>
    <row r="4575" spans="1:7">
      <c r="A4575" s="16"/>
      <c r="B4575" s="16"/>
      <c r="C4575" s="16"/>
      <c r="D4575" s="16"/>
      <c r="E4575" s="16"/>
      <c r="F4575" s="16"/>
      <c r="G4575" s="24"/>
    </row>
    <row r="4576" spans="1:7">
      <c r="A4576" s="16"/>
      <c r="B4576" s="16"/>
      <c r="C4576" s="16"/>
      <c r="D4576" s="16"/>
      <c r="E4576" s="16"/>
      <c r="F4576" s="16"/>
      <c r="G4576" s="24"/>
    </row>
    <row r="4577" spans="1:7">
      <c r="A4577" s="16"/>
      <c r="B4577" s="16"/>
      <c r="C4577" s="16"/>
      <c r="D4577" s="16"/>
      <c r="E4577" s="16"/>
      <c r="F4577" s="16"/>
      <c r="G4577" s="24"/>
    </row>
    <row r="4578" spans="1:7">
      <c r="A4578" s="16"/>
      <c r="B4578" s="16"/>
      <c r="C4578" s="16"/>
      <c r="D4578" s="16"/>
      <c r="E4578" s="16"/>
      <c r="F4578" s="16"/>
      <c r="G4578" s="24"/>
    </row>
    <row r="4579" spans="1:7">
      <c r="A4579" s="16"/>
      <c r="B4579" s="16"/>
      <c r="C4579" s="16"/>
      <c r="D4579" s="16"/>
      <c r="E4579" s="16"/>
      <c r="F4579" s="16"/>
      <c r="G4579" s="24"/>
    </row>
    <row r="4580" spans="1:7">
      <c r="A4580" s="16"/>
      <c r="B4580" s="16"/>
      <c r="C4580" s="16"/>
      <c r="D4580" s="16"/>
      <c r="E4580" s="16"/>
      <c r="F4580" s="16"/>
      <c r="G4580" s="24"/>
    </row>
    <row r="4581" spans="1:7">
      <c r="A4581" s="16"/>
      <c r="B4581" s="16"/>
      <c r="C4581" s="16"/>
      <c r="D4581" s="16"/>
      <c r="E4581" s="16"/>
      <c r="F4581" s="16"/>
      <c r="G4581" s="24"/>
    </row>
    <row r="4582" spans="1:7">
      <c r="A4582" s="16"/>
      <c r="B4582" s="16"/>
      <c r="C4582" s="16"/>
      <c r="D4582" s="16"/>
      <c r="E4582" s="16"/>
      <c r="F4582" s="16"/>
      <c r="G4582" s="24"/>
    </row>
    <row r="4583" spans="1:7">
      <c r="A4583" s="16"/>
      <c r="B4583" s="16"/>
      <c r="C4583" s="16"/>
      <c r="D4583" s="16"/>
      <c r="E4583" s="16"/>
      <c r="F4583" s="16"/>
      <c r="G4583" s="24"/>
    </row>
    <row r="4584" spans="1:7">
      <c r="A4584" s="16"/>
      <c r="B4584" s="16"/>
      <c r="C4584" s="16"/>
      <c r="D4584" s="16"/>
      <c r="E4584" s="16"/>
      <c r="F4584" s="16"/>
      <c r="G4584" s="24"/>
    </row>
    <row r="4585" spans="1:7">
      <c r="A4585" s="16"/>
      <c r="B4585" s="16"/>
      <c r="C4585" s="16"/>
      <c r="D4585" s="16"/>
      <c r="E4585" s="16"/>
      <c r="F4585" s="16"/>
      <c r="G4585" s="24"/>
    </row>
    <row r="4586" spans="1:7">
      <c r="A4586" s="16"/>
      <c r="B4586" s="16"/>
      <c r="C4586" s="16"/>
      <c r="D4586" s="16"/>
      <c r="E4586" s="16"/>
      <c r="F4586" s="16"/>
      <c r="G4586" s="24"/>
    </row>
    <row r="4587" spans="1:7">
      <c r="A4587" s="16"/>
      <c r="B4587" s="16"/>
      <c r="C4587" s="16"/>
      <c r="D4587" s="16"/>
      <c r="E4587" s="16"/>
      <c r="F4587" s="16"/>
      <c r="G4587" s="24"/>
    </row>
    <row r="4588" spans="1:7">
      <c r="A4588" s="16"/>
      <c r="B4588" s="16"/>
      <c r="C4588" s="16"/>
      <c r="D4588" s="16"/>
      <c r="E4588" s="16"/>
      <c r="F4588" s="16"/>
      <c r="G4588" s="24"/>
    </row>
    <row r="4589" spans="1:7">
      <c r="A4589" s="16"/>
      <c r="B4589" s="16"/>
      <c r="C4589" s="16"/>
      <c r="D4589" s="16"/>
      <c r="E4589" s="16"/>
      <c r="F4589" s="16"/>
      <c r="G4589" s="24"/>
    </row>
    <row r="4590" spans="1:7">
      <c r="A4590" s="16"/>
      <c r="B4590" s="16"/>
      <c r="C4590" s="16"/>
      <c r="D4590" s="16"/>
      <c r="E4590" s="16"/>
      <c r="F4590" s="16"/>
      <c r="G4590" s="24"/>
    </row>
    <row r="4591" spans="1:7">
      <c r="A4591" s="16"/>
      <c r="B4591" s="16"/>
      <c r="C4591" s="16"/>
      <c r="D4591" s="16"/>
      <c r="E4591" s="16"/>
      <c r="F4591" s="16"/>
      <c r="G4591" s="24"/>
    </row>
    <row r="4592" spans="1:7">
      <c r="A4592" s="16"/>
      <c r="B4592" s="16"/>
      <c r="C4592" s="16"/>
      <c r="D4592" s="16"/>
      <c r="E4592" s="16"/>
      <c r="F4592" s="16"/>
      <c r="G4592" s="24"/>
    </row>
    <row r="4593" spans="1:7">
      <c r="A4593" s="16"/>
      <c r="B4593" s="16"/>
      <c r="C4593" s="16"/>
      <c r="D4593" s="16"/>
      <c r="E4593" s="16"/>
      <c r="F4593" s="16"/>
      <c r="G4593" s="24"/>
    </row>
    <row r="4594" spans="1:7">
      <c r="A4594" s="16"/>
      <c r="B4594" s="16"/>
      <c r="C4594" s="16"/>
      <c r="D4594" s="16"/>
      <c r="E4594" s="16"/>
      <c r="F4594" s="16"/>
      <c r="G4594" s="24"/>
    </row>
    <row r="4595" spans="1:7">
      <c r="A4595" s="16"/>
      <c r="B4595" s="16"/>
      <c r="C4595" s="16"/>
      <c r="D4595" s="16"/>
      <c r="E4595" s="16"/>
      <c r="F4595" s="16"/>
      <c r="G4595" s="24"/>
    </row>
    <row r="4596" spans="1:7">
      <c r="A4596" s="16"/>
      <c r="B4596" s="16"/>
      <c r="C4596" s="16"/>
      <c r="D4596" s="16"/>
      <c r="E4596" s="16"/>
      <c r="F4596" s="16"/>
      <c r="G4596" s="24"/>
    </row>
    <row r="4597" spans="1:7">
      <c r="A4597" s="16"/>
      <c r="B4597" s="16"/>
      <c r="C4597" s="16"/>
      <c r="D4597" s="16"/>
      <c r="E4597" s="16"/>
      <c r="F4597" s="16"/>
      <c r="G4597" s="24"/>
    </row>
    <row r="4598" spans="1:7">
      <c r="A4598" s="16"/>
      <c r="B4598" s="16"/>
      <c r="C4598" s="16"/>
      <c r="D4598" s="16"/>
      <c r="E4598" s="16"/>
      <c r="F4598" s="16"/>
      <c r="G4598" s="24"/>
    </row>
    <row r="4599" spans="1:7">
      <c r="A4599" s="16"/>
      <c r="B4599" s="16"/>
      <c r="C4599" s="16"/>
      <c r="D4599" s="16"/>
      <c r="E4599" s="16"/>
      <c r="F4599" s="16"/>
      <c r="G4599" s="24"/>
    </row>
    <row r="4600" spans="1:7">
      <c r="A4600" s="16"/>
      <c r="B4600" s="16"/>
      <c r="C4600" s="16"/>
      <c r="D4600" s="16"/>
      <c r="E4600" s="16"/>
      <c r="F4600" s="16"/>
      <c r="G4600" s="24"/>
    </row>
    <row r="4601" spans="1:7">
      <c r="A4601" s="16"/>
      <c r="B4601" s="16"/>
      <c r="C4601" s="16"/>
      <c r="D4601" s="16"/>
      <c r="E4601" s="16"/>
      <c r="F4601" s="16"/>
      <c r="G4601" s="24"/>
    </row>
    <row r="4602" spans="1:7">
      <c r="A4602" s="16"/>
      <c r="B4602" s="16"/>
      <c r="C4602" s="16"/>
      <c r="D4602" s="16"/>
      <c r="E4602" s="16"/>
      <c r="F4602" s="16"/>
      <c r="G4602" s="24"/>
    </row>
    <row r="4603" spans="1:7">
      <c r="A4603" s="16"/>
      <c r="B4603" s="16"/>
      <c r="C4603" s="16"/>
      <c r="D4603" s="16"/>
      <c r="E4603" s="16"/>
      <c r="F4603" s="16"/>
      <c r="G4603" s="24"/>
    </row>
    <row r="4604" spans="1:7">
      <c r="A4604" s="16"/>
      <c r="B4604" s="16"/>
      <c r="C4604" s="16"/>
      <c r="D4604" s="16"/>
      <c r="E4604" s="16"/>
      <c r="F4604" s="16"/>
      <c r="G4604" s="24"/>
    </row>
    <row r="4605" spans="1:7">
      <c r="A4605" s="16"/>
      <c r="B4605" s="16"/>
      <c r="C4605" s="16"/>
      <c r="D4605" s="16"/>
      <c r="E4605" s="16"/>
      <c r="F4605" s="16"/>
      <c r="G4605" s="24"/>
    </row>
    <row r="4606" spans="1:7">
      <c r="A4606" s="16"/>
      <c r="B4606" s="16"/>
      <c r="C4606" s="16"/>
      <c r="D4606" s="16"/>
      <c r="E4606" s="16"/>
      <c r="F4606" s="16"/>
      <c r="G4606" s="24"/>
    </row>
    <row r="4607" spans="1:7">
      <c r="A4607" s="16"/>
      <c r="B4607" s="16"/>
      <c r="C4607" s="16"/>
      <c r="D4607" s="16"/>
      <c r="E4607" s="16"/>
      <c r="F4607" s="16"/>
      <c r="G4607" s="24"/>
    </row>
    <row r="4608" spans="1:7">
      <c r="A4608" s="16"/>
      <c r="B4608" s="16"/>
      <c r="C4608" s="16"/>
      <c r="D4608" s="16"/>
      <c r="E4608" s="16"/>
      <c r="F4608" s="16"/>
      <c r="G4608" s="24"/>
    </row>
    <row r="4609" spans="1:7">
      <c r="A4609" s="16"/>
      <c r="B4609" s="16"/>
      <c r="C4609" s="16"/>
      <c r="D4609" s="16"/>
      <c r="E4609" s="16"/>
      <c r="F4609" s="16"/>
      <c r="G4609" s="24"/>
    </row>
    <row r="4610" spans="1:7">
      <c r="A4610" s="16"/>
      <c r="B4610" s="16"/>
      <c r="C4610" s="16"/>
      <c r="D4610" s="16"/>
      <c r="E4610" s="16"/>
      <c r="F4610" s="16"/>
      <c r="G4610" s="24"/>
    </row>
    <row r="4611" spans="1:7">
      <c r="A4611" s="16"/>
      <c r="B4611" s="16"/>
      <c r="C4611" s="16"/>
      <c r="D4611" s="16"/>
      <c r="E4611" s="16"/>
      <c r="F4611" s="16"/>
      <c r="G4611" s="24"/>
    </row>
    <row r="4612" spans="1:7">
      <c r="A4612" s="16"/>
      <c r="B4612" s="16"/>
      <c r="C4612" s="16"/>
      <c r="D4612" s="16"/>
      <c r="E4612" s="16"/>
      <c r="F4612" s="16"/>
      <c r="G4612" s="24"/>
    </row>
    <row r="4613" spans="1:7">
      <c r="A4613" s="16"/>
      <c r="B4613" s="16"/>
      <c r="C4613" s="16"/>
      <c r="D4613" s="16"/>
      <c r="E4613" s="16"/>
      <c r="F4613" s="16"/>
      <c r="G4613" s="24"/>
    </row>
    <row r="4614" spans="1:7">
      <c r="A4614" s="16"/>
      <c r="B4614" s="16"/>
      <c r="C4614" s="16"/>
      <c r="D4614" s="16"/>
      <c r="E4614" s="16"/>
      <c r="F4614" s="16"/>
      <c r="G4614" s="24"/>
    </row>
    <row r="4615" spans="1:7">
      <c r="A4615" s="16"/>
      <c r="B4615" s="16"/>
      <c r="C4615" s="16"/>
      <c r="D4615" s="16"/>
      <c r="E4615" s="16"/>
      <c r="F4615" s="16"/>
      <c r="G4615" s="24"/>
    </row>
    <row r="4616" spans="1:7">
      <c r="A4616" s="16"/>
      <c r="B4616" s="16"/>
      <c r="C4616" s="16"/>
      <c r="D4616" s="16"/>
      <c r="E4616" s="16"/>
      <c r="F4616" s="16"/>
      <c r="G4616" s="24"/>
    </row>
    <row r="4617" spans="1:7">
      <c r="A4617" s="16"/>
      <c r="B4617" s="16"/>
      <c r="C4617" s="16"/>
      <c r="D4617" s="16"/>
      <c r="E4617" s="16"/>
      <c r="F4617" s="16"/>
      <c r="G4617" s="24"/>
    </row>
    <row r="4618" spans="1:7">
      <c r="A4618" s="16"/>
      <c r="B4618" s="16"/>
      <c r="C4618" s="16"/>
      <c r="D4618" s="16"/>
      <c r="E4618" s="16"/>
      <c r="F4618" s="16"/>
      <c r="G4618" s="24"/>
    </row>
    <row r="4619" spans="1:7">
      <c r="A4619" s="16"/>
      <c r="B4619" s="16"/>
      <c r="C4619" s="16"/>
      <c r="D4619" s="16"/>
      <c r="E4619" s="16"/>
      <c r="F4619" s="16"/>
      <c r="G4619" s="24"/>
    </row>
    <row r="4620" spans="1:7">
      <c r="A4620" s="16"/>
      <c r="B4620" s="16"/>
      <c r="C4620" s="16"/>
      <c r="D4620" s="16"/>
      <c r="E4620" s="16"/>
      <c r="F4620" s="16"/>
      <c r="G4620" s="24"/>
    </row>
    <row r="4621" spans="1:7">
      <c r="A4621" s="16"/>
      <c r="B4621" s="16"/>
      <c r="C4621" s="16"/>
      <c r="D4621" s="16"/>
      <c r="E4621" s="16"/>
      <c r="F4621" s="16"/>
      <c r="G4621" s="24"/>
    </row>
    <row r="4622" spans="1:7">
      <c r="A4622" s="16"/>
      <c r="B4622" s="16"/>
      <c r="C4622" s="16"/>
      <c r="D4622" s="16"/>
      <c r="E4622" s="16"/>
      <c r="F4622" s="16"/>
      <c r="G4622" s="24"/>
    </row>
    <row r="4623" spans="1:7">
      <c r="A4623" s="16"/>
      <c r="B4623" s="16"/>
      <c r="C4623" s="16"/>
      <c r="D4623" s="16"/>
      <c r="E4623" s="16"/>
      <c r="F4623" s="16"/>
      <c r="G4623" s="24"/>
    </row>
    <row r="4624" spans="1:7">
      <c r="A4624" s="16"/>
      <c r="B4624" s="16"/>
      <c r="C4624" s="16"/>
      <c r="D4624" s="16"/>
      <c r="E4624" s="16"/>
      <c r="F4624" s="16"/>
      <c r="G4624" s="24"/>
    </row>
    <row r="4625" spans="1:7">
      <c r="A4625" s="16"/>
      <c r="B4625" s="16"/>
      <c r="C4625" s="16"/>
      <c r="D4625" s="16"/>
      <c r="E4625" s="16"/>
      <c r="F4625" s="16"/>
      <c r="G4625" s="24"/>
    </row>
    <row r="4626" spans="1:7">
      <c r="A4626" s="16"/>
      <c r="B4626" s="16"/>
      <c r="C4626" s="16"/>
      <c r="D4626" s="16"/>
      <c r="E4626" s="16"/>
      <c r="F4626" s="16"/>
      <c r="G4626" s="24"/>
    </row>
    <row r="4627" spans="1:7">
      <c r="A4627" s="16"/>
      <c r="B4627" s="16"/>
      <c r="C4627" s="16"/>
      <c r="D4627" s="16"/>
      <c r="E4627" s="16"/>
      <c r="F4627" s="16"/>
      <c r="G4627" s="24"/>
    </row>
    <row r="4628" spans="1:7">
      <c r="A4628" s="16"/>
      <c r="B4628" s="16"/>
      <c r="C4628" s="16"/>
      <c r="D4628" s="16"/>
      <c r="E4628" s="16"/>
      <c r="F4628" s="16"/>
      <c r="G4628" s="24"/>
    </row>
    <row r="4629" spans="1:7">
      <c r="A4629" s="16"/>
      <c r="B4629" s="16"/>
      <c r="C4629" s="16"/>
      <c r="D4629" s="16"/>
      <c r="E4629" s="16"/>
      <c r="F4629" s="16"/>
      <c r="G4629" s="24"/>
    </row>
    <row r="4630" spans="1:7">
      <c r="A4630" s="16"/>
      <c r="B4630" s="16"/>
      <c r="C4630" s="16"/>
      <c r="D4630" s="16"/>
      <c r="E4630" s="16"/>
      <c r="F4630" s="16"/>
      <c r="G4630" s="24"/>
    </row>
    <row r="4631" spans="1:7">
      <c r="A4631" s="16"/>
      <c r="B4631" s="16"/>
      <c r="C4631" s="16"/>
      <c r="D4631" s="16"/>
      <c r="E4631" s="16"/>
      <c r="F4631" s="16"/>
      <c r="G4631" s="24"/>
    </row>
    <row r="4632" spans="1:7">
      <c r="A4632" s="16"/>
      <c r="B4632" s="16"/>
      <c r="C4632" s="16"/>
      <c r="D4632" s="16"/>
      <c r="E4632" s="16"/>
      <c r="F4632" s="16"/>
      <c r="G4632" s="24"/>
    </row>
    <row r="4633" spans="1:7">
      <c r="A4633" s="16"/>
      <c r="B4633" s="16"/>
      <c r="C4633" s="16"/>
      <c r="D4633" s="16"/>
      <c r="E4633" s="16"/>
      <c r="F4633" s="16"/>
      <c r="G4633" s="24"/>
    </row>
    <row r="4634" spans="1:7">
      <c r="A4634" s="16"/>
      <c r="B4634" s="16"/>
      <c r="C4634" s="16"/>
      <c r="D4634" s="16"/>
      <c r="E4634" s="16"/>
      <c r="F4634" s="16"/>
      <c r="G4634" s="24"/>
    </row>
    <row r="4635" spans="1:7">
      <c r="A4635" s="16"/>
      <c r="B4635" s="16"/>
      <c r="C4635" s="16"/>
      <c r="D4635" s="16"/>
      <c r="E4635" s="16"/>
      <c r="F4635" s="16"/>
      <c r="G4635" s="24"/>
    </row>
    <row r="4636" spans="1:7">
      <c r="A4636" s="16"/>
      <c r="B4636" s="16"/>
      <c r="C4636" s="16"/>
      <c r="D4636" s="16"/>
      <c r="E4636" s="16"/>
      <c r="F4636" s="16"/>
      <c r="G4636" s="24"/>
    </row>
    <row r="4637" spans="1:7">
      <c r="A4637" s="16"/>
      <c r="B4637" s="16"/>
      <c r="C4637" s="16"/>
      <c r="D4637" s="16"/>
      <c r="E4637" s="16"/>
      <c r="F4637" s="16"/>
      <c r="G4637" s="24"/>
    </row>
    <row r="4638" spans="1:7">
      <c r="A4638" s="16"/>
      <c r="B4638" s="16"/>
      <c r="C4638" s="16"/>
      <c r="D4638" s="16"/>
      <c r="E4638" s="16"/>
      <c r="F4638" s="16"/>
      <c r="G4638" s="24"/>
    </row>
    <row r="4639" spans="1:7">
      <c r="A4639" s="16"/>
      <c r="B4639" s="16"/>
      <c r="C4639" s="16"/>
      <c r="D4639" s="16"/>
      <c r="E4639" s="16"/>
      <c r="F4639" s="16"/>
      <c r="G4639" s="24"/>
    </row>
    <row r="4640" spans="1:7">
      <c r="A4640" s="16"/>
      <c r="B4640" s="16"/>
      <c r="C4640" s="16"/>
      <c r="D4640" s="16"/>
      <c r="E4640" s="16"/>
      <c r="F4640" s="16"/>
      <c r="G4640" s="24"/>
    </row>
    <row r="4641" spans="1:7">
      <c r="A4641" s="16"/>
      <c r="B4641" s="16"/>
      <c r="C4641" s="16"/>
      <c r="D4641" s="16"/>
      <c r="E4641" s="16"/>
      <c r="F4641" s="16"/>
      <c r="G4641" s="24"/>
    </row>
    <row r="4642" spans="1:7">
      <c r="A4642" s="16"/>
      <c r="B4642" s="16"/>
      <c r="C4642" s="16"/>
      <c r="D4642" s="16"/>
      <c r="E4642" s="16"/>
      <c r="F4642" s="16"/>
      <c r="G4642" s="24"/>
    </row>
    <row r="4643" spans="1:7">
      <c r="A4643" s="16"/>
      <c r="B4643" s="16"/>
      <c r="C4643" s="16"/>
      <c r="D4643" s="16"/>
      <c r="E4643" s="16"/>
      <c r="F4643" s="16"/>
      <c r="G4643" s="24"/>
    </row>
    <row r="4644" spans="1:7">
      <c r="A4644" s="16"/>
      <c r="B4644" s="16"/>
      <c r="C4644" s="16"/>
      <c r="D4644" s="16"/>
      <c r="E4644" s="16"/>
      <c r="F4644" s="16"/>
      <c r="G4644" s="24"/>
    </row>
    <row r="4645" spans="1:7">
      <c r="A4645" s="16"/>
      <c r="B4645" s="16"/>
      <c r="C4645" s="16"/>
      <c r="D4645" s="16"/>
      <c r="E4645" s="16"/>
      <c r="F4645" s="16"/>
      <c r="G4645" s="24"/>
    </row>
    <row r="4646" spans="1:7">
      <c r="A4646" s="16"/>
      <c r="B4646" s="16"/>
      <c r="C4646" s="16"/>
      <c r="D4646" s="16"/>
      <c r="E4646" s="16"/>
      <c r="F4646" s="16"/>
      <c r="G4646" s="24"/>
    </row>
    <row r="4647" spans="1:7">
      <c r="A4647" s="16"/>
      <c r="B4647" s="16"/>
      <c r="C4647" s="16"/>
      <c r="D4647" s="16"/>
      <c r="E4647" s="16"/>
      <c r="F4647" s="16"/>
      <c r="G4647" s="24"/>
    </row>
    <row r="4648" spans="1:7">
      <c r="A4648" s="16"/>
      <c r="B4648" s="16"/>
      <c r="C4648" s="16"/>
      <c r="D4648" s="16"/>
      <c r="E4648" s="16"/>
      <c r="F4648" s="16"/>
      <c r="G4648" s="24"/>
    </row>
    <row r="4649" spans="1:7">
      <c r="A4649" s="16"/>
      <c r="B4649" s="16"/>
      <c r="C4649" s="16"/>
      <c r="D4649" s="16"/>
      <c r="E4649" s="16"/>
      <c r="F4649" s="16"/>
      <c r="G4649" s="24"/>
    </row>
    <row r="4650" spans="1:7">
      <c r="A4650" s="16"/>
      <c r="B4650" s="16"/>
      <c r="C4650" s="16"/>
      <c r="D4650" s="16"/>
      <c r="E4650" s="16"/>
      <c r="F4650" s="16"/>
      <c r="G4650" s="24"/>
    </row>
    <row r="4651" spans="1:7">
      <c r="A4651" s="16"/>
      <c r="B4651" s="16"/>
      <c r="C4651" s="16"/>
      <c r="D4651" s="16"/>
      <c r="E4651" s="16"/>
      <c r="F4651" s="16"/>
      <c r="G4651" s="24"/>
    </row>
    <row r="4652" spans="1:7">
      <c r="A4652" s="16"/>
      <c r="B4652" s="16"/>
      <c r="C4652" s="16"/>
      <c r="D4652" s="16"/>
      <c r="E4652" s="16"/>
      <c r="F4652" s="16"/>
      <c r="G4652" s="24"/>
    </row>
    <row r="4653" spans="1:7">
      <c r="A4653" s="16"/>
      <c r="B4653" s="16"/>
      <c r="C4653" s="16"/>
      <c r="D4653" s="16"/>
      <c r="E4653" s="16"/>
      <c r="F4653" s="16"/>
      <c r="G4653" s="24"/>
    </row>
    <row r="4654" spans="1:7">
      <c r="A4654" s="16"/>
      <c r="B4654" s="16"/>
      <c r="C4654" s="16"/>
      <c r="D4654" s="16"/>
      <c r="E4654" s="16"/>
      <c r="F4654" s="16"/>
      <c r="G4654" s="24"/>
    </row>
    <row r="4655" spans="1:7">
      <c r="A4655" s="16"/>
      <c r="B4655" s="16"/>
      <c r="C4655" s="16"/>
      <c r="D4655" s="16"/>
      <c r="E4655" s="16"/>
      <c r="F4655" s="16"/>
      <c r="G4655" s="24"/>
    </row>
    <row r="4656" spans="1:7">
      <c r="A4656" s="16"/>
      <c r="B4656" s="16"/>
      <c r="C4656" s="16"/>
      <c r="D4656" s="16"/>
      <c r="E4656" s="16"/>
      <c r="F4656" s="16"/>
      <c r="G4656" s="24"/>
    </row>
    <row r="4657" spans="1:7">
      <c r="A4657" s="16"/>
      <c r="B4657" s="16"/>
      <c r="C4657" s="16"/>
      <c r="D4657" s="16"/>
      <c r="E4657" s="16"/>
      <c r="F4657" s="16"/>
      <c r="G4657" s="24"/>
    </row>
    <row r="4658" spans="1:7">
      <c r="A4658" s="16"/>
      <c r="B4658" s="16"/>
      <c r="C4658" s="16"/>
      <c r="D4658" s="16"/>
      <c r="E4658" s="16"/>
      <c r="F4658" s="16"/>
      <c r="G4658" s="24"/>
    </row>
    <row r="4659" spans="1:7">
      <c r="A4659" s="16"/>
      <c r="B4659" s="16"/>
      <c r="C4659" s="16"/>
      <c r="D4659" s="16"/>
      <c r="E4659" s="16"/>
      <c r="F4659" s="16"/>
      <c r="G4659" s="24"/>
    </row>
    <row r="4660" spans="1:7">
      <c r="A4660" s="16"/>
      <c r="B4660" s="16"/>
      <c r="C4660" s="16"/>
      <c r="D4660" s="16"/>
      <c r="E4660" s="16"/>
      <c r="F4660" s="16"/>
      <c r="G4660" s="24"/>
    </row>
    <row r="4661" spans="1:7">
      <c r="A4661" s="16"/>
      <c r="B4661" s="16"/>
      <c r="C4661" s="16"/>
      <c r="D4661" s="16"/>
      <c r="E4661" s="16"/>
      <c r="F4661" s="16"/>
      <c r="G4661" s="24"/>
    </row>
    <row r="4662" spans="1:7">
      <c r="A4662" s="16"/>
      <c r="B4662" s="16"/>
      <c r="C4662" s="16"/>
      <c r="D4662" s="16"/>
      <c r="E4662" s="16"/>
      <c r="F4662" s="16"/>
      <c r="G4662" s="24"/>
    </row>
    <row r="4663" spans="1:7">
      <c r="A4663" s="16"/>
      <c r="B4663" s="16"/>
      <c r="C4663" s="16"/>
      <c r="D4663" s="16"/>
      <c r="E4663" s="16"/>
      <c r="F4663" s="16"/>
      <c r="G4663" s="24"/>
    </row>
    <row r="4664" spans="1:7">
      <c r="A4664" s="16"/>
      <c r="B4664" s="16"/>
      <c r="C4664" s="16"/>
      <c r="D4664" s="16"/>
      <c r="E4664" s="16"/>
      <c r="F4664" s="16"/>
      <c r="G4664" s="24"/>
    </row>
    <row r="4665" spans="1:7">
      <c r="A4665" s="16"/>
      <c r="B4665" s="16"/>
      <c r="C4665" s="16"/>
      <c r="D4665" s="16"/>
      <c r="E4665" s="16"/>
      <c r="F4665" s="16"/>
      <c r="G4665" s="24"/>
    </row>
    <row r="4666" spans="1:7">
      <c r="A4666" s="16"/>
      <c r="B4666" s="16"/>
      <c r="C4666" s="16"/>
      <c r="D4666" s="16"/>
      <c r="E4666" s="16"/>
      <c r="F4666" s="16"/>
      <c r="G4666" s="24"/>
    </row>
    <row r="4667" spans="1:7">
      <c r="A4667" s="16"/>
      <c r="B4667" s="16"/>
      <c r="C4667" s="16"/>
      <c r="D4667" s="16"/>
      <c r="E4667" s="16"/>
      <c r="F4667" s="16"/>
      <c r="G4667" s="24"/>
    </row>
    <row r="4668" spans="1:7">
      <c r="A4668" s="16"/>
      <c r="B4668" s="16"/>
      <c r="C4668" s="16"/>
      <c r="D4668" s="16"/>
      <c r="E4668" s="16"/>
      <c r="F4668" s="16"/>
      <c r="G4668" s="24"/>
    </row>
    <row r="4669" spans="1:7">
      <c r="A4669" s="16"/>
      <c r="B4669" s="16"/>
      <c r="C4669" s="16"/>
      <c r="D4669" s="16"/>
      <c r="E4669" s="16"/>
      <c r="F4669" s="16"/>
      <c r="G4669" s="24"/>
    </row>
    <row r="4670" spans="1:7">
      <c r="A4670" s="16"/>
      <c r="B4670" s="16"/>
      <c r="C4670" s="16"/>
      <c r="D4670" s="16"/>
      <c r="E4670" s="16"/>
      <c r="F4670" s="16"/>
      <c r="G4670" s="24"/>
    </row>
    <row r="4671" spans="1:7">
      <c r="A4671" s="16"/>
      <c r="B4671" s="16"/>
      <c r="C4671" s="16"/>
      <c r="D4671" s="16"/>
      <c r="E4671" s="16"/>
      <c r="F4671" s="16"/>
      <c r="G4671" s="24"/>
    </row>
    <row r="4672" spans="1:7">
      <c r="A4672" s="16"/>
      <c r="B4672" s="16"/>
      <c r="C4672" s="16"/>
      <c r="D4672" s="16"/>
      <c r="E4672" s="16"/>
      <c r="F4672" s="16"/>
      <c r="G4672" s="24"/>
    </row>
    <row r="4673" spans="1:7">
      <c r="A4673" s="16"/>
      <c r="B4673" s="16"/>
      <c r="C4673" s="16"/>
      <c r="D4673" s="16"/>
      <c r="E4673" s="16"/>
      <c r="F4673" s="16"/>
      <c r="G4673" s="24"/>
    </row>
    <row r="4674" spans="1:7">
      <c r="A4674" s="16"/>
      <c r="B4674" s="16"/>
      <c r="C4674" s="16"/>
      <c r="D4674" s="16"/>
      <c r="E4674" s="16"/>
      <c r="F4674" s="16"/>
      <c r="G4674" s="24"/>
    </row>
    <row r="4675" spans="1:7">
      <c r="A4675" s="16"/>
      <c r="B4675" s="16"/>
      <c r="C4675" s="16"/>
      <c r="D4675" s="16"/>
      <c r="E4675" s="16"/>
      <c r="F4675" s="16"/>
      <c r="G4675" s="24"/>
    </row>
    <row r="4676" spans="1:7">
      <c r="A4676" s="16"/>
      <c r="B4676" s="16"/>
      <c r="C4676" s="16"/>
      <c r="D4676" s="16"/>
      <c r="E4676" s="16"/>
      <c r="F4676" s="16"/>
      <c r="G4676" s="24"/>
    </row>
    <row r="4677" spans="1:7">
      <c r="A4677" s="16"/>
      <c r="B4677" s="16"/>
      <c r="C4677" s="16"/>
      <c r="D4677" s="16"/>
      <c r="E4677" s="16"/>
      <c r="F4677" s="16"/>
      <c r="G4677" s="24"/>
    </row>
    <row r="4678" spans="1:7">
      <c r="A4678" s="16"/>
      <c r="B4678" s="16"/>
      <c r="C4678" s="16"/>
      <c r="D4678" s="16"/>
      <c r="E4678" s="16"/>
      <c r="F4678" s="16"/>
      <c r="G4678" s="24"/>
    </row>
    <row r="4679" spans="1:7">
      <c r="A4679" s="16"/>
      <c r="B4679" s="16"/>
      <c r="C4679" s="16"/>
      <c r="D4679" s="16"/>
      <c r="E4679" s="16"/>
      <c r="F4679" s="16"/>
      <c r="G4679" s="24"/>
    </row>
    <row r="4680" spans="1:7">
      <c r="A4680" s="16"/>
      <c r="B4680" s="16"/>
      <c r="C4680" s="16"/>
      <c r="D4680" s="16"/>
      <c r="E4680" s="16"/>
      <c r="F4680" s="16"/>
      <c r="G4680" s="24"/>
    </row>
    <row r="4681" spans="1:7">
      <c r="A4681" s="16"/>
      <c r="B4681" s="16"/>
      <c r="C4681" s="16"/>
      <c r="D4681" s="16"/>
      <c r="E4681" s="16"/>
      <c r="F4681" s="16"/>
      <c r="G4681" s="24"/>
    </row>
    <row r="4682" spans="1:7">
      <c r="A4682" s="16"/>
      <c r="B4682" s="16"/>
      <c r="C4682" s="16"/>
      <c r="D4682" s="16"/>
      <c r="E4682" s="16"/>
      <c r="F4682" s="16"/>
      <c r="G4682" s="24"/>
    </row>
    <row r="4683" spans="1:7">
      <c r="A4683" s="16"/>
      <c r="B4683" s="16"/>
      <c r="C4683" s="16"/>
      <c r="D4683" s="16"/>
      <c r="E4683" s="16"/>
      <c r="F4683" s="16"/>
      <c r="G4683" s="24"/>
    </row>
    <row r="4684" spans="1:7">
      <c r="A4684" s="16"/>
      <c r="B4684" s="16"/>
      <c r="C4684" s="16"/>
      <c r="D4684" s="16"/>
      <c r="E4684" s="16"/>
      <c r="F4684" s="16"/>
      <c r="G4684" s="24"/>
    </row>
    <row r="4685" spans="1:7">
      <c r="A4685" s="16"/>
      <c r="B4685" s="16"/>
      <c r="C4685" s="16"/>
      <c r="D4685" s="16"/>
      <c r="E4685" s="16"/>
      <c r="F4685" s="16"/>
      <c r="G4685" s="24"/>
    </row>
    <row r="4686" spans="1:7">
      <c r="A4686" s="16"/>
      <c r="B4686" s="16"/>
      <c r="C4686" s="16"/>
      <c r="D4686" s="16"/>
      <c r="E4686" s="16"/>
      <c r="F4686" s="16"/>
      <c r="G4686" s="24"/>
    </row>
    <row r="4687" spans="1:7">
      <c r="A4687" s="16"/>
      <c r="B4687" s="16"/>
      <c r="C4687" s="16"/>
      <c r="D4687" s="16"/>
      <c r="E4687" s="16"/>
      <c r="F4687" s="16"/>
      <c r="G4687" s="24"/>
    </row>
    <row r="4688" spans="1:7">
      <c r="A4688" s="16"/>
      <c r="B4688" s="16"/>
      <c r="C4688" s="16"/>
      <c r="D4688" s="16"/>
      <c r="E4688" s="16"/>
      <c r="F4688" s="16"/>
      <c r="G4688" s="24"/>
    </row>
    <row r="4689" spans="1:7">
      <c r="A4689" s="16"/>
      <c r="B4689" s="16"/>
      <c r="C4689" s="16"/>
      <c r="D4689" s="16"/>
      <c r="E4689" s="16"/>
      <c r="F4689" s="16"/>
      <c r="G4689" s="24"/>
    </row>
    <row r="4690" spans="1:7">
      <c r="A4690" s="16"/>
      <c r="B4690" s="16"/>
      <c r="C4690" s="16"/>
      <c r="D4690" s="16"/>
      <c r="E4690" s="16"/>
      <c r="F4690" s="16"/>
      <c r="G4690" s="24"/>
    </row>
    <row r="4691" spans="1:7">
      <c r="A4691" s="16"/>
      <c r="B4691" s="16"/>
      <c r="C4691" s="16"/>
      <c r="D4691" s="16"/>
      <c r="E4691" s="16"/>
      <c r="F4691" s="16"/>
      <c r="G4691" s="24"/>
    </row>
    <row r="4692" spans="1:7">
      <c r="A4692" s="16"/>
      <c r="B4692" s="16"/>
      <c r="C4692" s="16"/>
      <c r="D4692" s="16"/>
      <c r="E4692" s="16"/>
      <c r="F4692" s="16"/>
      <c r="G4692" s="24"/>
    </row>
    <row r="4693" spans="1:7">
      <c r="A4693" s="16"/>
      <c r="B4693" s="16"/>
      <c r="C4693" s="16"/>
      <c r="D4693" s="16"/>
      <c r="E4693" s="16"/>
      <c r="F4693" s="16"/>
      <c r="G4693" s="24"/>
    </row>
    <row r="4694" spans="1:7">
      <c r="A4694" s="16"/>
      <c r="B4694" s="16"/>
      <c r="C4694" s="16"/>
      <c r="D4694" s="16"/>
      <c r="E4694" s="16"/>
      <c r="F4694" s="16"/>
      <c r="G4694" s="24"/>
    </row>
    <row r="4695" spans="1:7">
      <c r="A4695" s="16"/>
      <c r="B4695" s="16"/>
      <c r="C4695" s="16"/>
      <c r="D4695" s="16"/>
      <c r="E4695" s="16"/>
      <c r="F4695" s="16"/>
      <c r="G4695" s="24"/>
    </row>
    <row r="4696" spans="1:7">
      <c r="A4696" s="16"/>
      <c r="B4696" s="16"/>
      <c r="C4696" s="16"/>
      <c r="D4696" s="16"/>
      <c r="E4696" s="16"/>
      <c r="F4696" s="16"/>
      <c r="G4696" s="24"/>
    </row>
    <row r="4697" spans="1:7">
      <c r="A4697" s="16"/>
      <c r="B4697" s="16"/>
      <c r="C4697" s="16"/>
      <c r="D4697" s="16"/>
      <c r="E4697" s="16"/>
      <c r="F4697" s="16"/>
      <c r="G4697" s="24"/>
    </row>
    <row r="4698" spans="1:7">
      <c r="A4698" s="16"/>
      <c r="B4698" s="16"/>
      <c r="C4698" s="16"/>
      <c r="D4698" s="16"/>
      <c r="E4698" s="16"/>
      <c r="F4698" s="16"/>
      <c r="G4698" s="24"/>
    </row>
    <row r="4699" spans="1:7">
      <c r="A4699" s="16"/>
      <c r="B4699" s="16"/>
      <c r="C4699" s="16"/>
      <c r="D4699" s="16"/>
      <c r="E4699" s="16"/>
      <c r="F4699" s="16"/>
      <c r="G4699" s="24"/>
    </row>
    <row r="4700" spans="1:7">
      <c r="A4700" s="16"/>
      <c r="B4700" s="16"/>
      <c r="C4700" s="16"/>
      <c r="D4700" s="16"/>
      <c r="E4700" s="16"/>
      <c r="F4700" s="16"/>
      <c r="G4700" s="24"/>
    </row>
    <row r="4701" spans="1:7">
      <c r="A4701" s="16"/>
      <c r="B4701" s="16"/>
      <c r="C4701" s="16"/>
      <c r="D4701" s="16"/>
      <c r="E4701" s="16"/>
      <c r="F4701" s="16"/>
      <c r="G4701" s="24"/>
    </row>
    <row r="4702" spans="1:7">
      <c r="A4702" s="16"/>
      <c r="B4702" s="16"/>
      <c r="C4702" s="16"/>
      <c r="D4702" s="16"/>
      <c r="E4702" s="16"/>
      <c r="F4702" s="16"/>
      <c r="G4702" s="24"/>
    </row>
    <row r="4703" spans="1:7">
      <c r="A4703" s="16"/>
      <c r="B4703" s="16"/>
      <c r="C4703" s="16"/>
      <c r="D4703" s="16"/>
      <c r="E4703" s="16"/>
      <c r="F4703" s="16"/>
      <c r="G4703" s="24"/>
    </row>
    <row r="4704" spans="1:7">
      <c r="A4704" s="16"/>
      <c r="B4704" s="16"/>
      <c r="C4704" s="16"/>
      <c r="D4704" s="16"/>
      <c r="E4704" s="16"/>
      <c r="F4704" s="16"/>
      <c r="G4704" s="24"/>
    </row>
    <row r="4705" spans="1:7">
      <c r="A4705" s="16"/>
      <c r="B4705" s="16"/>
      <c r="C4705" s="16"/>
      <c r="D4705" s="16"/>
      <c r="E4705" s="16"/>
      <c r="F4705" s="16"/>
      <c r="G4705" s="24"/>
    </row>
    <row r="4706" spans="1:7">
      <c r="A4706" s="16"/>
      <c r="B4706" s="16"/>
      <c r="C4706" s="16"/>
      <c r="D4706" s="16"/>
      <c r="E4706" s="16"/>
      <c r="F4706" s="16"/>
      <c r="G4706" s="24"/>
    </row>
    <row r="4707" spans="1:7">
      <c r="A4707" s="16"/>
      <c r="B4707" s="16"/>
      <c r="C4707" s="16"/>
      <c r="D4707" s="16"/>
      <c r="E4707" s="16"/>
      <c r="F4707" s="16"/>
      <c r="G4707" s="24"/>
    </row>
    <row r="4708" spans="1:7">
      <c r="A4708" s="16"/>
      <c r="B4708" s="16"/>
      <c r="C4708" s="16"/>
      <c r="D4708" s="16"/>
      <c r="E4708" s="16"/>
      <c r="F4708" s="16"/>
      <c r="G4708" s="24"/>
    </row>
    <row r="4709" spans="1:7">
      <c r="A4709" s="16"/>
      <c r="B4709" s="16"/>
      <c r="C4709" s="16"/>
      <c r="D4709" s="16"/>
      <c r="E4709" s="16"/>
      <c r="F4709" s="16"/>
      <c r="G4709" s="24"/>
    </row>
    <row r="4710" spans="1:7">
      <c r="A4710" s="16"/>
      <c r="B4710" s="16"/>
      <c r="C4710" s="16"/>
      <c r="D4710" s="16"/>
      <c r="E4710" s="16"/>
      <c r="F4710" s="16"/>
      <c r="G4710" s="24"/>
    </row>
    <row r="4711" spans="1:7">
      <c r="A4711" s="16"/>
      <c r="B4711" s="16"/>
      <c r="C4711" s="16"/>
      <c r="D4711" s="16"/>
      <c r="E4711" s="16"/>
      <c r="F4711" s="16"/>
      <c r="G4711" s="24"/>
    </row>
    <row r="4712" spans="1:7">
      <c r="A4712" s="16"/>
      <c r="B4712" s="16"/>
      <c r="C4712" s="16"/>
      <c r="D4712" s="16"/>
      <c r="E4712" s="16"/>
      <c r="F4712" s="16"/>
      <c r="G4712" s="24"/>
    </row>
    <row r="4713" spans="1:7">
      <c r="A4713" s="16"/>
      <c r="B4713" s="16"/>
      <c r="C4713" s="16"/>
      <c r="D4713" s="16"/>
      <c r="E4713" s="16"/>
      <c r="F4713" s="16"/>
      <c r="G4713" s="24"/>
    </row>
    <row r="4714" spans="1:7">
      <c r="A4714" s="16"/>
      <c r="B4714" s="16"/>
      <c r="C4714" s="16"/>
      <c r="D4714" s="16"/>
      <c r="E4714" s="16"/>
      <c r="F4714" s="16"/>
      <c r="G4714" s="24"/>
    </row>
    <row r="4715" spans="1:7">
      <c r="A4715" s="16"/>
      <c r="B4715" s="16"/>
      <c r="C4715" s="16"/>
      <c r="D4715" s="16"/>
      <c r="E4715" s="16"/>
      <c r="F4715" s="16"/>
      <c r="G4715" s="24"/>
    </row>
    <row r="4716" spans="1:7">
      <c r="A4716" s="16"/>
      <c r="B4716" s="16"/>
      <c r="C4716" s="16"/>
      <c r="D4716" s="16"/>
      <c r="E4716" s="16"/>
      <c r="F4716" s="16"/>
      <c r="G4716" s="24"/>
    </row>
    <row r="4717" spans="1:7">
      <c r="A4717" s="16"/>
      <c r="B4717" s="16"/>
      <c r="C4717" s="16"/>
      <c r="D4717" s="16"/>
      <c r="E4717" s="16"/>
      <c r="F4717" s="16"/>
      <c r="G4717" s="24"/>
    </row>
    <row r="4718" spans="1:7">
      <c r="A4718" s="16"/>
      <c r="B4718" s="16"/>
      <c r="C4718" s="16"/>
      <c r="D4718" s="16"/>
      <c r="E4718" s="16"/>
      <c r="F4718" s="16"/>
      <c r="G4718" s="24"/>
    </row>
    <row r="4719" spans="1:7">
      <c r="A4719" s="16"/>
      <c r="B4719" s="16"/>
      <c r="C4719" s="16"/>
      <c r="D4719" s="16"/>
      <c r="E4719" s="16"/>
      <c r="F4719" s="16"/>
      <c r="G4719" s="24"/>
    </row>
    <row r="4720" spans="1:7">
      <c r="A4720" s="16"/>
      <c r="B4720" s="16"/>
      <c r="C4720" s="16"/>
      <c r="D4720" s="16"/>
      <c r="E4720" s="16"/>
      <c r="F4720" s="16"/>
      <c r="G4720" s="24"/>
    </row>
    <row r="4721" spans="1:7">
      <c r="A4721" s="16"/>
      <c r="B4721" s="16"/>
      <c r="C4721" s="16"/>
      <c r="D4721" s="16"/>
      <c r="E4721" s="16"/>
      <c r="F4721" s="16"/>
      <c r="G4721" s="24"/>
    </row>
    <row r="4722" spans="1:7">
      <c r="A4722" s="16"/>
      <c r="B4722" s="16"/>
      <c r="C4722" s="16"/>
      <c r="D4722" s="16"/>
      <c r="E4722" s="16"/>
      <c r="F4722" s="16"/>
      <c r="G4722" s="24"/>
    </row>
    <row r="4723" spans="1:7">
      <c r="A4723" s="16"/>
      <c r="B4723" s="16"/>
      <c r="C4723" s="16"/>
      <c r="D4723" s="16"/>
      <c r="E4723" s="16"/>
      <c r="F4723" s="16"/>
      <c r="G4723" s="24"/>
    </row>
    <row r="4724" spans="1:7">
      <c r="A4724" s="16"/>
      <c r="B4724" s="16"/>
      <c r="C4724" s="16"/>
      <c r="D4724" s="16"/>
      <c r="E4724" s="16"/>
      <c r="F4724" s="16"/>
      <c r="G4724" s="24"/>
    </row>
    <row r="4725" spans="1:7">
      <c r="A4725" s="16"/>
      <c r="B4725" s="16"/>
      <c r="C4725" s="16"/>
      <c r="D4725" s="16"/>
      <c r="E4725" s="16"/>
      <c r="F4725" s="16"/>
      <c r="G4725" s="24"/>
    </row>
    <row r="4726" spans="1:7">
      <c r="A4726" s="16"/>
      <c r="B4726" s="16"/>
      <c r="C4726" s="16"/>
      <c r="D4726" s="16"/>
      <c r="E4726" s="16"/>
      <c r="F4726" s="16"/>
      <c r="G4726" s="24"/>
    </row>
    <row r="4727" spans="1:7">
      <c r="A4727" s="16"/>
      <c r="B4727" s="16"/>
      <c r="C4727" s="16"/>
      <c r="D4727" s="16"/>
      <c r="E4727" s="16"/>
      <c r="F4727" s="16"/>
      <c r="G4727" s="24"/>
    </row>
    <row r="4728" spans="1:7">
      <c r="A4728" s="16"/>
      <c r="B4728" s="16"/>
      <c r="C4728" s="16"/>
      <c r="D4728" s="16"/>
      <c r="E4728" s="16"/>
      <c r="F4728" s="16"/>
      <c r="G4728" s="24"/>
    </row>
    <row r="4729" spans="1:7">
      <c r="A4729" s="16"/>
      <c r="B4729" s="16"/>
      <c r="C4729" s="16"/>
      <c r="D4729" s="16"/>
      <c r="E4729" s="16"/>
      <c r="F4729" s="16"/>
      <c r="G4729" s="24"/>
    </row>
    <row r="4730" spans="1:7">
      <c r="A4730" s="16"/>
      <c r="B4730" s="16"/>
      <c r="C4730" s="16"/>
      <c r="D4730" s="16"/>
      <c r="E4730" s="16"/>
      <c r="F4730" s="16"/>
      <c r="G4730" s="24"/>
    </row>
    <row r="4731" spans="1:7">
      <c r="A4731" s="16"/>
      <c r="B4731" s="16"/>
      <c r="C4731" s="16"/>
      <c r="D4731" s="16"/>
      <c r="E4731" s="16"/>
      <c r="F4731" s="16"/>
      <c r="G4731" s="24"/>
    </row>
    <row r="4732" spans="1:7">
      <c r="A4732" s="16"/>
      <c r="B4732" s="16"/>
      <c r="C4732" s="16"/>
      <c r="D4732" s="16"/>
      <c r="E4732" s="16"/>
      <c r="F4732" s="16"/>
      <c r="G4732" s="24"/>
    </row>
    <row r="4733" spans="1:7">
      <c r="A4733" s="16"/>
      <c r="B4733" s="16"/>
      <c r="C4733" s="16"/>
      <c r="D4733" s="16"/>
      <c r="E4733" s="16"/>
      <c r="F4733" s="16"/>
      <c r="G4733" s="24"/>
    </row>
    <row r="4734" spans="1:7">
      <c r="A4734" s="16"/>
      <c r="B4734" s="16"/>
      <c r="C4734" s="16"/>
      <c r="D4734" s="16"/>
      <c r="E4734" s="16"/>
      <c r="F4734" s="16"/>
      <c r="G4734" s="24"/>
    </row>
    <row r="4735" spans="1:7">
      <c r="A4735" s="16"/>
      <c r="B4735" s="16"/>
      <c r="C4735" s="16"/>
      <c r="D4735" s="16"/>
      <c r="E4735" s="16"/>
      <c r="F4735" s="16"/>
      <c r="G4735" s="24"/>
    </row>
    <row r="4736" spans="1:7">
      <c r="A4736" s="16"/>
      <c r="B4736" s="16"/>
      <c r="C4736" s="16"/>
      <c r="D4736" s="16"/>
      <c r="E4736" s="16"/>
      <c r="F4736" s="16"/>
      <c r="G4736" s="24"/>
    </row>
    <row r="4737" spans="1:7">
      <c r="A4737" s="16"/>
      <c r="B4737" s="16"/>
      <c r="C4737" s="16"/>
      <c r="D4737" s="16"/>
      <c r="E4737" s="16"/>
      <c r="F4737" s="16"/>
      <c r="G4737" s="24"/>
    </row>
    <row r="4738" spans="1:7">
      <c r="A4738" s="16"/>
      <c r="B4738" s="16"/>
      <c r="C4738" s="16"/>
      <c r="D4738" s="16"/>
      <c r="E4738" s="16"/>
      <c r="F4738" s="16"/>
      <c r="G4738" s="24"/>
    </row>
    <row r="4739" spans="1:7">
      <c r="A4739" s="16"/>
      <c r="B4739" s="16"/>
      <c r="C4739" s="16"/>
      <c r="D4739" s="16"/>
      <c r="E4739" s="16"/>
      <c r="F4739" s="16"/>
      <c r="G4739" s="24"/>
    </row>
    <row r="4740" spans="1:7">
      <c r="A4740" s="16"/>
      <c r="B4740" s="16"/>
      <c r="C4740" s="16"/>
      <c r="D4740" s="16"/>
      <c r="E4740" s="16"/>
      <c r="F4740" s="16"/>
      <c r="G4740" s="24"/>
    </row>
    <row r="4741" spans="1:7">
      <c r="A4741" s="16"/>
      <c r="B4741" s="16"/>
      <c r="C4741" s="16"/>
      <c r="D4741" s="16"/>
      <c r="E4741" s="16"/>
      <c r="F4741" s="16"/>
      <c r="G4741" s="24"/>
    </row>
    <row r="4742" spans="1:7">
      <c r="A4742" s="16"/>
      <c r="B4742" s="16"/>
      <c r="C4742" s="16"/>
      <c r="D4742" s="16"/>
      <c r="E4742" s="16"/>
      <c r="F4742" s="16"/>
      <c r="G4742" s="24"/>
    </row>
    <row r="4743" spans="1:7">
      <c r="A4743" s="16"/>
      <c r="B4743" s="16"/>
      <c r="C4743" s="16"/>
      <c r="D4743" s="16"/>
      <c r="E4743" s="16"/>
      <c r="F4743" s="16"/>
      <c r="G4743" s="24"/>
    </row>
    <row r="4744" spans="1:7">
      <c r="A4744" s="16"/>
      <c r="B4744" s="16"/>
      <c r="C4744" s="16"/>
      <c r="D4744" s="16"/>
      <c r="E4744" s="16"/>
      <c r="F4744" s="16"/>
      <c r="G4744" s="24"/>
    </row>
    <row r="4745" spans="1:7">
      <c r="A4745" s="16"/>
      <c r="B4745" s="16"/>
      <c r="C4745" s="16"/>
      <c r="D4745" s="16"/>
      <c r="E4745" s="16"/>
      <c r="F4745" s="16"/>
      <c r="G4745" s="24"/>
    </row>
    <row r="4746" spans="1:7">
      <c r="A4746" s="16"/>
      <c r="B4746" s="16"/>
      <c r="C4746" s="16"/>
      <c r="D4746" s="16"/>
      <c r="E4746" s="16"/>
      <c r="F4746" s="16"/>
      <c r="G4746" s="24"/>
    </row>
    <row r="4747" spans="1:7">
      <c r="A4747" s="16"/>
      <c r="B4747" s="16"/>
      <c r="C4747" s="16"/>
      <c r="D4747" s="16"/>
      <c r="E4747" s="16"/>
      <c r="F4747" s="16"/>
      <c r="G4747" s="24"/>
    </row>
    <row r="4748" spans="1:7">
      <c r="A4748" s="16"/>
      <c r="B4748" s="16"/>
      <c r="C4748" s="16"/>
      <c r="D4748" s="16"/>
      <c r="E4748" s="16"/>
      <c r="F4748" s="16"/>
      <c r="G4748" s="24"/>
    </row>
    <row r="4749" spans="1:7">
      <c r="A4749" s="16"/>
      <c r="B4749" s="16"/>
      <c r="C4749" s="16"/>
      <c r="D4749" s="16"/>
      <c r="E4749" s="16"/>
      <c r="F4749" s="16"/>
      <c r="G4749" s="24"/>
    </row>
    <row r="4750" spans="1:7">
      <c r="A4750" s="16"/>
      <c r="B4750" s="16"/>
      <c r="C4750" s="16"/>
      <c r="D4750" s="16"/>
      <c r="E4750" s="16"/>
      <c r="F4750" s="16"/>
      <c r="G4750" s="24"/>
    </row>
    <row r="4751" spans="1:7">
      <c r="A4751" s="16"/>
      <c r="B4751" s="16"/>
      <c r="C4751" s="16"/>
      <c r="D4751" s="16"/>
      <c r="E4751" s="16"/>
      <c r="F4751" s="16"/>
      <c r="G4751" s="24"/>
    </row>
    <row r="4752" spans="1:7">
      <c r="A4752" s="16"/>
      <c r="B4752" s="16"/>
      <c r="C4752" s="16"/>
      <c r="D4752" s="16"/>
      <c r="E4752" s="16"/>
      <c r="F4752" s="16"/>
      <c r="G4752" s="24"/>
    </row>
    <row r="4753" spans="1:7">
      <c r="A4753" s="16"/>
      <c r="B4753" s="16"/>
      <c r="C4753" s="16"/>
      <c r="D4753" s="16"/>
      <c r="E4753" s="16"/>
      <c r="F4753" s="16"/>
      <c r="G4753" s="24"/>
    </row>
    <row r="4754" spans="1:7">
      <c r="A4754" s="16"/>
      <c r="B4754" s="16"/>
      <c r="C4754" s="16"/>
      <c r="D4754" s="16"/>
      <c r="E4754" s="16"/>
      <c r="F4754" s="16"/>
      <c r="G4754" s="24"/>
    </row>
    <row r="4755" spans="1:7">
      <c r="A4755" s="16"/>
      <c r="B4755" s="16"/>
      <c r="C4755" s="16"/>
      <c r="D4755" s="16"/>
      <c r="E4755" s="16"/>
      <c r="F4755" s="16"/>
      <c r="G4755" s="24"/>
    </row>
    <row r="4756" spans="1:7">
      <c r="A4756" s="16"/>
      <c r="B4756" s="16"/>
      <c r="C4756" s="16"/>
      <c r="D4756" s="16"/>
      <c r="E4756" s="16"/>
      <c r="F4756" s="16"/>
      <c r="G4756" s="24"/>
    </row>
    <row r="4757" spans="1:7">
      <c r="A4757" s="16"/>
      <c r="B4757" s="16"/>
      <c r="C4757" s="16"/>
      <c r="D4757" s="16"/>
      <c r="E4757" s="16"/>
      <c r="F4757" s="16"/>
      <c r="G4757" s="24"/>
    </row>
    <row r="4758" spans="1:7">
      <c r="A4758" s="16"/>
      <c r="B4758" s="16"/>
      <c r="C4758" s="16"/>
      <c r="D4758" s="16"/>
      <c r="E4758" s="16"/>
      <c r="F4758" s="16"/>
      <c r="G4758" s="24"/>
    </row>
    <row r="4759" spans="1:7">
      <c r="A4759" s="16"/>
      <c r="B4759" s="16"/>
      <c r="C4759" s="16"/>
      <c r="D4759" s="16"/>
      <c r="E4759" s="16"/>
      <c r="F4759" s="16"/>
      <c r="G4759" s="24"/>
    </row>
    <row r="4760" spans="1:7">
      <c r="A4760" s="16"/>
      <c r="B4760" s="16"/>
      <c r="C4760" s="16"/>
      <c r="D4760" s="16"/>
      <c r="E4760" s="16"/>
      <c r="F4760" s="16"/>
      <c r="G4760" s="24"/>
    </row>
    <row r="4761" spans="1:7">
      <c r="A4761" s="16"/>
      <c r="B4761" s="16"/>
      <c r="C4761" s="16"/>
      <c r="D4761" s="16"/>
      <c r="E4761" s="16"/>
      <c r="F4761" s="16"/>
      <c r="G4761" s="24"/>
    </row>
    <row r="4762" spans="1:7">
      <c r="A4762" s="16"/>
      <c r="B4762" s="16"/>
      <c r="C4762" s="16"/>
      <c r="D4762" s="16"/>
      <c r="E4762" s="16"/>
      <c r="F4762" s="16"/>
      <c r="G4762" s="24"/>
    </row>
    <row r="4763" spans="1:7">
      <c r="A4763" s="16"/>
      <c r="B4763" s="16"/>
      <c r="C4763" s="16"/>
      <c r="D4763" s="16"/>
      <c r="E4763" s="16"/>
      <c r="F4763" s="16"/>
      <c r="G4763" s="24"/>
    </row>
    <row r="4764" spans="1:7">
      <c r="A4764" s="16"/>
      <c r="B4764" s="16"/>
      <c r="C4764" s="16"/>
      <c r="D4764" s="16"/>
      <c r="E4764" s="16"/>
      <c r="F4764" s="16"/>
      <c r="G4764" s="24"/>
    </row>
    <row r="4765" spans="1:7">
      <c r="A4765" s="16"/>
      <c r="B4765" s="16"/>
      <c r="C4765" s="16"/>
      <c r="D4765" s="16"/>
      <c r="E4765" s="16"/>
      <c r="F4765" s="16"/>
      <c r="G4765" s="24"/>
    </row>
    <row r="4766" spans="1:7">
      <c r="A4766" s="16"/>
      <c r="B4766" s="16"/>
      <c r="C4766" s="16"/>
      <c r="D4766" s="16"/>
      <c r="E4766" s="16"/>
      <c r="F4766" s="16"/>
      <c r="G4766" s="24"/>
    </row>
    <row r="4767" spans="1:7">
      <c r="A4767" s="16"/>
      <c r="B4767" s="16"/>
      <c r="C4767" s="16"/>
      <c r="D4767" s="16"/>
      <c r="E4767" s="16"/>
      <c r="F4767" s="16"/>
      <c r="G4767" s="24"/>
    </row>
    <row r="4768" spans="1:7">
      <c r="A4768" s="16"/>
      <c r="B4768" s="16"/>
      <c r="C4768" s="16"/>
      <c r="D4768" s="16"/>
      <c r="E4768" s="16"/>
      <c r="F4768" s="16"/>
      <c r="G4768" s="24"/>
    </row>
    <row r="4769" spans="1:7">
      <c r="A4769" s="16"/>
      <c r="B4769" s="16"/>
      <c r="C4769" s="16"/>
      <c r="D4769" s="16"/>
      <c r="E4769" s="16"/>
      <c r="F4769" s="16"/>
      <c r="G4769" s="24"/>
    </row>
    <row r="4770" spans="1:7">
      <c r="A4770" s="16"/>
      <c r="B4770" s="16"/>
      <c r="C4770" s="16"/>
      <c r="D4770" s="16"/>
      <c r="E4770" s="16"/>
      <c r="F4770" s="16"/>
      <c r="G4770" s="24"/>
    </row>
    <row r="4771" spans="1:7">
      <c r="A4771" s="16"/>
      <c r="B4771" s="16"/>
      <c r="C4771" s="16"/>
      <c r="D4771" s="16"/>
      <c r="E4771" s="16"/>
      <c r="F4771" s="16"/>
      <c r="G4771" s="24"/>
    </row>
    <row r="4772" spans="1:7">
      <c r="A4772" s="16"/>
      <c r="B4772" s="16"/>
      <c r="C4772" s="16"/>
      <c r="D4772" s="16"/>
      <c r="E4772" s="16"/>
      <c r="F4772" s="16"/>
      <c r="G4772" s="24"/>
    </row>
    <row r="4773" spans="1:7">
      <c r="A4773" s="16"/>
      <c r="B4773" s="16"/>
      <c r="C4773" s="16"/>
      <c r="D4773" s="16"/>
      <c r="E4773" s="16"/>
      <c r="F4773" s="16"/>
      <c r="G4773" s="24"/>
    </row>
    <row r="4774" spans="1:7">
      <c r="A4774" s="16"/>
      <c r="B4774" s="16"/>
      <c r="C4774" s="16"/>
      <c r="D4774" s="16"/>
      <c r="E4774" s="16"/>
      <c r="F4774" s="16"/>
      <c r="G4774" s="24"/>
    </row>
    <row r="4775" spans="1:7">
      <c r="A4775" s="16"/>
      <c r="B4775" s="16"/>
      <c r="C4775" s="16"/>
      <c r="D4775" s="16"/>
      <c r="E4775" s="16"/>
      <c r="F4775" s="16"/>
      <c r="G4775" s="24"/>
    </row>
    <row r="4776" spans="1:7">
      <c r="A4776" s="16"/>
      <c r="B4776" s="16"/>
      <c r="C4776" s="16"/>
      <c r="D4776" s="16"/>
      <c r="E4776" s="16"/>
      <c r="F4776" s="16"/>
      <c r="G4776" s="24"/>
    </row>
    <row r="4777" spans="1:7">
      <c r="A4777" s="16"/>
      <c r="B4777" s="16"/>
      <c r="C4777" s="16"/>
      <c r="D4777" s="16"/>
      <c r="E4777" s="16"/>
      <c r="F4777" s="16"/>
      <c r="G4777" s="24"/>
    </row>
    <row r="4778" spans="1:7">
      <c r="A4778" s="16"/>
      <c r="B4778" s="16"/>
      <c r="C4778" s="16"/>
      <c r="D4778" s="16"/>
      <c r="E4778" s="16"/>
      <c r="F4778" s="16"/>
      <c r="G4778" s="24"/>
    </row>
    <row r="4779" spans="1:7">
      <c r="A4779" s="16"/>
      <c r="B4779" s="16"/>
      <c r="C4779" s="16"/>
      <c r="D4779" s="16"/>
      <c r="E4779" s="16"/>
      <c r="F4779" s="16"/>
      <c r="G4779" s="24"/>
    </row>
    <row r="4780" spans="1:7">
      <c r="A4780" s="16"/>
      <c r="B4780" s="16"/>
      <c r="C4780" s="16"/>
      <c r="D4780" s="16"/>
      <c r="E4780" s="16"/>
      <c r="F4780" s="16"/>
      <c r="G4780" s="24"/>
    </row>
    <row r="4781" spans="1:7">
      <c r="A4781" s="16"/>
      <c r="B4781" s="16"/>
      <c r="C4781" s="16"/>
      <c r="D4781" s="16"/>
      <c r="E4781" s="16"/>
      <c r="F4781" s="16"/>
      <c r="G4781" s="24"/>
    </row>
    <row r="4782" spans="1:7">
      <c r="A4782" s="16"/>
      <c r="B4782" s="16"/>
      <c r="C4782" s="16"/>
      <c r="D4782" s="16"/>
      <c r="E4782" s="16"/>
      <c r="F4782" s="16"/>
      <c r="G4782" s="24"/>
    </row>
    <row r="4783" spans="1:7">
      <c r="A4783" s="16"/>
      <c r="B4783" s="16"/>
      <c r="C4783" s="16"/>
      <c r="D4783" s="16"/>
      <c r="E4783" s="16"/>
      <c r="F4783" s="16"/>
      <c r="G4783" s="24"/>
    </row>
    <row r="4784" spans="1:7">
      <c r="A4784" s="16"/>
      <c r="B4784" s="16"/>
      <c r="C4784" s="16"/>
      <c r="D4784" s="16"/>
      <c r="E4784" s="16"/>
      <c r="F4784" s="16"/>
      <c r="G4784" s="24"/>
    </row>
    <row r="4785" spans="1:7">
      <c r="A4785" s="16"/>
      <c r="B4785" s="16"/>
      <c r="C4785" s="16"/>
      <c r="D4785" s="16"/>
      <c r="E4785" s="16"/>
      <c r="F4785" s="16"/>
      <c r="G4785" s="24"/>
    </row>
    <row r="4786" spans="1:7">
      <c r="A4786" s="16"/>
      <c r="B4786" s="16"/>
      <c r="C4786" s="16"/>
      <c r="D4786" s="16"/>
      <c r="E4786" s="16"/>
      <c r="F4786" s="16"/>
      <c r="G4786" s="24"/>
    </row>
    <row r="4787" spans="1:7">
      <c r="A4787" s="16"/>
      <c r="B4787" s="16"/>
      <c r="C4787" s="16"/>
      <c r="D4787" s="16"/>
      <c r="E4787" s="16"/>
      <c r="F4787" s="16"/>
      <c r="G4787" s="24"/>
    </row>
    <row r="4788" spans="1:7">
      <c r="A4788" s="16"/>
      <c r="B4788" s="16"/>
      <c r="C4788" s="16"/>
      <c r="D4788" s="16"/>
      <c r="E4788" s="16"/>
      <c r="F4788" s="16"/>
      <c r="G4788" s="24"/>
    </row>
    <row r="4789" spans="1:7">
      <c r="A4789" s="16"/>
      <c r="B4789" s="16"/>
      <c r="C4789" s="16"/>
      <c r="D4789" s="16"/>
      <c r="E4789" s="16"/>
      <c r="F4789" s="16"/>
      <c r="G4789" s="24"/>
    </row>
    <row r="4790" spans="1:7">
      <c r="A4790" s="16"/>
      <c r="B4790" s="16"/>
      <c r="C4790" s="16"/>
      <c r="D4790" s="16"/>
      <c r="E4790" s="16"/>
      <c r="F4790" s="16"/>
      <c r="G4790" s="24"/>
    </row>
    <row r="4791" spans="1:7">
      <c r="A4791" s="16"/>
      <c r="B4791" s="16"/>
      <c r="C4791" s="16"/>
      <c r="D4791" s="16"/>
      <c r="E4791" s="16"/>
      <c r="F4791" s="16"/>
      <c r="G4791" s="24"/>
    </row>
    <row r="4792" spans="1:7">
      <c r="A4792" s="16"/>
      <c r="B4792" s="16"/>
      <c r="C4792" s="16"/>
      <c r="D4792" s="16"/>
      <c r="E4792" s="16"/>
      <c r="F4792" s="16"/>
      <c r="G4792" s="24"/>
    </row>
    <row r="4793" spans="1:7">
      <c r="A4793" s="16"/>
      <c r="B4793" s="16"/>
      <c r="C4793" s="16"/>
      <c r="D4793" s="16"/>
      <c r="E4793" s="16"/>
      <c r="F4793" s="16"/>
      <c r="G4793" s="24"/>
    </row>
    <row r="4794" spans="1:7">
      <c r="A4794" s="16"/>
      <c r="B4794" s="16"/>
      <c r="C4794" s="16"/>
      <c r="D4794" s="16"/>
      <c r="E4794" s="16"/>
      <c r="F4794" s="16"/>
      <c r="G4794" s="24"/>
    </row>
    <row r="4795" spans="1:7">
      <c r="A4795" s="16"/>
      <c r="B4795" s="16"/>
      <c r="C4795" s="16"/>
      <c r="D4795" s="16"/>
      <c r="E4795" s="16"/>
      <c r="F4795" s="16"/>
      <c r="G4795" s="24"/>
    </row>
    <row r="4796" spans="1:7">
      <c r="A4796" s="16"/>
      <c r="B4796" s="16"/>
      <c r="C4796" s="16"/>
      <c r="D4796" s="16"/>
      <c r="E4796" s="16"/>
      <c r="F4796" s="16"/>
      <c r="G4796" s="24"/>
    </row>
    <row r="4797" spans="1:7">
      <c r="A4797" s="16"/>
      <c r="B4797" s="16"/>
      <c r="C4797" s="16"/>
      <c r="D4797" s="16"/>
      <c r="E4797" s="16"/>
      <c r="F4797" s="16"/>
      <c r="G4797" s="24"/>
    </row>
    <row r="4798" spans="1:7">
      <c r="A4798" s="16"/>
      <c r="B4798" s="16"/>
      <c r="C4798" s="16"/>
      <c r="D4798" s="16"/>
      <c r="E4798" s="16"/>
      <c r="F4798" s="16"/>
      <c r="G4798" s="24"/>
    </row>
    <row r="4799" spans="1:7">
      <c r="A4799" s="16"/>
      <c r="B4799" s="16"/>
      <c r="C4799" s="16"/>
      <c r="D4799" s="16"/>
      <c r="E4799" s="16"/>
      <c r="F4799" s="16"/>
      <c r="G4799" s="24"/>
    </row>
    <row r="4800" spans="1:7">
      <c r="A4800" s="16"/>
      <c r="B4800" s="16"/>
      <c r="C4800" s="16"/>
      <c r="D4800" s="16"/>
      <c r="E4800" s="16"/>
      <c r="F4800" s="16"/>
      <c r="G4800" s="24"/>
    </row>
    <row r="4801" spans="1:7">
      <c r="A4801" s="16"/>
      <c r="B4801" s="16"/>
      <c r="C4801" s="16"/>
      <c r="D4801" s="16"/>
      <c r="E4801" s="16"/>
      <c r="F4801" s="16"/>
      <c r="G4801" s="24"/>
    </row>
    <row r="4802" spans="1:7">
      <c r="A4802" s="16"/>
      <c r="B4802" s="16"/>
      <c r="C4802" s="16"/>
      <c r="D4802" s="16"/>
      <c r="E4802" s="16"/>
      <c r="F4802" s="16"/>
      <c r="G4802" s="24"/>
    </row>
    <row r="4803" spans="1:7">
      <c r="A4803" s="16"/>
      <c r="B4803" s="16"/>
      <c r="C4803" s="16"/>
      <c r="D4803" s="16"/>
      <c r="E4803" s="16"/>
      <c r="F4803" s="16"/>
      <c r="G4803" s="24"/>
    </row>
    <row r="4804" spans="1:7">
      <c r="A4804" s="16"/>
      <c r="B4804" s="16"/>
      <c r="C4804" s="16"/>
      <c r="D4804" s="16"/>
      <c r="E4804" s="16"/>
      <c r="F4804" s="16"/>
      <c r="G4804" s="24"/>
    </row>
    <row r="4805" spans="1:7">
      <c r="A4805" s="16"/>
      <c r="B4805" s="16"/>
      <c r="C4805" s="16"/>
      <c r="D4805" s="16"/>
      <c r="E4805" s="16"/>
      <c r="F4805" s="16"/>
      <c r="G4805" s="24"/>
    </row>
    <row r="4806" spans="1:7">
      <c r="A4806" s="16"/>
      <c r="B4806" s="16"/>
      <c r="C4806" s="16"/>
      <c r="D4806" s="16"/>
      <c r="E4806" s="16"/>
      <c r="F4806" s="16"/>
      <c r="G4806" s="24"/>
    </row>
    <row r="4807" spans="1:7">
      <c r="A4807" s="16"/>
      <c r="B4807" s="16"/>
      <c r="C4807" s="16"/>
      <c r="D4807" s="16"/>
      <c r="E4807" s="16"/>
      <c r="F4807" s="16"/>
      <c r="G4807" s="24"/>
    </row>
    <row r="4808" spans="1:7">
      <c r="A4808" s="16"/>
      <c r="B4808" s="16"/>
      <c r="C4808" s="16"/>
      <c r="D4808" s="16"/>
      <c r="E4808" s="16"/>
      <c r="F4808" s="16"/>
      <c r="G4808" s="24"/>
    </row>
    <row r="4809" spans="1:7">
      <c r="A4809" s="16"/>
      <c r="B4809" s="16"/>
      <c r="C4809" s="16"/>
      <c r="D4809" s="16"/>
      <c r="E4809" s="16"/>
      <c r="F4809" s="16"/>
      <c r="G4809" s="24"/>
    </row>
    <row r="4810" spans="1:7">
      <c r="A4810" s="16"/>
      <c r="B4810" s="16"/>
      <c r="C4810" s="16"/>
      <c r="D4810" s="16"/>
      <c r="E4810" s="16"/>
      <c r="F4810" s="16"/>
      <c r="G4810" s="24"/>
    </row>
    <row r="4811" spans="1:7">
      <c r="A4811" s="16"/>
      <c r="B4811" s="16"/>
      <c r="C4811" s="16"/>
      <c r="D4811" s="16"/>
      <c r="E4811" s="16"/>
      <c r="F4811" s="16"/>
      <c r="G4811" s="24"/>
    </row>
    <row r="4812" spans="1:7">
      <c r="A4812" s="16"/>
      <c r="B4812" s="16"/>
      <c r="C4812" s="16"/>
      <c r="D4812" s="16"/>
      <c r="E4812" s="16"/>
      <c r="F4812" s="16"/>
      <c r="G4812" s="24"/>
    </row>
    <row r="4813" spans="1:7">
      <c r="A4813" s="16"/>
      <c r="B4813" s="16"/>
      <c r="C4813" s="16"/>
      <c r="D4813" s="16"/>
      <c r="E4813" s="16"/>
      <c r="F4813" s="16"/>
      <c r="G4813" s="24"/>
    </row>
    <row r="4814" spans="1:7">
      <c r="A4814" s="16"/>
      <c r="B4814" s="16"/>
      <c r="C4814" s="16"/>
      <c r="D4814" s="16"/>
      <c r="E4814" s="16"/>
      <c r="F4814" s="16"/>
      <c r="G4814" s="24"/>
    </row>
    <row r="4815" spans="1:7">
      <c r="A4815" s="16"/>
      <c r="B4815" s="16"/>
      <c r="C4815" s="16"/>
      <c r="D4815" s="16"/>
      <c r="E4815" s="16"/>
      <c r="F4815" s="16"/>
      <c r="G4815" s="24"/>
    </row>
    <row r="4816" spans="1:7">
      <c r="A4816" s="16"/>
      <c r="B4816" s="16"/>
      <c r="C4816" s="16"/>
      <c r="D4816" s="16"/>
      <c r="E4816" s="16"/>
      <c r="F4816" s="16"/>
      <c r="G4816" s="24"/>
    </row>
    <row r="4817" spans="1:7">
      <c r="A4817" s="16"/>
      <c r="B4817" s="16"/>
      <c r="C4817" s="16"/>
      <c r="D4817" s="16"/>
      <c r="E4817" s="16"/>
      <c r="F4817" s="16"/>
      <c r="G4817" s="24"/>
    </row>
    <row r="4818" spans="1:7">
      <c r="A4818" s="16"/>
      <c r="B4818" s="16"/>
      <c r="C4818" s="16"/>
      <c r="D4818" s="16"/>
      <c r="E4818" s="16"/>
      <c r="F4818" s="16"/>
      <c r="G4818" s="24"/>
    </row>
    <row r="4819" spans="1:7">
      <c r="A4819" s="16"/>
      <c r="B4819" s="16"/>
      <c r="C4819" s="16"/>
      <c r="D4819" s="16"/>
      <c r="E4819" s="16"/>
      <c r="F4819" s="16"/>
      <c r="G4819" s="24"/>
    </row>
    <row r="4820" spans="1:7">
      <c r="A4820" s="16"/>
      <c r="B4820" s="16"/>
      <c r="C4820" s="16"/>
      <c r="D4820" s="16"/>
      <c r="E4820" s="16"/>
      <c r="F4820" s="16"/>
      <c r="G4820" s="24"/>
    </row>
    <row r="4821" spans="1:7">
      <c r="A4821" s="16"/>
      <c r="B4821" s="16"/>
      <c r="C4821" s="16"/>
      <c r="D4821" s="16"/>
      <c r="E4821" s="16"/>
      <c r="F4821" s="16"/>
      <c r="G4821" s="24"/>
    </row>
    <row r="4822" spans="1:7">
      <c r="A4822" s="16"/>
      <c r="B4822" s="16"/>
      <c r="C4822" s="16"/>
      <c r="D4822" s="16"/>
      <c r="E4822" s="16"/>
      <c r="F4822" s="16"/>
      <c r="G4822" s="24"/>
    </row>
    <row r="4823" spans="1:7">
      <c r="A4823" s="16"/>
      <c r="B4823" s="16"/>
      <c r="C4823" s="16"/>
      <c r="D4823" s="16"/>
      <c r="E4823" s="16"/>
      <c r="F4823" s="16"/>
      <c r="G4823" s="24"/>
    </row>
    <row r="4824" spans="1:7">
      <c r="A4824" s="16"/>
      <c r="B4824" s="16"/>
      <c r="C4824" s="16"/>
      <c r="D4824" s="16"/>
      <c r="E4824" s="16"/>
      <c r="F4824" s="16"/>
      <c r="G4824" s="24"/>
    </row>
    <row r="4825" spans="1:7">
      <c r="A4825" s="16"/>
      <c r="B4825" s="16"/>
      <c r="C4825" s="16"/>
      <c r="D4825" s="16"/>
      <c r="E4825" s="16"/>
      <c r="F4825" s="16"/>
      <c r="G4825" s="24"/>
    </row>
    <row r="4826" spans="1:7">
      <c r="A4826" s="16"/>
      <c r="B4826" s="16"/>
      <c r="C4826" s="16"/>
      <c r="D4826" s="16"/>
      <c r="E4826" s="16"/>
      <c r="F4826" s="16"/>
      <c r="G4826" s="24"/>
    </row>
    <row r="4827" spans="1:7">
      <c r="A4827" s="16"/>
      <c r="B4827" s="16"/>
      <c r="C4827" s="16"/>
      <c r="D4827" s="16"/>
      <c r="E4827" s="16"/>
      <c r="F4827" s="16"/>
      <c r="G4827" s="24"/>
    </row>
    <row r="4828" spans="1:7">
      <c r="A4828" s="16"/>
      <c r="B4828" s="16"/>
      <c r="C4828" s="16"/>
      <c r="D4828" s="16"/>
      <c r="E4828" s="16"/>
      <c r="F4828" s="16"/>
      <c r="G4828" s="24"/>
    </row>
    <row r="4829" spans="1:7">
      <c r="A4829" s="16"/>
      <c r="B4829" s="16"/>
      <c r="C4829" s="16"/>
      <c r="D4829" s="16"/>
      <c r="E4829" s="16"/>
      <c r="F4829" s="16"/>
      <c r="G4829" s="24"/>
    </row>
    <row r="4830" spans="1:7">
      <c r="A4830" s="16"/>
      <c r="B4830" s="16"/>
      <c r="C4830" s="16"/>
      <c r="D4830" s="16"/>
      <c r="E4830" s="16"/>
      <c r="F4830" s="16"/>
      <c r="G4830" s="24"/>
    </row>
    <row r="4831" spans="1:7">
      <c r="A4831" s="16"/>
      <c r="B4831" s="16"/>
      <c r="C4831" s="16"/>
      <c r="D4831" s="16"/>
      <c r="E4831" s="16"/>
      <c r="F4831" s="16"/>
      <c r="G4831" s="24"/>
    </row>
    <row r="4832" spans="1:7">
      <c r="A4832" s="16"/>
      <c r="B4832" s="16"/>
      <c r="C4832" s="16"/>
      <c r="D4832" s="16"/>
      <c r="E4832" s="16"/>
      <c r="F4832" s="16"/>
      <c r="G4832" s="24"/>
    </row>
    <row r="4833" spans="1:7">
      <c r="A4833" s="16"/>
      <c r="B4833" s="16"/>
      <c r="C4833" s="16"/>
      <c r="D4833" s="16"/>
      <c r="E4833" s="16"/>
      <c r="F4833" s="16"/>
      <c r="G4833" s="24"/>
    </row>
    <row r="4834" spans="1:7">
      <c r="A4834" s="16"/>
      <c r="B4834" s="16"/>
      <c r="C4834" s="16"/>
      <c r="D4834" s="16"/>
      <c r="E4834" s="16"/>
      <c r="F4834" s="16"/>
      <c r="G4834" s="24"/>
    </row>
    <row r="4835" spans="1:7">
      <c r="A4835" s="16"/>
      <c r="B4835" s="16"/>
      <c r="C4835" s="16"/>
      <c r="D4835" s="16"/>
      <c r="E4835" s="16"/>
      <c r="F4835" s="16"/>
      <c r="G4835" s="24"/>
    </row>
    <row r="4836" spans="1:7">
      <c r="A4836" s="16"/>
      <c r="B4836" s="16"/>
      <c r="C4836" s="16"/>
      <c r="D4836" s="16"/>
      <c r="E4836" s="16"/>
      <c r="F4836" s="16"/>
      <c r="G4836" s="24"/>
    </row>
    <row r="4837" spans="1:7">
      <c r="A4837" s="16"/>
      <c r="B4837" s="16"/>
      <c r="C4837" s="16"/>
      <c r="D4837" s="16"/>
      <c r="E4837" s="16"/>
      <c r="F4837" s="16"/>
      <c r="G4837" s="24"/>
    </row>
    <row r="4838" spans="1:7">
      <c r="A4838" s="16"/>
      <c r="B4838" s="16"/>
      <c r="C4838" s="16"/>
      <c r="D4838" s="16"/>
      <c r="E4838" s="16"/>
      <c r="F4838" s="16"/>
      <c r="G4838" s="24"/>
    </row>
    <row r="4839" spans="1:7">
      <c r="A4839" s="16"/>
      <c r="B4839" s="16"/>
      <c r="C4839" s="16"/>
      <c r="D4839" s="16"/>
      <c r="E4839" s="16"/>
      <c r="F4839" s="16"/>
      <c r="G4839" s="24"/>
    </row>
    <row r="4840" spans="1:7">
      <c r="A4840" s="16"/>
      <c r="B4840" s="16"/>
      <c r="C4840" s="16"/>
      <c r="D4840" s="16"/>
      <c r="E4840" s="16"/>
      <c r="F4840" s="16"/>
      <c r="G4840" s="24"/>
    </row>
    <row r="4841" spans="1:7">
      <c r="A4841" s="16"/>
      <c r="B4841" s="16"/>
      <c r="C4841" s="16"/>
      <c r="D4841" s="16"/>
      <c r="E4841" s="16"/>
      <c r="F4841" s="16"/>
      <c r="G4841" s="24"/>
    </row>
    <row r="4842" spans="1:7">
      <c r="A4842" s="16"/>
      <c r="B4842" s="16"/>
      <c r="C4842" s="16"/>
      <c r="D4842" s="16"/>
      <c r="E4842" s="16"/>
      <c r="F4842" s="16"/>
      <c r="G4842" s="24"/>
    </row>
    <row r="4843" spans="1:7">
      <c r="A4843" s="16"/>
      <c r="B4843" s="16"/>
      <c r="C4843" s="16"/>
      <c r="D4843" s="16"/>
      <c r="E4843" s="16"/>
      <c r="F4843" s="16"/>
      <c r="G4843" s="24"/>
    </row>
    <row r="4844" spans="1:7">
      <c r="A4844" s="16"/>
      <c r="B4844" s="16"/>
      <c r="C4844" s="16"/>
      <c r="D4844" s="16"/>
      <c r="E4844" s="16"/>
      <c r="F4844" s="16"/>
      <c r="G4844" s="24"/>
    </row>
    <row r="4845" spans="1:7">
      <c r="A4845" s="16"/>
      <c r="B4845" s="16"/>
      <c r="C4845" s="16"/>
      <c r="D4845" s="16"/>
      <c r="E4845" s="16"/>
      <c r="F4845" s="16"/>
      <c r="G4845" s="24"/>
    </row>
    <row r="4846" spans="1:7">
      <c r="A4846" s="16"/>
      <c r="B4846" s="16"/>
      <c r="C4846" s="16"/>
      <c r="D4846" s="16"/>
      <c r="E4846" s="16"/>
      <c r="F4846" s="16"/>
      <c r="G4846" s="24"/>
    </row>
    <row r="4847" spans="1:7">
      <c r="A4847" s="16"/>
      <c r="B4847" s="16"/>
      <c r="C4847" s="16"/>
      <c r="D4847" s="16"/>
      <c r="E4847" s="16"/>
      <c r="F4847" s="16"/>
      <c r="G4847" s="24"/>
    </row>
    <row r="4848" spans="1:7">
      <c r="A4848" s="16"/>
      <c r="B4848" s="16"/>
      <c r="C4848" s="16"/>
      <c r="D4848" s="16"/>
      <c r="E4848" s="16"/>
      <c r="F4848" s="16"/>
      <c r="G4848" s="24"/>
    </row>
    <row r="4849" spans="1:7">
      <c r="A4849" s="16"/>
      <c r="B4849" s="16"/>
      <c r="C4849" s="16"/>
      <c r="D4849" s="16"/>
      <c r="E4849" s="16"/>
      <c r="F4849" s="16"/>
      <c r="G4849" s="24"/>
    </row>
    <row r="4850" spans="1:7">
      <c r="A4850" s="16"/>
      <c r="B4850" s="16"/>
      <c r="C4850" s="16"/>
      <c r="D4850" s="16"/>
      <c r="E4850" s="16"/>
      <c r="F4850" s="16"/>
      <c r="G4850" s="24"/>
    </row>
    <row r="4851" spans="1:7">
      <c r="A4851" s="16"/>
      <c r="B4851" s="16"/>
      <c r="C4851" s="16"/>
      <c r="D4851" s="16"/>
      <c r="E4851" s="16"/>
      <c r="F4851" s="16"/>
      <c r="G4851" s="24"/>
    </row>
    <row r="4852" spans="1:7">
      <c r="A4852" s="16"/>
      <c r="B4852" s="16"/>
      <c r="C4852" s="16"/>
      <c r="D4852" s="16"/>
      <c r="E4852" s="16"/>
      <c r="F4852" s="16"/>
      <c r="G4852" s="24"/>
    </row>
    <row r="4853" spans="1:7">
      <c r="A4853" s="16"/>
      <c r="B4853" s="16"/>
      <c r="C4853" s="16"/>
      <c r="D4853" s="16"/>
      <c r="E4853" s="16"/>
      <c r="F4853" s="16"/>
      <c r="G4853" s="24"/>
    </row>
    <row r="4854" spans="1:7">
      <c r="A4854" s="16"/>
      <c r="B4854" s="16"/>
      <c r="C4854" s="16"/>
      <c r="D4854" s="16"/>
      <c r="E4854" s="16"/>
      <c r="F4854" s="16"/>
      <c r="G4854" s="24"/>
    </row>
    <row r="4855" spans="1:7">
      <c r="A4855" s="16"/>
      <c r="B4855" s="16"/>
      <c r="C4855" s="16"/>
      <c r="D4855" s="16"/>
      <c r="E4855" s="16"/>
      <c r="F4855" s="16"/>
      <c r="G4855" s="24"/>
    </row>
    <row r="4856" spans="1:7">
      <c r="A4856" s="16"/>
      <c r="B4856" s="16"/>
      <c r="C4856" s="16"/>
      <c r="D4856" s="16"/>
      <c r="E4856" s="16"/>
      <c r="F4856" s="16"/>
      <c r="G4856" s="24"/>
    </row>
    <row r="4857" spans="1:7">
      <c r="A4857" s="16"/>
      <c r="B4857" s="16"/>
      <c r="C4857" s="16"/>
      <c r="D4857" s="16"/>
      <c r="E4857" s="16"/>
      <c r="F4857" s="16"/>
      <c r="G4857" s="24"/>
    </row>
    <row r="4858" spans="1:7">
      <c r="A4858" s="16"/>
      <c r="B4858" s="16"/>
      <c r="C4858" s="16"/>
      <c r="D4858" s="16"/>
      <c r="E4858" s="16"/>
      <c r="F4858" s="16"/>
      <c r="G4858" s="24"/>
    </row>
    <row r="4859" spans="1:7">
      <c r="A4859" s="16"/>
      <c r="B4859" s="16"/>
      <c r="C4859" s="16"/>
      <c r="D4859" s="16"/>
      <c r="E4859" s="16"/>
      <c r="F4859" s="16"/>
      <c r="G4859" s="24"/>
    </row>
    <row r="4860" spans="1:7">
      <c r="A4860" s="16"/>
      <c r="B4860" s="16"/>
      <c r="C4860" s="16"/>
      <c r="D4860" s="16"/>
      <c r="E4860" s="16"/>
      <c r="F4860" s="16"/>
      <c r="G4860" s="24"/>
    </row>
    <row r="4861" spans="1:7">
      <c r="A4861" s="16"/>
      <c r="B4861" s="16"/>
      <c r="C4861" s="16"/>
      <c r="D4861" s="16"/>
      <c r="E4861" s="16"/>
      <c r="F4861" s="16"/>
      <c r="G4861" s="24"/>
    </row>
    <row r="4862" spans="1:7">
      <c r="A4862" s="16"/>
      <c r="B4862" s="16"/>
      <c r="C4862" s="16"/>
      <c r="D4862" s="16"/>
      <c r="E4862" s="16"/>
      <c r="F4862" s="16"/>
      <c r="G4862" s="24"/>
    </row>
    <row r="4863" spans="1:7">
      <c r="A4863" s="16"/>
      <c r="B4863" s="16"/>
      <c r="C4863" s="16"/>
      <c r="D4863" s="16"/>
      <c r="E4863" s="16"/>
      <c r="F4863" s="16"/>
      <c r="G4863" s="24"/>
    </row>
    <row r="4864" spans="1:7">
      <c r="A4864" s="16"/>
      <c r="B4864" s="16"/>
      <c r="C4864" s="16"/>
      <c r="D4864" s="16"/>
      <c r="E4864" s="16"/>
      <c r="F4864" s="16"/>
      <c r="G4864" s="24"/>
    </row>
    <row r="4865" spans="1:7">
      <c r="A4865" s="16"/>
      <c r="B4865" s="16"/>
      <c r="C4865" s="16"/>
      <c r="D4865" s="16"/>
      <c r="E4865" s="16"/>
      <c r="F4865" s="16"/>
      <c r="G4865" s="24"/>
    </row>
    <row r="4866" spans="1:7">
      <c r="A4866" s="16"/>
      <c r="B4866" s="16"/>
      <c r="C4866" s="16"/>
      <c r="D4866" s="16"/>
      <c r="E4866" s="16"/>
      <c r="F4866" s="16"/>
      <c r="G4866" s="24"/>
    </row>
    <row r="4867" spans="1:7">
      <c r="A4867" s="16"/>
      <c r="B4867" s="16"/>
      <c r="C4867" s="16"/>
      <c r="D4867" s="16"/>
      <c r="E4867" s="16"/>
      <c r="F4867" s="16"/>
      <c r="G4867" s="24"/>
    </row>
    <row r="4868" spans="1:7">
      <c r="A4868" s="16"/>
      <c r="B4868" s="16"/>
      <c r="C4868" s="16"/>
      <c r="D4868" s="16"/>
      <c r="E4868" s="16"/>
      <c r="F4868" s="16"/>
      <c r="G4868" s="24"/>
    </row>
    <row r="4869" spans="1:7">
      <c r="A4869" s="16"/>
      <c r="B4869" s="16"/>
      <c r="C4869" s="16"/>
      <c r="D4869" s="16"/>
      <c r="E4869" s="16"/>
      <c r="F4869" s="16"/>
      <c r="G4869" s="24"/>
    </row>
    <row r="4870" spans="1:7">
      <c r="A4870" s="16"/>
      <c r="B4870" s="16"/>
      <c r="C4870" s="16"/>
      <c r="D4870" s="16"/>
      <c r="E4870" s="16"/>
      <c r="F4870" s="16"/>
      <c r="G4870" s="24"/>
    </row>
    <row r="4871" spans="1:7">
      <c r="A4871" s="16"/>
      <c r="B4871" s="16"/>
      <c r="C4871" s="16"/>
      <c r="D4871" s="16"/>
      <c r="E4871" s="16"/>
      <c r="F4871" s="16"/>
      <c r="G4871" s="24"/>
    </row>
    <row r="4872" spans="1:7">
      <c r="A4872" s="16"/>
      <c r="B4872" s="16"/>
      <c r="C4872" s="16"/>
      <c r="D4872" s="16"/>
      <c r="E4872" s="16"/>
      <c r="F4872" s="16"/>
      <c r="G4872" s="24"/>
    </row>
    <row r="4873" spans="1:7">
      <c r="A4873" s="16"/>
      <c r="B4873" s="16"/>
      <c r="C4873" s="16"/>
      <c r="D4873" s="16"/>
      <c r="E4873" s="16"/>
      <c r="F4873" s="16"/>
      <c r="G4873" s="24"/>
    </row>
    <row r="4874" spans="1:7">
      <c r="A4874" s="16"/>
      <c r="B4874" s="16"/>
      <c r="C4874" s="16"/>
      <c r="D4874" s="16"/>
      <c r="E4874" s="16"/>
      <c r="F4874" s="16"/>
      <c r="G4874" s="24"/>
    </row>
    <row r="4875" spans="1:7">
      <c r="A4875" s="16"/>
      <c r="B4875" s="16"/>
      <c r="C4875" s="16"/>
      <c r="D4875" s="16"/>
      <c r="E4875" s="16"/>
      <c r="F4875" s="16"/>
      <c r="G4875" s="24"/>
    </row>
    <row r="4876" spans="1:7">
      <c r="A4876" s="16"/>
      <c r="B4876" s="16"/>
      <c r="C4876" s="16"/>
      <c r="D4876" s="16"/>
      <c r="E4876" s="16"/>
      <c r="F4876" s="16"/>
      <c r="G4876" s="24"/>
    </row>
    <row r="4877" spans="1:7">
      <c r="A4877" s="16"/>
      <c r="B4877" s="16"/>
      <c r="C4877" s="16"/>
      <c r="D4877" s="16"/>
      <c r="E4877" s="16"/>
      <c r="F4877" s="16"/>
      <c r="G4877" s="24"/>
    </row>
    <row r="4878" spans="1:7">
      <c r="A4878" s="16"/>
      <c r="B4878" s="16"/>
      <c r="C4878" s="16"/>
      <c r="D4878" s="16"/>
      <c r="E4878" s="16"/>
      <c r="F4878" s="16"/>
      <c r="G4878" s="24"/>
    </row>
    <row r="4879" spans="1:7">
      <c r="A4879" s="16"/>
      <c r="B4879" s="16"/>
      <c r="C4879" s="16"/>
      <c r="D4879" s="16"/>
      <c r="E4879" s="16"/>
      <c r="F4879" s="16"/>
      <c r="G4879" s="24"/>
    </row>
    <row r="4880" spans="1:7">
      <c r="A4880" s="16"/>
      <c r="B4880" s="16"/>
      <c r="C4880" s="16"/>
      <c r="D4880" s="16"/>
      <c r="E4880" s="16"/>
      <c r="F4880" s="16"/>
      <c r="G4880" s="24"/>
    </row>
    <row r="4881" spans="1:7">
      <c r="A4881" s="16"/>
      <c r="B4881" s="16"/>
      <c r="C4881" s="16"/>
      <c r="D4881" s="16"/>
      <c r="E4881" s="16"/>
      <c r="F4881" s="16"/>
      <c r="G4881" s="24"/>
    </row>
    <row r="4882" spans="1:7">
      <c r="A4882" s="16"/>
      <c r="B4882" s="16"/>
      <c r="C4882" s="16"/>
      <c r="D4882" s="16"/>
      <c r="E4882" s="16"/>
      <c r="F4882" s="16"/>
      <c r="G4882" s="24"/>
    </row>
    <row r="4883" spans="1:7">
      <c r="A4883" s="16"/>
      <c r="B4883" s="16"/>
      <c r="C4883" s="16"/>
      <c r="D4883" s="16"/>
      <c r="E4883" s="16"/>
      <c r="F4883" s="16"/>
      <c r="G4883" s="24"/>
    </row>
    <row r="4884" spans="1:7">
      <c r="A4884" s="16"/>
      <c r="B4884" s="16"/>
      <c r="C4884" s="16"/>
      <c r="D4884" s="16"/>
      <c r="E4884" s="16"/>
      <c r="F4884" s="16"/>
      <c r="G4884" s="24"/>
    </row>
    <row r="4885" spans="1:7">
      <c r="A4885" s="16"/>
      <c r="B4885" s="16"/>
      <c r="C4885" s="16"/>
      <c r="D4885" s="16"/>
      <c r="E4885" s="16"/>
      <c r="F4885" s="16"/>
      <c r="G4885" s="24"/>
    </row>
    <row r="4886" spans="1:7">
      <c r="A4886" s="16"/>
      <c r="B4886" s="16"/>
      <c r="C4886" s="16"/>
      <c r="D4886" s="16"/>
      <c r="E4886" s="16"/>
      <c r="F4886" s="16"/>
      <c r="G4886" s="24"/>
    </row>
    <row r="4887" spans="1:7">
      <c r="A4887" s="16"/>
      <c r="B4887" s="16"/>
      <c r="C4887" s="16"/>
      <c r="D4887" s="16"/>
      <c r="E4887" s="16"/>
      <c r="F4887" s="16"/>
      <c r="G4887" s="24"/>
    </row>
    <row r="4888" spans="1:7">
      <c r="A4888" s="16"/>
      <c r="B4888" s="16"/>
      <c r="C4888" s="16"/>
      <c r="D4888" s="16"/>
      <c r="E4888" s="16"/>
      <c r="F4888" s="16"/>
      <c r="G4888" s="24"/>
    </row>
    <row r="4889" spans="1:7">
      <c r="A4889" s="16"/>
      <c r="B4889" s="16"/>
      <c r="C4889" s="16"/>
      <c r="D4889" s="16"/>
      <c r="E4889" s="16"/>
      <c r="F4889" s="16"/>
      <c r="G4889" s="24"/>
    </row>
    <row r="4890" spans="1:7">
      <c r="A4890" s="16"/>
      <c r="B4890" s="16"/>
      <c r="C4890" s="16"/>
      <c r="D4890" s="16"/>
      <c r="E4890" s="16"/>
      <c r="F4890" s="16"/>
      <c r="G4890" s="24"/>
    </row>
    <row r="4891" spans="1:7">
      <c r="A4891" s="16"/>
      <c r="B4891" s="16"/>
      <c r="C4891" s="16"/>
      <c r="D4891" s="16"/>
      <c r="E4891" s="16"/>
      <c r="F4891" s="16"/>
      <c r="G4891" s="24"/>
    </row>
    <row r="4892" spans="1:7">
      <c r="A4892" s="16"/>
      <c r="B4892" s="16"/>
      <c r="C4892" s="16"/>
      <c r="D4892" s="16"/>
      <c r="E4892" s="16"/>
      <c r="F4892" s="16"/>
      <c r="G4892" s="24"/>
    </row>
    <row r="4893" spans="1:7">
      <c r="A4893" s="16"/>
      <c r="B4893" s="16"/>
      <c r="C4893" s="16"/>
      <c r="D4893" s="16"/>
      <c r="E4893" s="16"/>
      <c r="F4893" s="16"/>
      <c r="G4893" s="24"/>
    </row>
    <row r="4894" spans="1:7">
      <c r="A4894" s="16"/>
      <c r="B4894" s="16"/>
      <c r="C4894" s="16"/>
      <c r="D4894" s="16"/>
      <c r="E4894" s="16"/>
      <c r="F4894" s="16"/>
      <c r="G4894" s="24"/>
    </row>
    <row r="4895" spans="1:7">
      <c r="A4895" s="16"/>
      <c r="B4895" s="16"/>
      <c r="C4895" s="16"/>
      <c r="D4895" s="16"/>
      <c r="E4895" s="16"/>
      <c r="F4895" s="16"/>
      <c r="G4895" s="24"/>
    </row>
    <row r="4896" spans="1:7">
      <c r="A4896" s="16"/>
      <c r="B4896" s="16"/>
      <c r="C4896" s="16"/>
      <c r="D4896" s="16"/>
      <c r="E4896" s="16"/>
      <c r="F4896" s="16"/>
      <c r="G4896" s="24"/>
    </row>
    <row r="4897" spans="1:7">
      <c r="A4897" s="16"/>
      <c r="B4897" s="16"/>
      <c r="C4897" s="16"/>
      <c r="D4897" s="16"/>
      <c r="E4897" s="16"/>
      <c r="F4897" s="16"/>
      <c r="G4897" s="24"/>
    </row>
    <row r="4898" spans="1:7">
      <c r="A4898" s="16"/>
      <c r="B4898" s="16"/>
      <c r="C4898" s="16"/>
      <c r="D4898" s="16"/>
      <c r="E4898" s="16"/>
      <c r="F4898" s="16"/>
      <c r="G4898" s="24"/>
    </row>
    <row r="4899" spans="1:7">
      <c r="A4899" s="16"/>
      <c r="B4899" s="16"/>
      <c r="C4899" s="16"/>
      <c r="D4899" s="16"/>
      <c r="E4899" s="16"/>
      <c r="F4899" s="16"/>
      <c r="G4899" s="24"/>
    </row>
    <row r="4900" spans="1:7">
      <c r="A4900" s="16"/>
      <c r="B4900" s="16"/>
      <c r="C4900" s="16"/>
      <c r="D4900" s="16"/>
      <c r="E4900" s="16"/>
      <c r="F4900" s="16"/>
      <c r="G4900" s="24"/>
    </row>
    <row r="4901" spans="1:7">
      <c r="A4901" s="16"/>
      <c r="B4901" s="16"/>
      <c r="C4901" s="16"/>
      <c r="D4901" s="16"/>
      <c r="E4901" s="16"/>
      <c r="F4901" s="16"/>
      <c r="G4901" s="24"/>
    </row>
    <row r="4902" spans="1:7">
      <c r="A4902" s="16"/>
      <c r="B4902" s="16"/>
      <c r="C4902" s="16"/>
      <c r="D4902" s="16"/>
      <c r="E4902" s="16"/>
      <c r="F4902" s="16"/>
      <c r="G4902" s="24"/>
    </row>
    <row r="4903" spans="1:7">
      <c r="A4903" s="16"/>
      <c r="B4903" s="16"/>
      <c r="C4903" s="16"/>
      <c r="D4903" s="16"/>
      <c r="E4903" s="16"/>
      <c r="F4903" s="16"/>
      <c r="G4903" s="24"/>
    </row>
    <row r="4904" spans="1:7">
      <c r="A4904" s="16"/>
      <c r="B4904" s="16"/>
      <c r="C4904" s="16"/>
      <c r="D4904" s="16"/>
      <c r="E4904" s="16"/>
      <c r="F4904" s="16"/>
      <c r="G4904" s="24"/>
    </row>
    <row r="4905" spans="1:7">
      <c r="A4905" s="16"/>
      <c r="B4905" s="16"/>
      <c r="C4905" s="16"/>
      <c r="D4905" s="16"/>
      <c r="E4905" s="16"/>
      <c r="F4905" s="16"/>
      <c r="G4905" s="24"/>
    </row>
    <row r="4906" spans="1:7">
      <c r="A4906" s="16"/>
      <c r="B4906" s="16"/>
      <c r="C4906" s="16"/>
      <c r="D4906" s="16"/>
      <c r="E4906" s="16"/>
      <c r="F4906" s="16"/>
      <c r="G4906" s="24"/>
    </row>
    <row r="4907" spans="1:7">
      <c r="A4907" s="16"/>
      <c r="B4907" s="16"/>
      <c r="C4907" s="16"/>
      <c r="D4907" s="16"/>
      <c r="E4907" s="16"/>
      <c r="F4907" s="16"/>
      <c r="G4907" s="24"/>
    </row>
    <row r="4908" spans="1:7">
      <c r="A4908" s="16"/>
      <c r="B4908" s="16"/>
      <c r="C4908" s="16"/>
      <c r="D4908" s="16"/>
      <c r="E4908" s="16"/>
      <c r="F4908" s="16"/>
      <c r="G4908" s="24"/>
    </row>
    <row r="4909" spans="1:7">
      <c r="A4909" s="16"/>
      <c r="B4909" s="16"/>
      <c r="C4909" s="16"/>
      <c r="D4909" s="16"/>
      <c r="E4909" s="16"/>
      <c r="F4909" s="16"/>
      <c r="G4909" s="24"/>
    </row>
    <row r="4910" spans="1:7">
      <c r="A4910" s="16"/>
      <c r="B4910" s="16"/>
      <c r="C4910" s="16"/>
      <c r="D4910" s="16"/>
      <c r="E4910" s="16"/>
      <c r="F4910" s="16"/>
      <c r="G4910" s="24"/>
    </row>
    <row r="4911" spans="1:7">
      <c r="A4911" s="16"/>
      <c r="B4911" s="16"/>
      <c r="C4911" s="16"/>
      <c r="D4911" s="16"/>
      <c r="E4911" s="16"/>
      <c r="F4911" s="16"/>
      <c r="G4911" s="24"/>
    </row>
    <row r="4912" spans="1:7">
      <c r="A4912" s="16"/>
      <c r="B4912" s="16"/>
      <c r="C4912" s="16"/>
      <c r="D4912" s="16"/>
      <c r="E4912" s="16"/>
      <c r="F4912" s="16"/>
      <c r="G4912" s="24"/>
    </row>
    <row r="4913" spans="1:7">
      <c r="A4913" s="16"/>
      <c r="B4913" s="16"/>
      <c r="C4913" s="16"/>
      <c r="D4913" s="16"/>
      <c r="E4913" s="16"/>
      <c r="F4913" s="16"/>
      <c r="G4913" s="24"/>
    </row>
    <row r="4914" spans="1:7">
      <c r="A4914" s="16"/>
      <c r="B4914" s="16"/>
      <c r="C4914" s="16"/>
      <c r="D4914" s="16"/>
      <c r="E4914" s="16"/>
      <c r="F4914" s="16"/>
      <c r="G4914" s="24"/>
    </row>
    <row r="4915" spans="1:7">
      <c r="A4915" s="16"/>
      <c r="B4915" s="16"/>
      <c r="C4915" s="16"/>
      <c r="D4915" s="16"/>
      <c r="E4915" s="16"/>
      <c r="F4915" s="16"/>
      <c r="G4915" s="24"/>
    </row>
    <row r="4916" spans="1:7">
      <c r="A4916" s="16"/>
      <c r="B4916" s="16"/>
      <c r="C4916" s="16"/>
      <c r="D4916" s="16"/>
      <c r="E4916" s="16"/>
      <c r="F4916" s="16"/>
      <c r="G4916" s="24"/>
    </row>
    <row r="4917" spans="1:7">
      <c r="A4917" s="16"/>
      <c r="B4917" s="16"/>
      <c r="C4917" s="16"/>
      <c r="D4917" s="16"/>
      <c r="E4917" s="16"/>
      <c r="F4917" s="16"/>
      <c r="G4917" s="24"/>
    </row>
    <row r="4918" spans="1:7">
      <c r="A4918" s="16"/>
      <c r="B4918" s="16"/>
      <c r="C4918" s="16"/>
      <c r="D4918" s="16"/>
      <c r="E4918" s="16"/>
      <c r="F4918" s="16"/>
      <c r="G4918" s="24"/>
    </row>
    <row r="4919" spans="1:7">
      <c r="A4919" s="16"/>
      <c r="B4919" s="16"/>
      <c r="C4919" s="16"/>
      <c r="D4919" s="16"/>
      <c r="E4919" s="16"/>
      <c r="F4919" s="16"/>
      <c r="G4919" s="24"/>
    </row>
    <row r="4920" spans="1:7">
      <c r="A4920" s="16"/>
      <c r="B4920" s="16"/>
      <c r="C4920" s="16"/>
      <c r="D4920" s="16"/>
      <c r="E4920" s="16"/>
      <c r="F4920" s="16"/>
      <c r="G4920" s="24"/>
    </row>
    <row r="4921" spans="1:7">
      <c r="A4921" s="16"/>
      <c r="B4921" s="16"/>
      <c r="C4921" s="16"/>
      <c r="D4921" s="16"/>
      <c r="E4921" s="16"/>
      <c r="F4921" s="16"/>
      <c r="G4921" s="24"/>
    </row>
    <row r="4922" spans="1:7">
      <c r="A4922" s="16"/>
      <c r="B4922" s="16"/>
      <c r="C4922" s="16"/>
      <c r="D4922" s="16"/>
      <c r="E4922" s="16"/>
      <c r="F4922" s="16"/>
      <c r="G4922" s="24"/>
    </row>
    <row r="4923" spans="1:7">
      <c r="A4923" s="16"/>
      <c r="B4923" s="16"/>
      <c r="C4923" s="16"/>
      <c r="D4923" s="16"/>
      <c r="E4923" s="16"/>
      <c r="F4923" s="16"/>
      <c r="G4923" s="24"/>
    </row>
    <row r="4924" spans="1:7">
      <c r="A4924" s="16"/>
      <c r="B4924" s="16"/>
      <c r="C4924" s="16"/>
      <c r="D4924" s="16"/>
      <c r="E4924" s="16"/>
      <c r="F4924" s="16"/>
      <c r="G4924" s="24"/>
    </row>
    <row r="4925" spans="1:7">
      <c r="A4925" s="16"/>
      <c r="B4925" s="16"/>
      <c r="C4925" s="16"/>
      <c r="D4925" s="16"/>
      <c r="E4925" s="16"/>
      <c r="F4925" s="16"/>
      <c r="G4925" s="24"/>
    </row>
    <row r="4926" spans="1:7">
      <c r="A4926" s="16"/>
      <c r="B4926" s="16"/>
      <c r="C4926" s="16"/>
      <c r="D4926" s="16"/>
      <c r="E4926" s="16"/>
      <c r="F4926" s="16"/>
      <c r="G4926" s="24"/>
    </row>
    <row r="4927" spans="1:7">
      <c r="A4927" s="16"/>
      <c r="B4927" s="16"/>
      <c r="C4927" s="16"/>
      <c r="D4927" s="16"/>
      <c r="E4927" s="16"/>
      <c r="F4927" s="16"/>
      <c r="G4927" s="24"/>
    </row>
    <row r="4928" spans="1:7">
      <c r="A4928" s="16"/>
      <c r="B4928" s="16"/>
      <c r="C4928" s="16"/>
      <c r="D4928" s="16"/>
      <c r="E4928" s="16"/>
      <c r="F4928" s="16"/>
      <c r="G4928" s="24"/>
    </row>
    <row r="4929" spans="1:7">
      <c r="A4929" s="16"/>
      <c r="B4929" s="16"/>
      <c r="C4929" s="16"/>
      <c r="D4929" s="16"/>
      <c r="E4929" s="16"/>
      <c r="F4929" s="16"/>
      <c r="G4929" s="24"/>
    </row>
    <row r="4930" spans="1:7">
      <c r="A4930" s="16"/>
      <c r="B4930" s="16"/>
      <c r="C4930" s="16"/>
      <c r="D4930" s="16"/>
      <c r="E4930" s="16"/>
      <c r="F4930" s="16"/>
      <c r="G4930" s="24"/>
    </row>
    <row r="4931" spans="1:7">
      <c r="A4931" s="16"/>
      <c r="B4931" s="16"/>
      <c r="C4931" s="16"/>
      <c r="D4931" s="16"/>
      <c r="E4931" s="16"/>
      <c r="F4931" s="16"/>
      <c r="G4931" s="24"/>
    </row>
    <row r="4932" spans="1:7">
      <c r="A4932" s="16"/>
      <c r="B4932" s="16"/>
      <c r="C4932" s="16"/>
      <c r="D4932" s="16"/>
      <c r="E4932" s="16"/>
      <c r="F4932" s="16"/>
      <c r="G4932" s="24"/>
    </row>
    <row r="4933" spans="1:7">
      <c r="A4933" s="16"/>
      <c r="B4933" s="16"/>
      <c r="C4933" s="16"/>
      <c r="D4933" s="16"/>
      <c r="E4933" s="16"/>
      <c r="F4933" s="16"/>
      <c r="G4933" s="24"/>
    </row>
    <row r="4934" spans="1:7">
      <c r="A4934" s="16"/>
      <c r="B4934" s="16"/>
      <c r="C4934" s="16"/>
      <c r="D4934" s="16"/>
      <c r="E4934" s="16"/>
      <c r="F4934" s="16"/>
      <c r="G4934" s="24"/>
    </row>
    <row r="4935" spans="1:7">
      <c r="A4935" s="16"/>
      <c r="B4935" s="16"/>
      <c r="C4935" s="16"/>
      <c r="D4935" s="16"/>
      <c r="E4935" s="16"/>
      <c r="F4935" s="16"/>
      <c r="G4935" s="24"/>
    </row>
    <row r="4936" spans="1:7">
      <c r="A4936" s="16"/>
      <c r="B4936" s="16"/>
      <c r="C4936" s="16"/>
      <c r="D4936" s="16"/>
      <c r="E4936" s="16"/>
      <c r="F4936" s="16"/>
      <c r="G4936" s="24"/>
    </row>
    <row r="4937" spans="1:7">
      <c r="A4937" s="16"/>
      <c r="B4937" s="16"/>
      <c r="C4937" s="16"/>
      <c r="D4937" s="16"/>
      <c r="E4937" s="16"/>
      <c r="F4937" s="16"/>
      <c r="G4937" s="24"/>
    </row>
    <row r="4938" spans="1:7">
      <c r="A4938" s="16"/>
      <c r="B4938" s="16"/>
      <c r="C4938" s="16"/>
      <c r="D4938" s="16"/>
      <c r="E4938" s="16"/>
      <c r="F4938" s="16"/>
      <c r="G4938" s="24"/>
    </row>
    <row r="4939" spans="1:7">
      <c r="A4939" s="16"/>
      <c r="B4939" s="16"/>
      <c r="C4939" s="16"/>
      <c r="D4939" s="16"/>
      <c r="E4939" s="16"/>
      <c r="F4939" s="16"/>
      <c r="G4939" s="24"/>
    </row>
    <row r="4940" spans="1:7">
      <c r="A4940" s="16"/>
      <c r="B4940" s="16"/>
      <c r="C4940" s="16"/>
      <c r="D4940" s="16"/>
      <c r="E4940" s="16"/>
      <c r="F4940" s="16"/>
      <c r="G4940" s="24"/>
    </row>
    <row r="4941" spans="1:7">
      <c r="A4941" s="16"/>
      <c r="B4941" s="16"/>
      <c r="C4941" s="16"/>
      <c r="D4941" s="16"/>
      <c r="E4941" s="16"/>
      <c r="F4941" s="16"/>
      <c r="G4941" s="24"/>
    </row>
    <row r="4942" spans="1:7">
      <c r="A4942" s="16"/>
      <c r="B4942" s="16"/>
      <c r="C4942" s="16"/>
      <c r="D4942" s="16"/>
      <c r="E4942" s="16"/>
      <c r="F4942" s="16"/>
      <c r="G4942" s="24"/>
    </row>
    <row r="4943" spans="1:7">
      <c r="A4943" s="16"/>
      <c r="B4943" s="16"/>
      <c r="C4943" s="16"/>
      <c r="D4943" s="16"/>
      <c r="E4943" s="16"/>
      <c r="F4943" s="16"/>
      <c r="G4943" s="24"/>
    </row>
    <row r="4944" spans="1:7">
      <c r="A4944" s="16"/>
      <c r="B4944" s="16"/>
      <c r="C4944" s="16"/>
      <c r="D4944" s="16"/>
      <c r="E4944" s="16"/>
      <c r="F4944" s="16"/>
      <c r="G4944" s="24"/>
    </row>
    <row r="4945" spans="1:7">
      <c r="A4945" s="16"/>
      <c r="B4945" s="16"/>
      <c r="C4945" s="16"/>
      <c r="D4945" s="16"/>
      <c r="E4945" s="16"/>
      <c r="F4945" s="16"/>
      <c r="G4945" s="24"/>
    </row>
    <row r="4946" spans="1:7">
      <c r="A4946" s="16"/>
      <c r="B4946" s="16"/>
      <c r="C4946" s="16"/>
      <c r="D4946" s="16"/>
      <c r="E4946" s="16"/>
      <c r="F4946" s="16"/>
      <c r="G4946" s="24"/>
    </row>
    <row r="4947" spans="1:7">
      <c r="A4947" s="16"/>
      <c r="B4947" s="16"/>
      <c r="C4947" s="16"/>
      <c r="D4947" s="16"/>
      <c r="E4947" s="16"/>
      <c r="F4947" s="16"/>
      <c r="G4947" s="24"/>
    </row>
    <row r="4948" spans="1:7">
      <c r="A4948" s="16"/>
      <c r="B4948" s="16"/>
      <c r="C4948" s="16"/>
      <c r="D4948" s="16"/>
      <c r="E4948" s="16"/>
      <c r="F4948" s="16"/>
      <c r="G4948" s="24"/>
    </row>
    <row r="4949" spans="1:7">
      <c r="A4949" s="16"/>
      <c r="B4949" s="16"/>
      <c r="C4949" s="16"/>
      <c r="D4949" s="16"/>
      <c r="E4949" s="16"/>
      <c r="F4949" s="16"/>
      <c r="G4949" s="24"/>
    </row>
    <row r="4950" spans="1:7">
      <c r="A4950" s="16"/>
      <c r="B4950" s="16"/>
      <c r="C4950" s="16"/>
      <c r="D4950" s="16"/>
      <c r="E4950" s="16"/>
      <c r="F4950" s="16"/>
      <c r="G4950" s="24"/>
    </row>
    <row r="4951" spans="1:7">
      <c r="A4951" s="16"/>
      <c r="B4951" s="16"/>
      <c r="C4951" s="16"/>
      <c r="D4951" s="16"/>
      <c r="E4951" s="16"/>
      <c r="F4951" s="16"/>
      <c r="G4951" s="24"/>
    </row>
    <row r="4952" spans="1:7">
      <c r="A4952" s="16"/>
      <c r="B4952" s="16"/>
      <c r="C4952" s="16"/>
      <c r="D4952" s="16"/>
      <c r="E4952" s="16"/>
      <c r="F4952" s="16"/>
      <c r="G4952" s="24"/>
    </row>
    <row r="4953" spans="1:7">
      <c r="A4953" s="16"/>
      <c r="B4953" s="16"/>
      <c r="C4953" s="16"/>
      <c r="D4953" s="16"/>
      <c r="E4953" s="16"/>
      <c r="F4953" s="16"/>
      <c r="G4953" s="24"/>
    </row>
    <row r="4954" spans="1:7">
      <c r="A4954" s="16"/>
      <c r="B4954" s="16"/>
      <c r="C4954" s="16"/>
      <c r="D4954" s="16"/>
      <c r="E4954" s="16"/>
      <c r="F4954" s="16"/>
      <c r="G4954" s="24"/>
    </row>
    <row r="4955" spans="1:7">
      <c r="A4955" s="16"/>
      <c r="B4955" s="16"/>
      <c r="C4955" s="16"/>
      <c r="D4955" s="16"/>
      <c r="E4955" s="16"/>
      <c r="F4955" s="16"/>
      <c r="G4955" s="24"/>
    </row>
    <row r="4956" spans="1:7">
      <c r="A4956" s="16"/>
      <c r="B4956" s="16"/>
      <c r="C4956" s="16"/>
      <c r="D4956" s="16"/>
      <c r="E4956" s="16"/>
      <c r="F4956" s="16"/>
      <c r="G4956" s="24"/>
    </row>
    <row r="4957" spans="1:7">
      <c r="A4957" s="16"/>
      <c r="B4957" s="16"/>
      <c r="C4957" s="16"/>
      <c r="D4957" s="16"/>
      <c r="E4957" s="16"/>
      <c r="F4957" s="16"/>
      <c r="G4957" s="24"/>
    </row>
    <row r="4958" spans="1:7">
      <c r="A4958" s="16"/>
      <c r="B4958" s="16"/>
      <c r="C4958" s="16"/>
      <c r="D4958" s="16"/>
      <c r="E4958" s="16"/>
      <c r="F4958" s="16"/>
      <c r="G4958" s="24"/>
    </row>
    <row r="4959" spans="1:7">
      <c r="A4959" s="16"/>
      <c r="B4959" s="16"/>
      <c r="C4959" s="16"/>
      <c r="D4959" s="16"/>
      <c r="E4959" s="16"/>
      <c r="F4959" s="16"/>
      <c r="G4959" s="24"/>
    </row>
    <row r="4960" spans="1:7">
      <c r="A4960" s="16"/>
      <c r="B4960" s="16"/>
      <c r="C4960" s="16"/>
      <c r="D4960" s="16"/>
      <c r="E4960" s="16"/>
      <c r="F4960" s="16"/>
      <c r="G4960" s="24"/>
    </row>
    <row r="4961" spans="1:7">
      <c r="A4961" s="16"/>
      <c r="B4961" s="16"/>
      <c r="C4961" s="16"/>
      <c r="D4961" s="16"/>
      <c r="E4961" s="16"/>
      <c r="F4961" s="16"/>
      <c r="G4961" s="24"/>
    </row>
    <row r="4962" spans="1:7">
      <c r="A4962" s="16"/>
      <c r="B4962" s="16"/>
      <c r="C4962" s="16"/>
      <c r="D4962" s="16"/>
      <c r="E4962" s="16"/>
      <c r="F4962" s="16"/>
      <c r="G4962" s="24"/>
    </row>
    <row r="4963" spans="1:7">
      <c r="A4963" s="16"/>
      <c r="B4963" s="16"/>
      <c r="C4963" s="16"/>
      <c r="D4963" s="16"/>
      <c r="E4963" s="16"/>
      <c r="F4963" s="16"/>
      <c r="G4963" s="24"/>
    </row>
    <row r="4964" spans="1:7">
      <c r="A4964" s="16"/>
      <c r="B4964" s="16"/>
      <c r="C4964" s="16"/>
      <c r="D4964" s="16"/>
      <c r="E4964" s="16"/>
      <c r="F4964" s="16"/>
      <c r="G4964" s="24"/>
    </row>
    <row r="4965" spans="1:7">
      <c r="A4965" s="16"/>
      <c r="B4965" s="16"/>
      <c r="C4965" s="16"/>
      <c r="D4965" s="16"/>
      <c r="E4965" s="16"/>
      <c r="F4965" s="16"/>
      <c r="G4965" s="24"/>
    </row>
    <row r="4966" spans="1:7">
      <c r="A4966" s="16"/>
      <c r="B4966" s="16"/>
      <c r="C4966" s="16"/>
      <c r="D4966" s="16"/>
      <c r="E4966" s="16"/>
      <c r="F4966" s="16"/>
      <c r="G4966" s="24"/>
    </row>
    <row r="4967" spans="1:7">
      <c r="A4967" s="16"/>
      <c r="B4967" s="16"/>
      <c r="C4967" s="16"/>
      <c r="D4967" s="16"/>
      <c r="E4967" s="16"/>
      <c r="F4967" s="16"/>
      <c r="G4967" s="24"/>
    </row>
    <row r="4968" spans="1:7">
      <c r="A4968" s="16"/>
      <c r="B4968" s="16"/>
      <c r="C4968" s="16"/>
      <c r="D4968" s="16"/>
      <c r="E4968" s="16"/>
      <c r="F4968" s="16"/>
      <c r="G4968" s="24"/>
    </row>
    <row r="4969" spans="1:7">
      <c r="A4969" s="16"/>
      <c r="B4969" s="16"/>
      <c r="C4969" s="16"/>
      <c r="D4969" s="16"/>
      <c r="E4969" s="16"/>
      <c r="F4969" s="16"/>
      <c r="G4969" s="24"/>
    </row>
    <row r="4970" spans="1:7">
      <c r="A4970" s="16"/>
      <c r="B4970" s="16"/>
      <c r="C4970" s="16"/>
      <c r="D4970" s="16"/>
      <c r="E4970" s="16"/>
      <c r="F4970" s="16"/>
      <c r="G4970" s="24"/>
    </row>
    <row r="4971" spans="1:7">
      <c r="A4971" s="16"/>
      <c r="B4971" s="16"/>
      <c r="C4971" s="16"/>
      <c r="D4971" s="16"/>
      <c r="E4971" s="16"/>
      <c r="F4971" s="16"/>
      <c r="G4971" s="24"/>
    </row>
    <row r="4972" spans="1:7">
      <c r="A4972" s="16"/>
      <c r="B4972" s="16"/>
      <c r="C4972" s="16"/>
      <c r="D4972" s="16"/>
      <c r="E4972" s="16"/>
      <c r="F4972" s="16"/>
      <c r="G4972" s="24"/>
    </row>
    <row r="4973" spans="1:7">
      <c r="A4973" s="16"/>
      <c r="B4973" s="16"/>
      <c r="C4973" s="16"/>
      <c r="D4973" s="16"/>
      <c r="E4973" s="16"/>
      <c r="F4973" s="16"/>
      <c r="G4973" s="24"/>
    </row>
    <row r="4974" spans="1:7">
      <c r="A4974" s="16"/>
      <c r="B4974" s="16"/>
      <c r="C4974" s="16"/>
      <c r="D4974" s="16"/>
      <c r="E4974" s="16"/>
      <c r="F4974" s="16"/>
      <c r="G4974" s="24"/>
    </row>
    <row r="4975" spans="1:7">
      <c r="A4975" s="16"/>
      <c r="B4975" s="16"/>
      <c r="C4975" s="16"/>
      <c r="D4975" s="16"/>
      <c r="E4975" s="16"/>
      <c r="F4975" s="16"/>
      <c r="G4975" s="24"/>
    </row>
    <row r="4976" spans="1:7">
      <c r="A4976" s="16"/>
      <c r="B4976" s="16"/>
      <c r="C4976" s="16"/>
      <c r="D4976" s="16"/>
      <c r="E4976" s="16"/>
      <c r="F4976" s="16"/>
      <c r="G4976" s="24"/>
    </row>
    <row r="4977" spans="1:7">
      <c r="A4977" s="16"/>
      <c r="B4977" s="16"/>
      <c r="C4977" s="16"/>
      <c r="D4977" s="16"/>
      <c r="E4977" s="16"/>
      <c r="F4977" s="16"/>
      <c r="G4977" s="24"/>
    </row>
    <row r="4978" spans="1:7">
      <c r="A4978" s="16"/>
      <c r="B4978" s="16"/>
      <c r="C4978" s="16"/>
      <c r="D4978" s="16"/>
      <c r="E4978" s="16"/>
      <c r="F4978" s="16"/>
      <c r="G4978" s="24"/>
    </row>
    <row r="4979" spans="1:7">
      <c r="A4979" s="16"/>
      <c r="B4979" s="16"/>
      <c r="C4979" s="16"/>
      <c r="D4979" s="16"/>
      <c r="E4979" s="16"/>
      <c r="F4979" s="16"/>
      <c r="G4979" s="24"/>
    </row>
    <row r="4980" spans="1:7">
      <c r="A4980" s="16"/>
      <c r="B4980" s="16"/>
      <c r="C4980" s="16"/>
      <c r="D4980" s="16"/>
      <c r="E4980" s="16"/>
      <c r="F4980" s="16"/>
      <c r="G4980" s="24"/>
    </row>
    <row r="4981" spans="1:7">
      <c r="A4981" s="16"/>
      <c r="B4981" s="16"/>
      <c r="C4981" s="16"/>
      <c r="D4981" s="16"/>
      <c r="E4981" s="16"/>
      <c r="F4981" s="16"/>
      <c r="G4981" s="24"/>
    </row>
    <row r="4982" spans="1:7">
      <c r="A4982" s="16"/>
      <c r="B4982" s="16"/>
      <c r="C4982" s="16"/>
      <c r="D4982" s="16"/>
      <c r="E4982" s="16"/>
      <c r="F4982" s="16"/>
      <c r="G4982" s="24"/>
    </row>
    <row r="4983" spans="1:7">
      <c r="A4983" s="16"/>
      <c r="B4983" s="16"/>
      <c r="C4983" s="16"/>
      <c r="D4983" s="16"/>
      <c r="E4983" s="16"/>
      <c r="F4983" s="16"/>
      <c r="G4983" s="24"/>
    </row>
    <row r="4984" spans="1:7">
      <c r="A4984" s="16"/>
      <c r="B4984" s="16"/>
      <c r="C4984" s="16"/>
      <c r="D4984" s="16"/>
      <c r="E4984" s="16"/>
      <c r="F4984" s="16"/>
      <c r="G4984" s="24"/>
    </row>
    <row r="4985" spans="1:7">
      <c r="A4985" s="16"/>
      <c r="B4985" s="16"/>
      <c r="C4985" s="16"/>
      <c r="D4985" s="16"/>
      <c r="E4985" s="16"/>
      <c r="F4985" s="16"/>
      <c r="G4985" s="24"/>
    </row>
    <row r="4986" spans="1:7">
      <c r="A4986" s="16"/>
      <c r="B4986" s="16"/>
      <c r="C4986" s="16"/>
      <c r="D4986" s="16"/>
      <c r="E4986" s="16"/>
      <c r="F4986" s="16"/>
      <c r="G4986" s="24"/>
    </row>
    <row r="4987" spans="1:7">
      <c r="A4987" s="16"/>
      <c r="B4987" s="16"/>
      <c r="C4987" s="16"/>
      <c r="D4987" s="16"/>
      <c r="E4987" s="16"/>
      <c r="F4987" s="16"/>
      <c r="G4987" s="24"/>
    </row>
    <row r="4988" spans="1:7">
      <c r="A4988" s="16"/>
      <c r="B4988" s="16"/>
      <c r="C4988" s="16"/>
      <c r="D4988" s="16"/>
      <c r="E4988" s="16"/>
      <c r="F4988" s="16"/>
      <c r="G4988" s="24"/>
    </row>
    <row r="4989" spans="1:7">
      <c r="A4989" s="16"/>
      <c r="B4989" s="16"/>
      <c r="C4989" s="16"/>
      <c r="D4989" s="16"/>
      <c r="E4989" s="16"/>
      <c r="F4989" s="16"/>
      <c r="G4989" s="24"/>
    </row>
    <row r="4990" spans="1:7">
      <c r="A4990" s="16"/>
      <c r="B4990" s="16"/>
      <c r="C4990" s="16"/>
      <c r="D4990" s="16"/>
      <c r="E4990" s="16"/>
      <c r="F4990" s="16"/>
      <c r="G4990" s="24"/>
    </row>
    <row r="4991" spans="1:7">
      <c r="A4991" s="16"/>
      <c r="B4991" s="16"/>
      <c r="C4991" s="16"/>
      <c r="D4991" s="16"/>
      <c r="E4991" s="16"/>
      <c r="F4991" s="16"/>
      <c r="G4991" s="24"/>
    </row>
    <row r="4992" spans="1:7">
      <c r="A4992" s="16"/>
      <c r="B4992" s="16"/>
      <c r="C4992" s="16"/>
      <c r="D4992" s="16"/>
      <c r="E4992" s="16"/>
      <c r="F4992" s="16"/>
      <c r="G4992" s="24"/>
    </row>
    <row r="4993" spans="1:7">
      <c r="A4993" s="16"/>
      <c r="B4993" s="16"/>
      <c r="C4993" s="16"/>
      <c r="D4993" s="16"/>
      <c r="E4993" s="16"/>
      <c r="F4993" s="16"/>
      <c r="G4993" s="24"/>
    </row>
    <row r="4994" spans="1:7">
      <c r="A4994" s="16"/>
      <c r="B4994" s="16"/>
      <c r="C4994" s="16"/>
      <c r="D4994" s="16"/>
      <c r="E4994" s="16"/>
      <c r="F4994" s="16"/>
      <c r="G4994" s="24"/>
    </row>
    <row r="4995" spans="1:7">
      <c r="A4995" s="16"/>
      <c r="B4995" s="16"/>
      <c r="C4995" s="16"/>
      <c r="D4995" s="16"/>
      <c r="E4995" s="16"/>
      <c r="F4995" s="16"/>
      <c r="G4995" s="24"/>
    </row>
    <row r="4996" spans="1:7">
      <c r="A4996" s="16"/>
      <c r="B4996" s="16"/>
      <c r="C4996" s="16"/>
      <c r="D4996" s="16"/>
      <c r="E4996" s="16"/>
      <c r="F4996" s="16"/>
      <c r="G4996" s="24"/>
    </row>
    <row r="4997" spans="1:7">
      <c r="A4997" s="16"/>
      <c r="B4997" s="16"/>
      <c r="C4997" s="16"/>
      <c r="D4997" s="16"/>
      <c r="E4997" s="16"/>
      <c r="F4997" s="16"/>
      <c r="G4997" s="24"/>
    </row>
    <row r="4998" spans="1:7">
      <c r="A4998" s="16"/>
      <c r="B4998" s="16"/>
      <c r="C4998" s="16"/>
      <c r="D4998" s="16"/>
      <c r="E4998" s="16"/>
      <c r="F4998" s="16"/>
      <c r="G4998" s="24"/>
    </row>
    <row r="4999" spans="1:7">
      <c r="A4999" s="16"/>
      <c r="B4999" s="16"/>
      <c r="C4999" s="16"/>
      <c r="D4999" s="16"/>
      <c r="E4999" s="16"/>
      <c r="F4999" s="16"/>
      <c r="G4999" s="24"/>
    </row>
    <row r="5000" spans="1:7">
      <c r="A5000" s="16"/>
      <c r="B5000" s="16"/>
      <c r="C5000" s="16"/>
      <c r="D5000" s="16"/>
      <c r="E5000" s="16"/>
      <c r="F5000" s="16"/>
      <c r="G5000" s="24"/>
    </row>
    <row r="5001" spans="1:7">
      <c r="A5001" s="16"/>
      <c r="B5001" s="16"/>
      <c r="C5001" s="16"/>
      <c r="D5001" s="16"/>
      <c r="E5001" s="16"/>
      <c r="F5001" s="16"/>
      <c r="G5001" s="24"/>
    </row>
    <row r="5002" spans="1:7">
      <c r="A5002" s="16"/>
      <c r="B5002" s="16"/>
      <c r="C5002" s="16"/>
      <c r="D5002" s="16"/>
      <c r="E5002" s="16"/>
      <c r="F5002" s="16"/>
      <c r="G5002" s="24"/>
    </row>
    <row r="5003" spans="1:7">
      <c r="A5003" s="16"/>
      <c r="B5003" s="16"/>
      <c r="C5003" s="16"/>
      <c r="D5003" s="16"/>
      <c r="E5003" s="16"/>
      <c r="F5003" s="16"/>
      <c r="G5003" s="24"/>
    </row>
    <row r="5004" spans="1:7">
      <c r="A5004" s="16"/>
      <c r="B5004" s="16"/>
      <c r="C5004" s="16"/>
      <c r="D5004" s="16"/>
      <c r="E5004" s="16"/>
      <c r="F5004" s="16"/>
      <c r="G5004" s="24"/>
    </row>
    <row r="5005" spans="1:7">
      <c r="A5005" s="16"/>
      <c r="B5005" s="16"/>
      <c r="C5005" s="16"/>
      <c r="D5005" s="16"/>
      <c r="E5005" s="16"/>
      <c r="F5005" s="16"/>
      <c r="G5005" s="24"/>
    </row>
    <row r="5006" spans="1:7">
      <c r="A5006" s="16"/>
      <c r="B5006" s="16"/>
      <c r="C5006" s="16"/>
      <c r="D5006" s="16"/>
      <c r="E5006" s="16"/>
      <c r="F5006" s="16"/>
      <c r="G5006" s="24"/>
    </row>
    <row r="5007" spans="1:7">
      <c r="A5007" s="16"/>
      <c r="B5007" s="16"/>
      <c r="C5007" s="16"/>
      <c r="D5007" s="16"/>
      <c r="E5007" s="16"/>
      <c r="F5007" s="16"/>
      <c r="G5007" s="24"/>
    </row>
    <row r="5008" spans="1:7">
      <c r="A5008" s="16"/>
      <c r="B5008" s="16"/>
      <c r="C5008" s="16"/>
      <c r="D5008" s="16"/>
      <c r="E5008" s="16"/>
      <c r="F5008" s="16"/>
      <c r="G5008" s="24"/>
    </row>
    <row r="5009" spans="1:7">
      <c r="A5009" s="16"/>
      <c r="B5009" s="16"/>
      <c r="C5009" s="16"/>
      <c r="D5009" s="16"/>
      <c r="E5009" s="16"/>
      <c r="F5009" s="16"/>
      <c r="G5009" s="24"/>
    </row>
    <row r="5010" spans="1:7">
      <c r="A5010" s="16"/>
      <c r="B5010" s="16"/>
      <c r="C5010" s="16"/>
      <c r="D5010" s="16"/>
      <c r="E5010" s="16"/>
      <c r="F5010" s="16"/>
      <c r="G5010" s="24"/>
    </row>
    <row r="5011" spans="1:7">
      <c r="A5011" s="16"/>
      <c r="B5011" s="16"/>
      <c r="C5011" s="16"/>
      <c r="D5011" s="16"/>
      <c r="E5011" s="16"/>
      <c r="F5011" s="16"/>
      <c r="G5011" s="24"/>
    </row>
    <row r="5012" spans="1:7">
      <c r="A5012" s="16"/>
      <c r="B5012" s="16"/>
      <c r="C5012" s="16"/>
      <c r="D5012" s="16"/>
      <c r="E5012" s="16"/>
      <c r="F5012" s="16"/>
      <c r="G5012" s="24"/>
    </row>
    <row r="5013" spans="1:7">
      <c r="A5013" s="16"/>
      <c r="B5013" s="16"/>
      <c r="C5013" s="16"/>
      <c r="D5013" s="16"/>
      <c r="E5013" s="16"/>
      <c r="F5013" s="16"/>
      <c r="G5013" s="24"/>
    </row>
    <row r="5014" spans="1:7">
      <c r="A5014" s="16"/>
      <c r="B5014" s="16"/>
      <c r="C5014" s="16"/>
      <c r="D5014" s="16"/>
      <c r="E5014" s="16"/>
      <c r="F5014" s="16"/>
      <c r="G5014" s="24"/>
    </row>
    <row r="5015" spans="1:7">
      <c r="A5015" s="16"/>
      <c r="B5015" s="16"/>
      <c r="C5015" s="16"/>
      <c r="D5015" s="16"/>
      <c r="E5015" s="16"/>
      <c r="F5015" s="16"/>
      <c r="G5015" s="24"/>
    </row>
    <row r="5016" spans="1:7">
      <c r="A5016" s="16"/>
      <c r="B5016" s="16"/>
      <c r="C5016" s="16"/>
      <c r="D5016" s="16"/>
      <c r="E5016" s="16"/>
      <c r="F5016" s="16"/>
      <c r="G5016" s="24"/>
    </row>
    <row r="5017" spans="1:7">
      <c r="A5017" s="16"/>
      <c r="B5017" s="16"/>
      <c r="C5017" s="16"/>
      <c r="D5017" s="16"/>
      <c r="E5017" s="16"/>
      <c r="F5017" s="16"/>
      <c r="G5017" s="24"/>
    </row>
    <row r="5018" spans="1:7">
      <c r="A5018" s="16"/>
      <c r="B5018" s="16"/>
      <c r="C5018" s="16"/>
      <c r="D5018" s="16"/>
      <c r="E5018" s="16"/>
      <c r="F5018" s="16"/>
      <c r="G5018" s="24"/>
    </row>
    <row r="5019" spans="1:7">
      <c r="A5019" s="16"/>
      <c r="B5019" s="16"/>
      <c r="C5019" s="16"/>
      <c r="D5019" s="16"/>
      <c r="E5019" s="16"/>
      <c r="F5019" s="16"/>
      <c r="G5019" s="24"/>
    </row>
    <row r="5020" spans="1:7">
      <c r="A5020" s="16"/>
      <c r="B5020" s="16"/>
      <c r="C5020" s="16"/>
      <c r="D5020" s="16"/>
      <c r="E5020" s="16"/>
      <c r="F5020" s="16"/>
      <c r="G5020" s="24"/>
    </row>
    <row r="5021" spans="1:7">
      <c r="A5021" s="16"/>
      <c r="B5021" s="16"/>
      <c r="C5021" s="16"/>
      <c r="D5021" s="16"/>
      <c r="E5021" s="16"/>
      <c r="F5021" s="16"/>
      <c r="G5021" s="24"/>
    </row>
    <row r="5022" spans="1:7">
      <c r="A5022" s="16"/>
      <c r="B5022" s="16"/>
      <c r="C5022" s="16"/>
      <c r="D5022" s="16"/>
      <c r="E5022" s="16"/>
      <c r="F5022" s="16"/>
      <c r="G5022" s="24"/>
    </row>
    <row r="5023" spans="1:7">
      <c r="A5023" s="16"/>
      <c r="B5023" s="16"/>
      <c r="C5023" s="16"/>
      <c r="D5023" s="16"/>
      <c r="E5023" s="16"/>
      <c r="F5023" s="16"/>
      <c r="G5023" s="24"/>
    </row>
    <row r="5024" spans="1:7">
      <c r="A5024" s="16"/>
      <c r="B5024" s="16"/>
      <c r="C5024" s="16"/>
      <c r="D5024" s="16"/>
      <c r="E5024" s="16"/>
      <c r="F5024" s="16"/>
      <c r="G5024" s="24"/>
    </row>
    <row r="5025" spans="1:7">
      <c r="A5025" s="16"/>
      <c r="B5025" s="16"/>
      <c r="C5025" s="16"/>
      <c r="D5025" s="16"/>
      <c r="E5025" s="16"/>
      <c r="F5025" s="16"/>
      <c r="G5025" s="24"/>
    </row>
    <row r="5026" spans="1:7">
      <c r="A5026" s="16"/>
      <c r="B5026" s="16"/>
      <c r="C5026" s="16"/>
      <c r="D5026" s="16"/>
      <c r="E5026" s="16"/>
      <c r="F5026" s="16"/>
      <c r="G5026" s="24"/>
    </row>
    <row r="5027" spans="1:7">
      <c r="A5027" s="16"/>
      <c r="B5027" s="16"/>
      <c r="C5027" s="16"/>
      <c r="D5027" s="16"/>
      <c r="E5027" s="16"/>
      <c r="F5027" s="16"/>
      <c r="G5027" s="24"/>
    </row>
    <row r="5028" spans="1:7">
      <c r="A5028" s="16"/>
      <c r="B5028" s="16"/>
      <c r="C5028" s="16"/>
      <c r="D5028" s="16"/>
      <c r="E5028" s="16"/>
      <c r="F5028" s="16"/>
      <c r="G5028" s="24"/>
    </row>
    <row r="5029" spans="1:7">
      <c r="A5029" s="16"/>
      <c r="B5029" s="16"/>
      <c r="C5029" s="16"/>
      <c r="D5029" s="16"/>
      <c r="E5029" s="16"/>
      <c r="F5029" s="16"/>
      <c r="G5029" s="24"/>
    </row>
    <row r="5030" spans="1:7">
      <c r="A5030" s="16"/>
      <c r="B5030" s="16"/>
      <c r="C5030" s="16"/>
      <c r="D5030" s="16"/>
      <c r="E5030" s="16"/>
      <c r="F5030" s="16"/>
      <c r="G5030" s="24"/>
    </row>
    <row r="5031" spans="1:7">
      <c r="A5031" s="16"/>
      <c r="B5031" s="16"/>
      <c r="C5031" s="16"/>
      <c r="D5031" s="16"/>
      <c r="E5031" s="16"/>
      <c r="F5031" s="16"/>
      <c r="G5031" s="24"/>
    </row>
    <row r="5032" spans="1:7">
      <c r="A5032" s="16"/>
      <c r="B5032" s="16"/>
      <c r="C5032" s="16"/>
      <c r="D5032" s="16"/>
      <c r="E5032" s="16"/>
      <c r="F5032" s="16"/>
      <c r="G5032" s="24"/>
    </row>
    <row r="5033" spans="1:7">
      <c r="A5033" s="16"/>
      <c r="B5033" s="16"/>
      <c r="C5033" s="16"/>
      <c r="D5033" s="16"/>
      <c r="E5033" s="16"/>
      <c r="F5033" s="16"/>
      <c r="G5033" s="24"/>
    </row>
    <row r="5034" spans="1:7">
      <c r="A5034" s="16"/>
      <c r="B5034" s="16"/>
      <c r="C5034" s="16"/>
      <c r="D5034" s="16"/>
      <c r="E5034" s="16"/>
      <c r="F5034" s="16"/>
      <c r="G5034" s="24"/>
    </row>
    <row r="5035" spans="1:7">
      <c r="A5035" s="16"/>
      <c r="B5035" s="16"/>
      <c r="C5035" s="16"/>
      <c r="D5035" s="16"/>
      <c r="E5035" s="16"/>
      <c r="F5035" s="16"/>
      <c r="G5035" s="24"/>
    </row>
    <row r="5036" spans="1:7">
      <c r="A5036" s="16"/>
      <c r="B5036" s="16"/>
      <c r="C5036" s="16"/>
      <c r="D5036" s="16"/>
      <c r="E5036" s="16"/>
      <c r="F5036" s="16"/>
      <c r="G5036" s="24"/>
    </row>
    <row r="5037" spans="1:7">
      <c r="A5037" s="16"/>
      <c r="B5037" s="16"/>
      <c r="C5037" s="16"/>
      <c r="D5037" s="16"/>
      <c r="E5037" s="16"/>
      <c r="F5037" s="16"/>
      <c r="G5037" s="24"/>
    </row>
    <row r="5038" spans="1:7">
      <c r="A5038" s="16"/>
      <c r="B5038" s="16"/>
      <c r="C5038" s="16"/>
      <c r="D5038" s="16"/>
      <c r="E5038" s="16"/>
      <c r="F5038" s="16"/>
      <c r="G5038" s="24"/>
    </row>
    <row r="5039" spans="1:7">
      <c r="A5039" s="16"/>
      <c r="B5039" s="16"/>
      <c r="C5039" s="16"/>
      <c r="D5039" s="16"/>
      <c r="E5039" s="16"/>
      <c r="F5039" s="16"/>
      <c r="G5039" s="24"/>
    </row>
    <row r="5040" spans="1:7">
      <c r="A5040" s="16"/>
      <c r="B5040" s="16"/>
      <c r="C5040" s="16"/>
      <c r="D5040" s="16"/>
      <c r="E5040" s="16"/>
      <c r="F5040" s="16"/>
      <c r="G5040" s="24"/>
    </row>
    <row r="5041" spans="1:7">
      <c r="A5041" s="16"/>
      <c r="B5041" s="16"/>
      <c r="C5041" s="16"/>
      <c r="D5041" s="16"/>
      <c r="E5041" s="16"/>
      <c r="F5041" s="16"/>
      <c r="G5041" s="24"/>
    </row>
    <row r="5042" spans="1:7">
      <c r="A5042" s="16"/>
      <c r="B5042" s="16"/>
      <c r="C5042" s="16"/>
      <c r="D5042" s="16"/>
      <c r="E5042" s="16"/>
      <c r="F5042" s="16"/>
      <c r="G5042" s="24"/>
    </row>
    <row r="5043" spans="1:7">
      <c r="A5043" s="16"/>
      <c r="B5043" s="16"/>
      <c r="C5043" s="16"/>
      <c r="D5043" s="16"/>
      <c r="E5043" s="16"/>
      <c r="F5043" s="16"/>
      <c r="G5043" s="24"/>
    </row>
    <row r="5044" spans="1:7">
      <c r="A5044" s="16"/>
      <c r="B5044" s="16"/>
      <c r="C5044" s="16"/>
      <c r="D5044" s="16"/>
      <c r="E5044" s="16"/>
      <c r="F5044" s="16"/>
      <c r="G5044" s="24"/>
    </row>
    <row r="5045" spans="1:7">
      <c r="A5045" s="16"/>
      <c r="B5045" s="16"/>
      <c r="C5045" s="16"/>
      <c r="D5045" s="16"/>
      <c r="E5045" s="16"/>
      <c r="F5045" s="16"/>
      <c r="G5045" s="24"/>
    </row>
    <row r="5046" spans="1:7">
      <c r="A5046" s="16"/>
      <c r="B5046" s="16"/>
      <c r="C5046" s="16"/>
      <c r="D5046" s="16"/>
      <c r="E5046" s="16"/>
      <c r="F5046" s="16"/>
      <c r="G5046" s="24"/>
    </row>
    <row r="5047" spans="1:7">
      <c r="A5047" s="16"/>
      <c r="B5047" s="16"/>
      <c r="C5047" s="16"/>
      <c r="D5047" s="16"/>
      <c r="E5047" s="16"/>
      <c r="F5047" s="16"/>
      <c r="G5047" s="24"/>
    </row>
    <row r="5048" spans="1:7">
      <c r="A5048" s="16"/>
      <c r="B5048" s="16"/>
      <c r="C5048" s="16"/>
      <c r="D5048" s="16"/>
      <c r="E5048" s="16"/>
      <c r="F5048" s="16"/>
      <c r="G5048" s="24"/>
    </row>
    <row r="5049" spans="1:7">
      <c r="A5049" s="16"/>
      <c r="B5049" s="16"/>
      <c r="C5049" s="16"/>
      <c r="D5049" s="16"/>
      <c r="E5049" s="16"/>
      <c r="F5049" s="16"/>
      <c r="G5049" s="24"/>
    </row>
    <row r="5050" spans="1:7">
      <c r="A5050" s="16"/>
      <c r="B5050" s="16"/>
      <c r="C5050" s="16"/>
      <c r="D5050" s="16"/>
      <c r="E5050" s="16"/>
      <c r="F5050" s="16"/>
      <c r="G5050" s="24"/>
    </row>
    <row r="5051" spans="1:7">
      <c r="A5051" s="16"/>
      <c r="B5051" s="16"/>
      <c r="C5051" s="16"/>
      <c r="D5051" s="16"/>
      <c r="E5051" s="16"/>
      <c r="F5051" s="16"/>
      <c r="G5051" s="24"/>
    </row>
    <row r="5052" spans="1:7">
      <c r="A5052" s="16"/>
      <c r="B5052" s="16"/>
      <c r="C5052" s="16"/>
      <c r="D5052" s="16"/>
      <c r="E5052" s="16"/>
      <c r="F5052" s="16"/>
      <c r="G5052" s="24"/>
    </row>
    <row r="5053" spans="1:7">
      <c r="A5053" s="16"/>
      <c r="B5053" s="16"/>
      <c r="C5053" s="16"/>
      <c r="D5053" s="16"/>
      <c r="E5053" s="16"/>
      <c r="F5053" s="16"/>
      <c r="G5053" s="24"/>
    </row>
    <row r="5054" spans="1:7">
      <c r="A5054" s="16"/>
      <c r="B5054" s="16"/>
      <c r="C5054" s="16"/>
      <c r="D5054" s="16"/>
      <c r="E5054" s="16"/>
      <c r="F5054" s="16"/>
      <c r="G5054" s="24"/>
    </row>
    <row r="5055" spans="1:7">
      <c r="A5055" s="16"/>
      <c r="B5055" s="16"/>
      <c r="C5055" s="16"/>
      <c r="D5055" s="16"/>
      <c r="E5055" s="16"/>
      <c r="F5055" s="16"/>
      <c r="G5055" s="24"/>
    </row>
    <row r="5056" spans="1:7">
      <c r="A5056" s="16"/>
      <c r="B5056" s="16"/>
      <c r="C5056" s="16"/>
      <c r="D5056" s="16"/>
      <c r="E5056" s="16"/>
      <c r="F5056" s="16"/>
      <c r="G5056" s="24"/>
    </row>
    <row r="5057" spans="1:7">
      <c r="A5057" s="16"/>
      <c r="B5057" s="16"/>
      <c r="C5057" s="16"/>
      <c r="D5057" s="16"/>
      <c r="E5057" s="16"/>
      <c r="F5057" s="16"/>
      <c r="G5057" s="24"/>
    </row>
    <row r="5058" spans="1:7">
      <c r="A5058" s="16"/>
      <c r="B5058" s="16"/>
      <c r="C5058" s="16"/>
      <c r="D5058" s="16"/>
      <c r="E5058" s="16"/>
      <c r="F5058" s="16"/>
      <c r="G5058" s="24"/>
    </row>
    <row r="5059" spans="1:7">
      <c r="A5059" s="16"/>
      <c r="B5059" s="16"/>
      <c r="C5059" s="16"/>
      <c r="D5059" s="16"/>
      <c r="E5059" s="16"/>
      <c r="F5059" s="16"/>
      <c r="G5059" s="24"/>
    </row>
    <row r="5060" spans="1:7">
      <c r="A5060" s="16"/>
      <c r="B5060" s="16"/>
      <c r="C5060" s="16"/>
      <c r="D5060" s="16"/>
      <c r="E5060" s="16"/>
      <c r="F5060" s="16"/>
      <c r="G5060" s="24"/>
    </row>
    <row r="5061" spans="1:7">
      <c r="A5061" s="16"/>
      <c r="B5061" s="16"/>
      <c r="C5061" s="16"/>
      <c r="D5061" s="16"/>
      <c r="E5061" s="16"/>
      <c r="F5061" s="16"/>
      <c r="G5061" s="24"/>
    </row>
    <row r="5062" spans="1:7">
      <c r="A5062" s="16"/>
      <c r="B5062" s="16"/>
      <c r="C5062" s="16"/>
      <c r="D5062" s="16"/>
      <c r="E5062" s="16"/>
      <c r="F5062" s="16"/>
      <c r="G5062" s="24"/>
    </row>
    <row r="5063" spans="1:7">
      <c r="A5063" s="16"/>
      <c r="B5063" s="16"/>
      <c r="C5063" s="16"/>
      <c r="D5063" s="16"/>
      <c r="E5063" s="16"/>
      <c r="F5063" s="16"/>
      <c r="G5063" s="24"/>
    </row>
    <row r="5064" spans="1:7">
      <c r="A5064" s="16"/>
      <c r="B5064" s="16"/>
      <c r="C5064" s="16"/>
      <c r="D5064" s="16"/>
      <c r="E5064" s="16"/>
      <c r="F5064" s="16"/>
      <c r="G5064" s="24"/>
    </row>
    <row r="5065" spans="1:7">
      <c r="A5065" s="16"/>
      <c r="B5065" s="16"/>
      <c r="C5065" s="16"/>
      <c r="D5065" s="16"/>
      <c r="E5065" s="16"/>
      <c r="F5065" s="16"/>
      <c r="G5065" s="24"/>
    </row>
    <row r="5066" spans="1:7">
      <c r="A5066" s="16"/>
      <c r="B5066" s="16"/>
      <c r="C5066" s="16"/>
      <c r="D5066" s="16"/>
      <c r="E5066" s="16"/>
      <c r="F5066" s="16"/>
      <c r="G5066" s="24"/>
    </row>
    <row r="5067" spans="1:7">
      <c r="A5067" s="16"/>
      <c r="B5067" s="16"/>
      <c r="C5067" s="16"/>
      <c r="D5067" s="16"/>
      <c r="E5067" s="16"/>
      <c r="F5067" s="16"/>
      <c r="G5067" s="24"/>
    </row>
    <row r="5068" spans="1:7">
      <c r="A5068" s="16"/>
      <c r="B5068" s="16"/>
      <c r="C5068" s="16"/>
      <c r="D5068" s="16"/>
      <c r="E5068" s="16"/>
      <c r="F5068" s="16"/>
      <c r="G5068" s="24"/>
    </row>
    <row r="5069" spans="1:7">
      <c r="A5069" s="16"/>
      <c r="B5069" s="16"/>
      <c r="C5069" s="16"/>
      <c r="D5069" s="16"/>
      <c r="E5069" s="16"/>
      <c r="F5069" s="16"/>
      <c r="G5069" s="24"/>
    </row>
    <row r="5070" spans="1:7">
      <c r="A5070" s="16"/>
      <c r="B5070" s="16"/>
      <c r="C5070" s="16"/>
      <c r="D5070" s="16"/>
      <c r="E5070" s="16"/>
      <c r="F5070" s="16"/>
      <c r="G5070" s="24"/>
    </row>
    <row r="5071" spans="1:7">
      <c r="A5071" s="16"/>
      <c r="B5071" s="16"/>
      <c r="C5071" s="16"/>
      <c r="D5071" s="16"/>
      <c r="E5071" s="16"/>
      <c r="F5071" s="16"/>
      <c r="G5071" s="24"/>
    </row>
    <row r="5072" spans="1:7">
      <c r="A5072" s="16"/>
      <c r="B5072" s="16"/>
      <c r="C5072" s="16"/>
      <c r="D5072" s="16"/>
      <c r="E5072" s="16"/>
      <c r="F5072" s="16"/>
      <c r="G5072" s="24"/>
    </row>
    <row r="5073" spans="1:7">
      <c r="A5073" s="16"/>
      <c r="B5073" s="16"/>
      <c r="C5073" s="16"/>
      <c r="D5073" s="16"/>
      <c r="E5073" s="16"/>
      <c r="F5073" s="16"/>
      <c r="G5073" s="24"/>
    </row>
    <row r="5074" spans="1:7">
      <c r="A5074" s="16"/>
      <c r="B5074" s="16"/>
      <c r="C5074" s="16"/>
      <c r="D5074" s="16"/>
      <c r="E5074" s="16"/>
      <c r="F5074" s="16"/>
      <c r="G5074" s="24"/>
    </row>
    <row r="5075" spans="1:7">
      <c r="A5075" s="16"/>
      <c r="B5075" s="16"/>
      <c r="C5075" s="16"/>
      <c r="D5075" s="16"/>
      <c r="E5075" s="16"/>
      <c r="F5075" s="16"/>
      <c r="G5075" s="24"/>
    </row>
    <row r="5076" spans="1:7">
      <c r="A5076" s="16"/>
      <c r="B5076" s="16"/>
      <c r="C5076" s="16"/>
      <c r="D5076" s="16"/>
      <c r="E5076" s="16"/>
      <c r="F5076" s="16"/>
      <c r="G5076" s="24"/>
    </row>
    <row r="5077" spans="1:7">
      <c r="A5077" s="16"/>
      <c r="B5077" s="16"/>
      <c r="C5077" s="16"/>
      <c r="D5077" s="16"/>
      <c r="E5077" s="16"/>
      <c r="F5077" s="16"/>
      <c r="G5077" s="24"/>
    </row>
    <row r="5078" spans="1:7">
      <c r="A5078" s="16"/>
      <c r="B5078" s="16"/>
      <c r="C5078" s="16"/>
      <c r="D5078" s="16"/>
      <c r="E5078" s="16"/>
      <c r="F5078" s="16"/>
      <c r="G5078" s="24"/>
    </row>
    <row r="5079" spans="1:7">
      <c r="A5079" s="16"/>
      <c r="B5079" s="16"/>
      <c r="C5079" s="16"/>
      <c r="D5079" s="16"/>
      <c r="E5079" s="16"/>
      <c r="F5079" s="16"/>
      <c r="G5079" s="24"/>
    </row>
    <row r="5080" spans="1:7">
      <c r="A5080" s="16"/>
      <c r="B5080" s="16"/>
      <c r="C5080" s="16"/>
      <c r="D5080" s="16"/>
      <c r="E5080" s="16"/>
      <c r="F5080" s="16"/>
      <c r="G5080" s="24"/>
    </row>
    <row r="5081" spans="1:7">
      <c r="A5081" s="16"/>
      <c r="B5081" s="16"/>
      <c r="C5081" s="16"/>
      <c r="D5081" s="16"/>
      <c r="E5081" s="16"/>
      <c r="F5081" s="16"/>
      <c r="G5081" s="24"/>
    </row>
    <row r="5082" spans="1:7">
      <c r="A5082" s="16"/>
      <c r="B5082" s="16"/>
      <c r="C5082" s="16"/>
      <c r="D5082" s="16"/>
      <c r="E5082" s="16"/>
      <c r="F5082" s="16"/>
      <c r="G5082" s="24"/>
    </row>
    <row r="5083" spans="1:7">
      <c r="A5083" s="16"/>
      <c r="B5083" s="16"/>
      <c r="C5083" s="16"/>
      <c r="D5083" s="16"/>
      <c r="E5083" s="16"/>
      <c r="F5083" s="16"/>
      <c r="G5083" s="24"/>
    </row>
    <row r="5084" spans="1:7">
      <c r="A5084" s="16"/>
      <c r="B5084" s="16"/>
      <c r="C5084" s="16"/>
      <c r="D5084" s="16"/>
      <c r="E5084" s="16"/>
      <c r="F5084" s="16"/>
      <c r="G5084" s="24"/>
    </row>
    <row r="5085" spans="1:7">
      <c r="A5085" s="16"/>
      <c r="B5085" s="16"/>
      <c r="C5085" s="16"/>
      <c r="D5085" s="16"/>
      <c r="E5085" s="16"/>
      <c r="F5085" s="16"/>
      <c r="G5085" s="24"/>
    </row>
    <row r="5086" spans="1:7">
      <c r="A5086" s="16"/>
      <c r="B5086" s="16"/>
      <c r="C5086" s="16"/>
      <c r="D5086" s="16"/>
      <c r="E5086" s="16"/>
      <c r="F5086" s="16"/>
      <c r="G5086" s="24"/>
    </row>
    <row r="5087" spans="1:7">
      <c r="A5087" s="16"/>
      <c r="B5087" s="16"/>
      <c r="C5087" s="16"/>
      <c r="D5087" s="16"/>
      <c r="E5087" s="16"/>
      <c r="F5087" s="16"/>
      <c r="G5087" s="24"/>
    </row>
    <row r="5088" spans="1:7">
      <c r="A5088" s="16"/>
      <c r="B5088" s="16"/>
      <c r="C5088" s="16"/>
      <c r="D5088" s="16"/>
      <c r="E5088" s="16"/>
      <c r="F5088" s="16"/>
      <c r="G5088" s="24"/>
    </row>
    <row r="5089" spans="1:7">
      <c r="A5089" s="16"/>
      <c r="B5089" s="16"/>
      <c r="C5089" s="16"/>
      <c r="D5089" s="16"/>
      <c r="E5089" s="16"/>
      <c r="F5089" s="16"/>
      <c r="G5089" s="24"/>
    </row>
    <row r="5090" spans="1:7">
      <c r="A5090" s="16"/>
      <c r="B5090" s="16"/>
      <c r="C5090" s="16"/>
      <c r="D5090" s="16"/>
      <c r="E5090" s="16"/>
      <c r="F5090" s="16"/>
      <c r="G5090" s="24"/>
    </row>
    <row r="5091" spans="1:7">
      <c r="A5091" s="16"/>
      <c r="B5091" s="16"/>
      <c r="C5091" s="16"/>
      <c r="D5091" s="16"/>
      <c r="E5091" s="16"/>
      <c r="F5091" s="16"/>
      <c r="G5091" s="24"/>
    </row>
    <row r="5092" spans="1:7">
      <c r="A5092" s="16"/>
      <c r="B5092" s="16"/>
      <c r="C5092" s="16"/>
      <c r="D5092" s="16"/>
      <c r="E5092" s="16"/>
      <c r="F5092" s="16"/>
      <c r="G5092" s="24"/>
    </row>
    <row r="5093" spans="1:7">
      <c r="A5093" s="16"/>
      <c r="B5093" s="16"/>
      <c r="C5093" s="16"/>
      <c r="D5093" s="16"/>
      <c r="E5093" s="16"/>
      <c r="F5093" s="16"/>
      <c r="G5093" s="24"/>
    </row>
    <row r="5094" spans="1:7">
      <c r="A5094" s="16"/>
      <c r="B5094" s="16"/>
      <c r="C5094" s="16"/>
      <c r="D5094" s="16"/>
      <c r="E5094" s="16"/>
      <c r="F5094" s="16"/>
      <c r="G5094" s="24"/>
    </row>
    <row r="5095" spans="1:7">
      <c r="A5095" s="16"/>
      <c r="B5095" s="16"/>
      <c r="C5095" s="16"/>
      <c r="D5095" s="16"/>
      <c r="E5095" s="16"/>
      <c r="F5095" s="16"/>
      <c r="G5095" s="24"/>
    </row>
    <row r="5096" spans="1:7">
      <c r="A5096" s="16"/>
      <c r="B5096" s="16"/>
      <c r="C5096" s="16"/>
      <c r="D5096" s="16"/>
      <c r="E5096" s="16"/>
      <c r="F5096" s="16"/>
      <c r="G5096" s="24"/>
    </row>
    <row r="5097" spans="1:7">
      <c r="A5097" s="16"/>
      <c r="B5097" s="16"/>
      <c r="C5097" s="16"/>
      <c r="D5097" s="16"/>
      <c r="E5097" s="16"/>
      <c r="F5097" s="16"/>
      <c r="G5097" s="24"/>
    </row>
    <row r="5098" spans="1:7">
      <c r="A5098" s="16"/>
      <c r="B5098" s="16"/>
      <c r="C5098" s="16"/>
      <c r="D5098" s="16"/>
      <c r="E5098" s="16"/>
      <c r="F5098" s="16"/>
      <c r="G5098" s="24"/>
    </row>
    <row r="5099" spans="1:7">
      <c r="A5099" s="16"/>
      <c r="B5099" s="16"/>
      <c r="C5099" s="16"/>
      <c r="D5099" s="16"/>
      <c r="E5099" s="16"/>
      <c r="F5099" s="16"/>
      <c r="G5099" s="24"/>
    </row>
    <row r="5100" spans="1:7">
      <c r="A5100" s="16"/>
      <c r="B5100" s="16"/>
      <c r="C5100" s="16"/>
      <c r="D5100" s="16"/>
      <c r="E5100" s="16"/>
      <c r="F5100" s="16"/>
      <c r="G5100" s="24"/>
    </row>
    <row r="5101" spans="1:7">
      <c r="A5101" s="16"/>
      <c r="B5101" s="16"/>
      <c r="C5101" s="16"/>
      <c r="D5101" s="16"/>
      <c r="E5101" s="16"/>
      <c r="F5101" s="16"/>
      <c r="G5101" s="24"/>
    </row>
    <row r="5102" spans="1:7">
      <c r="A5102" s="16"/>
      <c r="B5102" s="16"/>
      <c r="C5102" s="16"/>
      <c r="D5102" s="16"/>
      <c r="E5102" s="16"/>
      <c r="F5102" s="16"/>
      <c r="G5102" s="24"/>
    </row>
    <row r="5103" spans="1:7">
      <c r="A5103" s="16"/>
      <c r="B5103" s="16"/>
      <c r="C5103" s="16"/>
      <c r="D5103" s="16"/>
      <c r="E5103" s="16"/>
      <c r="F5103" s="16"/>
      <c r="G5103" s="24"/>
    </row>
    <row r="5104" spans="1:7">
      <c r="A5104" s="16"/>
      <c r="B5104" s="16"/>
      <c r="C5104" s="16"/>
      <c r="D5104" s="16"/>
      <c r="E5104" s="16"/>
      <c r="F5104" s="16"/>
      <c r="G5104" s="24"/>
    </row>
    <row r="5105" spans="1:7">
      <c r="A5105" s="16"/>
      <c r="B5105" s="16"/>
      <c r="C5105" s="16"/>
      <c r="D5105" s="16"/>
      <c r="E5105" s="16"/>
      <c r="F5105" s="16"/>
      <c r="G5105" s="24"/>
    </row>
    <row r="5106" spans="1:7">
      <c r="A5106" s="16"/>
      <c r="B5106" s="16"/>
      <c r="C5106" s="16"/>
      <c r="D5106" s="16"/>
      <c r="E5106" s="16"/>
      <c r="F5106" s="16"/>
      <c r="G5106" s="24"/>
    </row>
    <row r="5107" spans="1:7">
      <c r="A5107" s="16"/>
      <c r="B5107" s="16"/>
      <c r="C5107" s="16"/>
      <c r="D5107" s="16"/>
      <c r="E5107" s="16"/>
      <c r="F5107" s="16"/>
      <c r="G5107" s="24"/>
    </row>
    <row r="5108" spans="1:7">
      <c r="A5108" s="16"/>
      <c r="B5108" s="16"/>
      <c r="C5108" s="16"/>
      <c r="D5108" s="16"/>
      <c r="E5108" s="16"/>
      <c r="F5108" s="16"/>
      <c r="G5108" s="24"/>
    </row>
    <row r="5109" spans="1:7">
      <c r="A5109" s="16"/>
      <c r="B5109" s="16"/>
      <c r="C5109" s="16"/>
      <c r="D5109" s="16"/>
      <c r="E5109" s="16"/>
      <c r="F5109" s="16"/>
      <c r="G5109" s="24"/>
    </row>
    <row r="5110" spans="1:7">
      <c r="A5110" s="16"/>
      <c r="B5110" s="16"/>
      <c r="C5110" s="16"/>
      <c r="D5110" s="16"/>
      <c r="E5110" s="16"/>
      <c r="F5110" s="16"/>
      <c r="G5110" s="24"/>
    </row>
    <row r="5111" spans="1:7">
      <c r="A5111" s="16"/>
      <c r="B5111" s="16"/>
      <c r="C5111" s="16"/>
      <c r="D5111" s="16"/>
      <c r="E5111" s="16"/>
      <c r="F5111" s="16"/>
      <c r="G5111" s="24"/>
    </row>
    <row r="5112" spans="1:7">
      <c r="A5112" s="16"/>
      <c r="B5112" s="16"/>
      <c r="C5112" s="16"/>
      <c r="D5112" s="16"/>
      <c r="E5112" s="16"/>
      <c r="F5112" s="16"/>
      <c r="G5112" s="24"/>
    </row>
    <row r="5113" spans="1:7">
      <c r="A5113" s="16"/>
      <c r="B5113" s="16"/>
      <c r="C5113" s="16"/>
      <c r="D5113" s="16"/>
      <c r="E5113" s="16"/>
      <c r="F5113" s="16"/>
      <c r="G5113" s="24"/>
    </row>
    <row r="5114" spans="1:7">
      <c r="A5114" s="16"/>
      <c r="B5114" s="16"/>
      <c r="C5114" s="16"/>
      <c r="D5114" s="16"/>
      <c r="E5114" s="16"/>
      <c r="F5114" s="16"/>
      <c r="G5114" s="24"/>
    </row>
    <row r="5115" spans="1:7">
      <c r="A5115" s="16"/>
      <c r="B5115" s="16"/>
      <c r="C5115" s="16"/>
      <c r="D5115" s="16"/>
      <c r="E5115" s="16"/>
      <c r="F5115" s="16"/>
      <c r="G5115" s="24"/>
    </row>
    <row r="5116" spans="1:7">
      <c r="A5116" s="16"/>
      <c r="B5116" s="16"/>
      <c r="C5116" s="16"/>
      <c r="D5116" s="16"/>
      <c r="E5116" s="16"/>
      <c r="F5116" s="16"/>
      <c r="G5116" s="24"/>
    </row>
    <row r="5117" spans="1:7">
      <c r="A5117" s="16"/>
      <c r="B5117" s="16"/>
      <c r="C5117" s="16"/>
      <c r="D5117" s="16"/>
      <c r="E5117" s="16"/>
      <c r="F5117" s="16"/>
      <c r="G5117" s="24"/>
    </row>
    <row r="5118" spans="1:7">
      <c r="A5118" s="16"/>
      <c r="B5118" s="16"/>
      <c r="C5118" s="16"/>
      <c r="D5118" s="16"/>
      <c r="E5118" s="16"/>
      <c r="F5118" s="16"/>
      <c r="G5118" s="24"/>
    </row>
    <row r="5119" spans="1:7">
      <c r="A5119" s="16"/>
      <c r="B5119" s="16"/>
      <c r="C5119" s="16"/>
      <c r="D5119" s="16"/>
      <c r="E5119" s="16"/>
      <c r="F5119" s="16"/>
      <c r="G5119" s="24"/>
    </row>
    <row r="5120" spans="1:7">
      <c r="A5120" s="16"/>
      <c r="B5120" s="16"/>
      <c r="C5120" s="16"/>
      <c r="D5120" s="16"/>
      <c r="E5120" s="16"/>
      <c r="F5120" s="16"/>
      <c r="G5120" s="24"/>
    </row>
    <row r="5121" spans="1:7">
      <c r="A5121" s="16"/>
      <c r="B5121" s="16"/>
      <c r="C5121" s="16"/>
      <c r="D5121" s="16"/>
      <c r="E5121" s="16"/>
      <c r="F5121" s="16"/>
      <c r="G5121" s="24"/>
    </row>
    <row r="5122" spans="1:7">
      <c r="A5122" s="16"/>
      <c r="B5122" s="16"/>
      <c r="C5122" s="16"/>
      <c r="D5122" s="16"/>
      <c r="E5122" s="16"/>
      <c r="F5122" s="16"/>
      <c r="G5122" s="24"/>
    </row>
    <row r="5123" spans="1:7">
      <c r="A5123" s="16"/>
      <c r="B5123" s="16"/>
      <c r="C5123" s="16"/>
      <c r="D5123" s="16"/>
      <c r="E5123" s="16"/>
      <c r="F5123" s="16"/>
      <c r="G5123" s="24"/>
    </row>
    <row r="5124" spans="1:7">
      <c r="A5124" s="16"/>
      <c r="B5124" s="16"/>
      <c r="C5124" s="16"/>
      <c r="D5124" s="16"/>
      <c r="E5124" s="16"/>
      <c r="F5124" s="16"/>
      <c r="G5124" s="24"/>
    </row>
    <row r="5125" spans="1:7">
      <c r="A5125" s="16"/>
      <c r="B5125" s="16"/>
      <c r="C5125" s="16"/>
      <c r="D5125" s="16"/>
      <c r="E5125" s="16"/>
      <c r="F5125" s="16"/>
      <c r="G5125" s="24"/>
    </row>
    <row r="5126" spans="1:7">
      <c r="A5126" s="16"/>
      <c r="B5126" s="16"/>
      <c r="C5126" s="16"/>
      <c r="D5126" s="16"/>
      <c r="E5126" s="16"/>
      <c r="F5126" s="16"/>
      <c r="G5126" s="24"/>
    </row>
    <row r="5127" spans="1:7">
      <c r="A5127" s="16"/>
      <c r="B5127" s="16"/>
      <c r="C5127" s="16"/>
      <c r="D5127" s="16"/>
      <c r="E5127" s="16"/>
      <c r="F5127" s="16"/>
      <c r="G5127" s="24"/>
    </row>
    <row r="5128" spans="1:7">
      <c r="A5128" s="16"/>
      <c r="B5128" s="16"/>
      <c r="C5128" s="16"/>
      <c r="D5128" s="16"/>
      <c r="E5128" s="16"/>
      <c r="F5128" s="16"/>
      <c r="G5128" s="24"/>
    </row>
    <row r="5129" spans="1:7">
      <c r="A5129" s="16"/>
      <c r="B5129" s="16"/>
      <c r="C5129" s="16"/>
      <c r="D5129" s="16"/>
      <c r="E5129" s="16"/>
      <c r="F5129" s="16"/>
      <c r="G5129" s="24"/>
    </row>
    <row r="5130" spans="1:7">
      <c r="A5130" s="16"/>
      <c r="B5130" s="16"/>
      <c r="C5130" s="16"/>
      <c r="D5130" s="16"/>
      <c r="E5130" s="16"/>
      <c r="F5130" s="16"/>
      <c r="G5130" s="24"/>
    </row>
    <row r="5131" spans="1:7">
      <c r="A5131" s="16"/>
      <c r="B5131" s="16"/>
      <c r="C5131" s="16"/>
      <c r="D5131" s="16"/>
      <c r="E5131" s="16"/>
      <c r="F5131" s="16"/>
      <c r="G5131" s="24"/>
    </row>
    <row r="5132" spans="1:7">
      <c r="A5132" s="16"/>
      <c r="B5132" s="16"/>
      <c r="C5132" s="16"/>
      <c r="D5132" s="16"/>
      <c r="E5132" s="16"/>
      <c r="F5132" s="16"/>
      <c r="G5132" s="24"/>
    </row>
    <row r="5133" spans="1:7">
      <c r="A5133" s="16"/>
      <c r="B5133" s="16"/>
      <c r="C5133" s="16"/>
      <c r="D5133" s="16"/>
      <c r="E5133" s="16"/>
      <c r="F5133" s="16"/>
      <c r="G5133" s="24"/>
    </row>
    <row r="5134" spans="1:7">
      <c r="A5134" s="16"/>
      <c r="B5134" s="16"/>
      <c r="C5134" s="16"/>
      <c r="D5134" s="16"/>
      <c r="E5134" s="16"/>
      <c r="F5134" s="16"/>
      <c r="G5134" s="24"/>
    </row>
    <row r="5135" spans="1:7">
      <c r="A5135" s="16"/>
      <c r="B5135" s="16"/>
      <c r="C5135" s="16"/>
      <c r="D5135" s="16"/>
      <c r="E5135" s="16"/>
      <c r="F5135" s="16"/>
      <c r="G5135" s="24"/>
    </row>
    <row r="5136" spans="1:7">
      <c r="A5136" s="16"/>
      <c r="B5136" s="16"/>
      <c r="C5136" s="16"/>
      <c r="D5136" s="16"/>
      <c r="E5136" s="16"/>
      <c r="F5136" s="16"/>
      <c r="G5136" s="24"/>
    </row>
    <row r="5137" spans="1:7">
      <c r="A5137" s="16"/>
      <c r="B5137" s="16"/>
      <c r="C5137" s="16"/>
      <c r="D5137" s="16"/>
      <c r="E5137" s="16"/>
      <c r="F5137" s="16"/>
      <c r="G5137" s="24"/>
    </row>
    <row r="5138" spans="1:7">
      <c r="A5138" s="16"/>
      <c r="B5138" s="16"/>
      <c r="C5138" s="16"/>
      <c r="D5138" s="16"/>
      <c r="E5138" s="16"/>
      <c r="F5138" s="16"/>
      <c r="G5138" s="24"/>
    </row>
    <row r="5139" spans="1:7">
      <c r="A5139" s="16"/>
      <c r="B5139" s="16"/>
      <c r="C5139" s="16"/>
      <c r="D5139" s="16"/>
      <c r="E5139" s="16"/>
      <c r="F5139" s="16"/>
      <c r="G5139" s="24"/>
    </row>
    <row r="5140" spans="1:7">
      <c r="A5140" s="16"/>
      <c r="B5140" s="16"/>
      <c r="C5140" s="16"/>
      <c r="D5140" s="16"/>
      <c r="E5140" s="16"/>
      <c r="F5140" s="16"/>
      <c r="G5140" s="24"/>
    </row>
    <row r="5141" spans="1:7">
      <c r="A5141" s="16"/>
      <c r="B5141" s="16"/>
      <c r="C5141" s="16"/>
      <c r="D5141" s="16"/>
      <c r="E5141" s="16"/>
      <c r="F5141" s="16"/>
      <c r="G5141" s="24"/>
    </row>
    <row r="5142" spans="1:7">
      <c r="A5142" s="16"/>
      <c r="B5142" s="16"/>
      <c r="C5142" s="16"/>
      <c r="D5142" s="16"/>
      <c r="E5142" s="16"/>
      <c r="F5142" s="16"/>
      <c r="G5142" s="24"/>
    </row>
    <row r="5143" spans="1:7">
      <c r="A5143" s="16"/>
      <c r="B5143" s="16"/>
      <c r="C5143" s="16"/>
      <c r="D5143" s="16"/>
      <c r="E5143" s="16"/>
      <c r="F5143" s="16"/>
      <c r="G5143" s="24"/>
    </row>
    <row r="5144" spans="1:7">
      <c r="A5144" s="16"/>
      <c r="B5144" s="16"/>
      <c r="C5144" s="16"/>
      <c r="D5144" s="16"/>
      <c r="E5144" s="16"/>
      <c r="F5144" s="16"/>
      <c r="G5144" s="24"/>
    </row>
    <row r="5145" spans="1:7">
      <c r="A5145" s="16"/>
      <c r="B5145" s="16"/>
      <c r="C5145" s="16"/>
      <c r="D5145" s="16"/>
      <c r="E5145" s="16"/>
      <c r="F5145" s="16"/>
      <c r="G5145" s="24"/>
    </row>
    <row r="5146" spans="1:7">
      <c r="A5146" s="16"/>
      <c r="B5146" s="16"/>
      <c r="C5146" s="16"/>
      <c r="D5146" s="16"/>
      <c r="E5146" s="16"/>
      <c r="F5146" s="16"/>
      <c r="G5146" s="24"/>
    </row>
    <row r="5147" spans="1:7">
      <c r="A5147" s="16"/>
      <c r="B5147" s="16"/>
      <c r="C5147" s="16"/>
      <c r="D5147" s="16"/>
      <c r="E5147" s="16"/>
      <c r="F5147" s="16"/>
      <c r="G5147" s="24"/>
    </row>
    <row r="5148" spans="1:7">
      <c r="A5148" s="16"/>
      <c r="B5148" s="16"/>
      <c r="C5148" s="16"/>
      <c r="D5148" s="16"/>
      <c r="E5148" s="16"/>
      <c r="F5148" s="16"/>
      <c r="G5148" s="24"/>
    </row>
    <row r="5149" spans="1:7">
      <c r="A5149" s="16"/>
      <c r="B5149" s="16"/>
      <c r="C5149" s="16"/>
      <c r="D5149" s="16"/>
      <c r="E5149" s="16"/>
      <c r="F5149" s="16"/>
      <c r="G5149" s="24"/>
    </row>
    <row r="5150" spans="1:7">
      <c r="A5150" s="16"/>
      <c r="B5150" s="16"/>
      <c r="C5150" s="16"/>
      <c r="D5150" s="16"/>
      <c r="E5150" s="16"/>
      <c r="F5150" s="16"/>
      <c r="G5150" s="24"/>
    </row>
    <row r="5151" spans="1:7">
      <c r="A5151" s="16"/>
      <c r="B5151" s="16"/>
      <c r="C5151" s="16"/>
      <c r="D5151" s="16"/>
      <c r="E5151" s="16"/>
      <c r="F5151" s="16"/>
      <c r="G5151" s="24"/>
    </row>
    <row r="5152" spans="1:7">
      <c r="A5152" s="16"/>
      <c r="B5152" s="16"/>
      <c r="C5152" s="16"/>
      <c r="D5152" s="16"/>
      <c r="E5152" s="16"/>
      <c r="F5152" s="16"/>
      <c r="G5152" s="24"/>
    </row>
    <row r="5153" spans="1:7">
      <c r="A5153" s="16"/>
      <c r="B5153" s="16"/>
      <c r="C5153" s="16"/>
      <c r="D5153" s="16"/>
      <c r="E5153" s="16"/>
      <c r="F5153" s="16"/>
      <c r="G5153" s="24"/>
    </row>
    <row r="5154" spans="1:7">
      <c r="A5154" s="16"/>
      <c r="B5154" s="16"/>
      <c r="C5154" s="16"/>
      <c r="D5154" s="16"/>
      <c r="E5154" s="16"/>
      <c r="F5154" s="16"/>
      <c r="G5154" s="24"/>
    </row>
    <row r="5155" spans="1:7">
      <c r="A5155" s="16"/>
      <c r="B5155" s="16"/>
      <c r="C5155" s="16"/>
      <c r="D5155" s="16"/>
      <c r="E5155" s="16"/>
      <c r="F5155" s="16"/>
      <c r="G5155" s="24"/>
    </row>
    <row r="5156" spans="1:7">
      <c r="A5156" s="16"/>
      <c r="B5156" s="16"/>
      <c r="C5156" s="16"/>
      <c r="D5156" s="16"/>
      <c r="E5156" s="16"/>
      <c r="F5156" s="16"/>
      <c r="G5156" s="24"/>
    </row>
    <row r="5157" spans="1:7">
      <c r="A5157" s="16"/>
      <c r="B5157" s="16"/>
      <c r="C5157" s="16"/>
      <c r="D5157" s="16"/>
      <c r="E5157" s="16"/>
      <c r="F5157" s="16"/>
      <c r="G5157" s="24"/>
    </row>
    <row r="5158" spans="1:7">
      <c r="A5158" s="16"/>
      <c r="B5158" s="16"/>
      <c r="C5158" s="16"/>
      <c r="D5158" s="16"/>
      <c r="E5158" s="16"/>
      <c r="F5158" s="16"/>
      <c r="G5158" s="24"/>
    </row>
    <row r="5159" spans="1:7">
      <c r="A5159" s="16"/>
      <c r="B5159" s="16"/>
      <c r="C5159" s="16"/>
      <c r="D5159" s="16"/>
      <c r="E5159" s="16"/>
      <c r="F5159" s="16"/>
      <c r="G5159" s="24"/>
    </row>
    <row r="5160" spans="1:7">
      <c r="A5160" s="16"/>
      <c r="B5160" s="16"/>
      <c r="C5160" s="16"/>
      <c r="D5160" s="16"/>
      <c r="E5160" s="16"/>
      <c r="F5160" s="16"/>
      <c r="G5160" s="24"/>
    </row>
    <row r="5161" spans="1:7">
      <c r="A5161" s="16"/>
      <c r="B5161" s="16"/>
      <c r="C5161" s="16"/>
      <c r="D5161" s="16"/>
      <c r="E5161" s="16"/>
      <c r="F5161" s="16"/>
      <c r="G5161" s="24"/>
    </row>
    <row r="5162" spans="1:7">
      <c r="A5162" s="16"/>
      <c r="B5162" s="16"/>
      <c r="C5162" s="16"/>
      <c r="D5162" s="16"/>
      <c r="E5162" s="16"/>
      <c r="F5162" s="16"/>
      <c r="G5162" s="24"/>
    </row>
    <row r="5163" spans="1:7">
      <c r="A5163" s="16"/>
      <c r="B5163" s="16"/>
      <c r="C5163" s="16"/>
      <c r="D5163" s="16"/>
      <c r="E5163" s="16"/>
      <c r="F5163" s="16"/>
      <c r="G5163" s="24"/>
    </row>
    <row r="5164" spans="1:7">
      <c r="A5164" s="16"/>
      <c r="B5164" s="16"/>
      <c r="C5164" s="16"/>
      <c r="D5164" s="16"/>
      <c r="E5164" s="16"/>
      <c r="F5164" s="16"/>
      <c r="G5164" s="24"/>
    </row>
    <row r="5165" spans="1:7">
      <c r="A5165" s="16"/>
      <c r="B5165" s="16"/>
      <c r="C5165" s="16"/>
      <c r="D5165" s="16"/>
      <c r="E5165" s="16"/>
      <c r="F5165" s="16"/>
      <c r="G5165" s="24"/>
    </row>
    <row r="5166" spans="1:7">
      <c r="A5166" s="16"/>
      <c r="B5166" s="16"/>
      <c r="C5166" s="16"/>
      <c r="D5166" s="16"/>
      <c r="E5166" s="16"/>
      <c r="F5166" s="16"/>
      <c r="G5166" s="24"/>
    </row>
    <row r="5167" spans="1:7">
      <c r="A5167" s="16"/>
      <c r="B5167" s="16"/>
      <c r="C5167" s="16"/>
      <c r="D5167" s="16"/>
      <c r="E5167" s="16"/>
      <c r="F5167" s="16"/>
      <c r="G5167" s="24"/>
    </row>
    <row r="5168" spans="1:7">
      <c r="A5168" s="16"/>
      <c r="B5168" s="16"/>
      <c r="C5168" s="16"/>
      <c r="D5168" s="16"/>
      <c r="E5168" s="16"/>
      <c r="F5168" s="16"/>
      <c r="G5168" s="24"/>
    </row>
    <row r="5169" spans="1:7">
      <c r="A5169" s="16"/>
      <c r="B5169" s="16"/>
      <c r="C5169" s="16"/>
      <c r="D5169" s="16"/>
      <c r="E5169" s="16"/>
      <c r="F5169" s="16"/>
      <c r="G5169" s="24"/>
    </row>
    <row r="5170" spans="1:7">
      <c r="A5170" s="16"/>
      <c r="B5170" s="16"/>
      <c r="C5170" s="16"/>
      <c r="D5170" s="16"/>
      <c r="E5170" s="16"/>
      <c r="F5170" s="16"/>
      <c r="G5170" s="24"/>
    </row>
    <row r="5171" spans="1:7">
      <c r="A5171" s="16"/>
      <c r="B5171" s="16"/>
      <c r="C5171" s="16"/>
      <c r="D5171" s="16"/>
      <c r="E5171" s="16"/>
      <c r="F5171" s="16"/>
      <c r="G5171" s="24"/>
    </row>
    <row r="5172" spans="1:7">
      <c r="A5172" s="16"/>
      <c r="B5172" s="16"/>
      <c r="C5172" s="16"/>
      <c r="D5172" s="16"/>
      <c r="E5172" s="16"/>
      <c r="F5172" s="16"/>
      <c r="G5172" s="24"/>
    </row>
    <row r="5173" spans="1:7">
      <c r="A5173" s="16"/>
      <c r="B5173" s="16"/>
      <c r="C5173" s="16"/>
      <c r="D5173" s="16"/>
      <c r="E5173" s="16"/>
      <c r="F5173" s="16"/>
      <c r="G5173" s="24"/>
    </row>
    <row r="5174" spans="1:7">
      <c r="A5174" s="16"/>
      <c r="B5174" s="16"/>
      <c r="C5174" s="16"/>
      <c r="D5174" s="16"/>
      <c r="E5174" s="16"/>
      <c r="F5174" s="16"/>
      <c r="G5174" s="24"/>
    </row>
    <row r="5175" spans="1:7">
      <c r="A5175" s="16"/>
      <c r="B5175" s="16"/>
      <c r="C5175" s="16"/>
      <c r="D5175" s="16"/>
      <c r="E5175" s="16"/>
      <c r="F5175" s="16"/>
      <c r="G5175" s="24"/>
    </row>
    <row r="5176" spans="1:7">
      <c r="A5176" s="16"/>
      <c r="B5176" s="16"/>
      <c r="C5176" s="16"/>
      <c r="D5176" s="16"/>
      <c r="E5176" s="16"/>
      <c r="F5176" s="16"/>
      <c r="G5176" s="24"/>
    </row>
    <row r="5177" spans="1:7">
      <c r="A5177" s="16"/>
      <c r="B5177" s="16"/>
      <c r="C5177" s="16"/>
      <c r="D5177" s="16"/>
      <c r="E5177" s="16"/>
      <c r="F5177" s="16"/>
      <c r="G5177" s="24"/>
    </row>
    <row r="5178" spans="1:7">
      <c r="A5178" s="16"/>
      <c r="B5178" s="16"/>
      <c r="C5178" s="16"/>
      <c r="D5178" s="16"/>
      <c r="E5178" s="16"/>
      <c r="F5178" s="16"/>
      <c r="G5178" s="24"/>
    </row>
    <row r="5179" spans="1:7">
      <c r="A5179" s="16"/>
      <c r="B5179" s="16"/>
      <c r="C5179" s="16"/>
      <c r="D5179" s="16"/>
      <c r="E5179" s="16"/>
      <c r="F5179" s="16"/>
      <c r="G5179" s="24"/>
    </row>
    <row r="5180" spans="1:7">
      <c r="A5180" s="16"/>
      <c r="B5180" s="16"/>
      <c r="C5180" s="16"/>
      <c r="D5180" s="16"/>
      <c r="E5180" s="16"/>
      <c r="F5180" s="16"/>
      <c r="G5180" s="24"/>
    </row>
    <row r="5181" spans="1:7">
      <c r="A5181" s="16"/>
      <c r="B5181" s="16"/>
      <c r="C5181" s="16"/>
      <c r="D5181" s="16"/>
      <c r="E5181" s="16"/>
      <c r="F5181" s="16"/>
      <c r="G5181" s="24"/>
    </row>
    <row r="5182" spans="1:7">
      <c r="A5182" s="16"/>
      <c r="B5182" s="16"/>
      <c r="C5182" s="16"/>
      <c r="D5182" s="16"/>
      <c r="E5182" s="16"/>
      <c r="F5182" s="16"/>
      <c r="G5182" s="24"/>
    </row>
    <row r="5183" spans="1:7">
      <c r="A5183" s="16"/>
      <c r="B5183" s="16"/>
      <c r="C5183" s="16"/>
      <c r="D5183" s="16"/>
      <c r="E5183" s="16"/>
      <c r="F5183" s="16"/>
      <c r="G5183" s="24"/>
    </row>
    <row r="5184" spans="1:7">
      <c r="A5184" s="16"/>
      <c r="B5184" s="16"/>
      <c r="C5184" s="16"/>
      <c r="D5184" s="16"/>
      <c r="E5184" s="16"/>
      <c r="F5184" s="16"/>
      <c r="G5184" s="24"/>
    </row>
    <row r="5185" spans="1:7">
      <c r="A5185" s="16"/>
      <c r="B5185" s="16"/>
      <c r="C5185" s="16"/>
      <c r="D5185" s="16"/>
      <c r="E5185" s="16"/>
      <c r="F5185" s="16"/>
      <c r="G5185" s="24"/>
    </row>
    <row r="5186" spans="1:7">
      <c r="A5186" s="16"/>
      <c r="B5186" s="16"/>
      <c r="C5186" s="16"/>
      <c r="D5186" s="16"/>
      <c r="E5186" s="16"/>
      <c r="F5186" s="16"/>
      <c r="G5186" s="24"/>
    </row>
    <row r="5187" spans="1:7">
      <c r="A5187" s="16"/>
      <c r="B5187" s="16"/>
      <c r="C5187" s="16"/>
      <c r="D5187" s="16"/>
      <c r="E5187" s="16"/>
      <c r="F5187" s="16"/>
      <c r="G5187" s="24"/>
    </row>
    <row r="5188" spans="1:7">
      <c r="A5188" s="16"/>
      <c r="B5188" s="16"/>
      <c r="C5188" s="16"/>
      <c r="D5188" s="16"/>
      <c r="E5188" s="16"/>
      <c r="F5188" s="16"/>
      <c r="G5188" s="24"/>
    </row>
    <row r="5189" spans="1:7">
      <c r="A5189" s="16"/>
      <c r="B5189" s="16"/>
      <c r="C5189" s="16"/>
      <c r="D5189" s="16"/>
      <c r="E5189" s="16"/>
      <c r="F5189" s="16"/>
      <c r="G5189" s="24"/>
    </row>
    <row r="5190" spans="1:7">
      <c r="A5190" s="16"/>
      <c r="B5190" s="16"/>
      <c r="C5190" s="16"/>
      <c r="D5190" s="16"/>
      <c r="E5190" s="16"/>
      <c r="F5190" s="16"/>
      <c r="G5190" s="24"/>
    </row>
    <row r="5191" spans="1:7">
      <c r="A5191" s="16"/>
      <c r="B5191" s="16"/>
      <c r="C5191" s="16"/>
      <c r="D5191" s="16"/>
      <c r="E5191" s="16"/>
      <c r="F5191" s="16"/>
      <c r="G5191" s="24"/>
    </row>
    <row r="5192" spans="1:7">
      <c r="A5192" s="16"/>
      <c r="B5192" s="16"/>
      <c r="C5192" s="16"/>
      <c r="D5192" s="16"/>
      <c r="E5192" s="16"/>
      <c r="F5192" s="16"/>
      <c r="G5192" s="24"/>
    </row>
    <row r="5193" spans="1:7">
      <c r="A5193" s="16"/>
      <c r="B5193" s="16"/>
      <c r="C5193" s="16"/>
      <c r="D5193" s="16"/>
      <c r="E5193" s="16"/>
      <c r="F5193" s="16"/>
      <c r="G5193" s="24"/>
    </row>
    <row r="5194" spans="1:7">
      <c r="A5194" s="16"/>
      <c r="B5194" s="16"/>
      <c r="C5194" s="16"/>
      <c r="D5194" s="16"/>
      <c r="E5194" s="16"/>
      <c r="F5194" s="16"/>
      <c r="G5194" s="24"/>
    </row>
    <row r="5195" spans="1:7">
      <c r="A5195" s="16"/>
      <c r="B5195" s="16"/>
      <c r="C5195" s="16"/>
      <c r="D5195" s="16"/>
      <c r="E5195" s="16"/>
      <c r="F5195" s="16"/>
      <c r="G5195" s="24"/>
    </row>
    <row r="5196" spans="1:7">
      <c r="A5196" s="16"/>
      <c r="B5196" s="16"/>
      <c r="C5196" s="16"/>
      <c r="D5196" s="16"/>
      <c r="E5196" s="16"/>
      <c r="F5196" s="16"/>
      <c r="G5196" s="24"/>
    </row>
    <row r="5197" spans="1:7">
      <c r="A5197" s="16"/>
      <c r="B5197" s="16"/>
      <c r="C5197" s="16"/>
      <c r="D5197" s="16"/>
      <c r="E5197" s="16"/>
      <c r="F5197" s="16"/>
      <c r="G5197" s="24"/>
    </row>
    <row r="5198" spans="1:7">
      <c r="A5198" s="16"/>
      <c r="B5198" s="16"/>
      <c r="C5198" s="16"/>
      <c r="D5198" s="16"/>
      <c r="E5198" s="16"/>
      <c r="F5198" s="16"/>
      <c r="G5198" s="24"/>
    </row>
    <row r="5199" spans="1:7">
      <c r="A5199" s="16"/>
      <c r="B5199" s="16"/>
      <c r="C5199" s="16"/>
      <c r="D5199" s="16"/>
      <c r="E5199" s="16"/>
      <c r="F5199" s="16"/>
      <c r="G5199" s="24"/>
    </row>
    <row r="5200" spans="1:7">
      <c r="A5200" s="16"/>
      <c r="B5200" s="16"/>
      <c r="C5200" s="16"/>
      <c r="D5200" s="16"/>
      <c r="E5200" s="16"/>
      <c r="F5200" s="16"/>
      <c r="G5200" s="24"/>
    </row>
    <row r="5201" spans="1:7">
      <c r="A5201" s="16"/>
      <c r="B5201" s="16"/>
      <c r="C5201" s="16"/>
      <c r="D5201" s="16"/>
      <c r="E5201" s="16"/>
      <c r="F5201" s="16"/>
      <c r="G5201" s="24"/>
    </row>
    <row r="5202" spans="1:7">
      <c r="A5202" s="16"/>
      <c r="B5202" s="16"/>
      <c r="C5202" s="16"/>
      <c r="D5202" s="16"/>
      <c r="E5202" s="16"/>
      <c r="F5202" s="16"/>
      <c r="G5202" s="24"/>
    </row>
    <row r="5203" spans="1:7">
      <c r="A5203" s="16"/>
      <c r="B5203" s="16"/>
      <c r="C5203" s="16"/>
      <c r="D5203" s="16"/>
      <c r="E5203" s="16"/>
      <c r="F5203" s="16"/>
      <c r="G5203" s="24"/>
    </row>
    <row r="5204" spans="1:7">
      <c r="A5204" s="16"/>
      <c r="B5204" s="16"/>
      <c r="C5204" s="16"/>
      <c r="D5204" s="16"/>
      <c r="E5204" s="16"/>
      <c r="F5204" s="16"/>
      <c r="G5204" s="24"/>
    </row>
    <row r="5205" spans="1:7">
      <c r="A5205" s="16"/>
      <c r="B5205" s="16"/>
      <c r="C5205" s="16"/>
      <c r="D5205" s="16"/>
      <c r="E5205" s="16"/>
      <c r="F5205" s="16"/>
      <c r="G5205" s="24"/>
    </row>
    <row r="5206" spans="1:7">
      <c r="A5206" s="16"/>
      <c r="B5206" s="16"/>
      <c r="C5206" s="16"/>
      <c r="D5206" s="16"/>
      <c r="E5206" s="16"/>
      <c r="F5206" s="16"/>
      <c r="G5206" s="24"/>
    </row>
    <row r="5207" spans="1:7">
      <c r="A5207" s="16"/>
      <c r="B5207" s="16"/>
      <c r="C5207" s="16"/>
      <c r="D5207" s="16"/>
      <c r="E5207" s="16"/>
      <c r="F5207" s="16"/>
      <c r="G5207" s="24"/>
    </row>
    <row r="5208" spans="1:7">
      <c r="A5208" s="16"/>
      <c r="B5208" s="16"/>
      <c r="C5208" s="16"/>
      <c r="D5208" s="16"/>
      <c r="E5208" s="16"/>
      <c r="F5208" s="16"/>
      <c r="G5208" s="24"/>
    </row>
    <row r="5209" spans="1:7">
      <c r="A5209" s="16"/>
      <c r="B5209" s="16"/>
      <c r="C5209" s="16"/>
      <c r="D5209" s="16"/>
      <c r="E5209" s="16"/>
      <c r="F5209" s="16"/>
      <c r="G5209" s="24"/>
    </row>
    <row r="5210" spans="1:7">
      <c r="A5210" s="16"/>
      <c r="B5210" s="16"/>
      <c r="C5210" s="16"/>
      <c r="D5210" s="16"/>
      <c r="E5210" s="16"/>
      <c r="F5210" s="16"/>
      <c r="G5210" s="24"/>
    </row>
    <row r="5211" spans="1:7">
      <c r="A5211" s="16"/>
      <c r="B5211" s="16"/>
      <c r="C5211" s="16"/>
      <c r="D5211" s="16"/>
      <c r="E5211" s="16"/>
      <c r="F5211" s="16"/>
      <c r="G5211" s="24"/>
    </row>
    <row r="5212" spans="1:7">
      <c r="A5212" s="16"/>
      <c r="B5212" s="16"/>
      <c r="C5212" s="16"/>
      <c r="D5212" s="16"/>
      <c r="E5212" s="16"/>
      <c r="F5212" s="16"/>
      <c r="G5212" s="24"/>
    </row>
    <row r="5213" spans="1:7">
      <c r="A5213" s="16"/>
      <c r="B5213" s="16"/>
      <c r="C5213" s="16"/>
      <c r="D5213" s="16"/>
      <c r="E5213" s="16"/>
      <c r="F5213" s="16"/>
      <c r="G5213" s="24"/>
    </row>
    <row r="5214" spans="1:7">
      <c r="A5214" s="16"/>
      <c r="B5214" s="16"/>
      <c r="C5214" s="16"/>
      <c r="D5214" s="16"/>
      <c r="E5214" s="16"/>
      <c r="F5214" s="16"/>
      <c r="G5214" s="24"/>
    </row>
    <row r="5215" spans="1:7">
      <c r="A5215" s="16"/>
      <c r="B5215" s="16"/>
      <c r="C5215" s="16"/>
      <c r="D5215" s="16"/>
      <c r="E5215" s="16"/>
      <c r="F5215" s="16"/>
      <c r="G5215" s="24"/>
    </row>
    <row r="5216" spans="1:7">
      <c r="A5216" s="16"/>
      <c r="B5216" s="16"/>
      <c r="C5216" s="16"/>
      <c r="D5216" s="16"/>
      <c r="E5216" s="16"/>
      <c r="F5216" s="16"/>
      <c r="G5216" s="24"/>
    </row>
    <row r="5217" spans="1:7">
      <c r="A5217" s="16"/>
      <c r="B5217" s="16"/>
      <c r="C5217" s="16"/>
      <c r="D5217" s="16"/>
      <c r="E5217" s="16"/>
      <c r="F5217" s="16"/>
      <c r="G5217" s="24"/>
    </row>
    <row r="5218" spans="1:7">
      <c r="A5218" s="16"/>
      <c r="B5218" s="16"/>
      <c r="C5218" s="16"/>
      <c r="D5218" s="16"/>
      <c r="E5218" s="16"/>
      <c r="F5218" s="16"/>
      <c r="G5218" s="24"/>
    </row>
    <row r="5219" spans="1:7">
      <c r="A5219" s="16"/>
      <c r="B5219" s="16"/>
      <c r="C5219" s="16"/>
      <c r="D5219" s="16"/>
      <c r="E5219" s="16"/>
      <c r="F5219" s="16"/>
      <c r="G5219" s="24"/>
    </row>
    <row r="5220" spans="1:7">
      <c r="A5220" s="16"/>
      <c r="B5220" s="16"/>
      <c r="C5220" s="16"/>
      <c r="D5220" s="16"/>
      <c r="E5220" s="16"/>
      <c r="F5220" s="16"/>
      <c r="G5220" s="24"/>
    </row>
    <row r="5221" spans="1:7">
      <c r="A5221" s="16"/>
      <c r="B5221" s="16"/>
      <c r="C5221" s="16"/>
      <c r="D5221" s="16"/>
      <c r="E5221" s="16"/>
      <c r="F5221" s="16"/>
      <c r="G5221" s="24"/>
    </row>
    <row r="5222" spans="1:7">
      <c r="A5222" s="16"/>
      <c r="B5222" s="16"/>
      <c r="C5222" s="16"/>
      <c r="D5222" s="16"/>
      <c r="E5222" s="16"/>
      <c r="F5222" s="16"/>
      <c r="G5222" s="24"/>
    </row>
    <row r="5223" spans="1:7">
      <c r="A5223" s="16"/>
      <c r="B5223" s="16"/>
      <c r="C5223" s="16"/>
      <c r="D5223" s="16"/>
      <c r="E5223" s="16"/>
      <c r="F5223" s="16"/>
      <c r="G5223" s="24"/>
    </row>
    <row r="5224" spans="1:7">
      <c r="A5224" s="16"/>
      <c r="B5224" s="16"/>
      <c r="C5224" s="16"/>
      <c r="D5224" s="16"/>
      <c r="E5224" s="16"/>
      <c r="F5224" s="16"/>
      <c r="G5224" s="24"/>
    </row>
    <row r="5225" spans="1:7">
      <c r="A5225" s="16"/>
      <c r="B5225" s="16"/>
      <c r="C5225" s="16"/>
      <c r="D5225" s="16"/>
      <c r="E5225" s="16"/>
      <c r="F5225" s="16"/>
      <c r="G5225" s="24"/>
    </row>
    <row r="5226" spans="1:7">
      <c r="A5226" s="16"/>
      <c r="B5226" s="16"/>
      <c r="C5226" s="16"/>
      <c r="D5226" s="16"/>
      <c r="E5226" s="16"/>
      <c r="F5226" s="16"/>
      <c r="G5226" s="24"/>
    </row>
    <row r="5227" spans="1:7">
      <c r="A5227" s="16"/>
      <c r="B5227" s="16"/>
      <c r="C5227" s="16"/>
      <c r="D5227" s="16"/>
      <c r="E5227" s="16"/>
      <c r="F5227" s="16"/>
      <c r="G5227" s="24"/>
    </row>
    <row r="5228" spans="1:7">
      <c r="A5228" s="16"/>
      <c r="B5228" s="16"/>
      <c r="C5228" s="16"/>
      <c r="D5228" s="16"/>
      <c r="E5228" s="16"/>
      <c r="F5228" s="16"/>
      <c r="G5228" s="24"/>
    </row>
    <row r="5229" spans="1:7">
      <c r="A5229" s="16"/>
      <c r="B5229" s="16"/>
      <c r="C5229" s="16"/>
      <c r="D5229" s="16"/>
      <c r="E5229" s="16"/>
      <c r="F5229" s="16"/>
      <c r="G5229" s="24"/>
    </row>
    <row r="5230" spans="1:7">
      <c r="A5230" s="16"/>
      <c r="B5230" s="16"/>
      <c r="C5230" s="16"/>
      <c r="D5230" s="16"/>
      <c r="E5230" s="16"/>
      <c r="F5230" s="16"/>
      <c r="G5230" s="24"/>
    </row>
    <row r="5231" spans="1:7">
      <c r="A5231" s="16"/>
      <c r="B5231" s="16"/>
      <c r="C5231" s="16"/>
      <c r="D5231" s="16"/>
      <c r="E5231" s="16"/>
      <c r="F5231" s="16"/>
      <c r="G5231" s="24"/>
    </row>
    <row r="5232" spans="1:7">
      <c r="A5232" s="16"/>
      <c r="B5232" s="16"/>
      <c r="C5232" s="16"/>
      <c r="D5232" s="16"/>
      <c r="E5232" s="16"/>
      <c r="F5232" s="16"/>
      <c r="G5232" s="24"/>
    </row>
    <row r="5233" spans="1:7">
      <c r="A5233" s="16"/>
      <c r="B5233" s="16"/>
      <c r="C5233" s="16"/>
      <c r="D5233" s="16"/>
      <c r="E5233" s="16"/>
      <c r="F5233" s="16"/>
      <c r="G5233" s="24"/>
    </row>
    <row r="5234" spans="1:7">
      <c r="A5234" s="16"/>
      <c r="B5234" s="16"/>
      <c r="C5234" s="16"/>
      <c r="D5234" s="16"/>
      <c r="E5234" s="16"/>
      <c r="F5234" s="16"/>
      <c r="G5234" s="24"/>
    </row>
    <row r="5235" spans="1:7">
      <c r="A5235" s="16"/>
      <c r="B5235" s="16"/>
      <c r="C5235" s="16"/>
      <c r="D5235" s="16"/>
      <c r="E5235" s="16"/>
      <c r="F5235" s="16"/>
      <c r="G5235" s="24"/>
    </row>
    <row r="5236" spans="1:7">
      <c r="A5236" s="16"/>
      <c r="B5236" s="16"/>
      <c r="C5236" s="16"/>
      <c r="D5236" s="16"/>
      <c r="E5236" s="16"/>
      <c r="F5236" s="16"/>
      <c r="G5236" s="24"/>
    </row>
    <row r="5237" spans="1:7">
      <c r="A5237" s="16"/>
      <c r="B5237" s="16"/>
      <c r="C5237" s="16"/>
      <c r="D5237" s="16"/>
      <c r="E5237" s="16"/>
      <c r="F5237" s="16"/>
      <c r="G5237" s="24"/>
    </row>
    <row r="5238" spans="1:7">
      <c r="A5238" s="16"/>
      <c r="B5238" s="16"/>
      <c r="C5238" s="16"/>
      <c r="D5238" s="16"/>
      <c r="E5238" s="16"/>
      <c r="F5238" s="16"/>
      <c r="G5238" s="24"/>
    </row>
    <row r="5239" spans="1:7">
      <c r="A5239" s="16"/>
      <c r="B5239" s="16"/>
      <c r="C5239" s="16"/>
      <c r="D5239" s="16"/>
      <c r="E5239" s="16"/>
      <c r="F5239" s="16"/>
      <c r="G5239" s="24"/>
    </row>
    <row r="5240" spans="1:7">
      <c r="A5240" s="16"/>
      <c r="B5240" s="16"/>
      <c r="C5240" s="16"/>
      <c r="D5240" s="16"/>
      <c r="E5240" s="16"/>
      <c r="F5240" s="16"/>
      <c r="G5240" s="24"/>
    </row>
    <row r="5241" spans="1:7">
      <c r="A5241" s="16"/>
      <c r="B5241" s="16"/>
      <c r="C5241" s="16"/>
      <c r="D5241" s="16"/>
      <c r="E5241" s="16"/>
      <c r="F5241" s="16"/>
      <c r="G5241" s="24"/>
    </row>
    <row r="5242" spans="1:7">
      <c r="A5242" s="16"/>
      <c r="B5242" s="16"/>
      <c r="C5242" s="16"/>
      <c r="D5242" s="16"/>
      <c r="E5242" s="16"/>
      <c r="F5242" s="16"/>
      <c r="G5242" s="24"/>
    </row>
    <row r="5243" spans="1:7">
      <c r="A5243" s="16"/>
      <c r="B5243" s="16"/>
      <c r="C5243" s="16"/>
      <c r="D5243" s="16"/>
      <c r="E5243" s="16"/>
      <c r="F5243" s="16"/>
      <c r="G5243" s="24"/>
    </row>
    <row r="5244" spans="1:7">
      <c r="A5244" s="16"/>
      <c r="B5244" s="16"/>
      <c r="C5244" s="16"/>
      <c r="D5244" s="16"/>
      <c r="E5244" s="16"/>
      <c r="F5244" s="16"/>
      <c r="G5244" s="24"/>
    </row>
    <row r="5245" spans="1:7">
      <c r="A5245" s="16"/>
      <c r="B5245" s="16"/>
      <c r="C5245" s="16"/>
      <c r="D5245" s="16"/>
      <c r="E5245" s="16"/>
      <c r="F5245" s="16"/>
      <c r="G5245" s="24"/>
    </row>
    <row r="5246" spans="1:7">
      <c r="A5246" s="16"/>
      <c r="B5246" s="16"/>
      <c r="C5246" s="16"/>
      <c r="D5246" s="16"/>
      <c r="E5246" s="16"/>
      <c r="F5246" s="16"/>
      <c r="G5246" s="24"/>
    </row>
    <row r="5247" spans="1:7">
      <c r="A5247" s="16"/>
      <c r="B5247" s="16"/>
      <c r="C5247" s="16"/>
      <c r="D5247" s="16"/>
      <c r="E5247" s="16"/>
      <c r="F5247" s="16"/>
      <c r="G5247" s="24"/>
    </row>
    <row r="5248" spans="1:7">
      <c r="A5248" s="16"/>
      <c r="B5248" s="16"/>
      <c r="C5248" s="16"/>
      <c r="D5248" s="16"/>
      <c r="E5248" s="16"/>
      <c r="F5248" s="16"/>
      <c r="G5248" s="24"/>
    </row>
    <row r="5249" spans="1:7">
      <c r="A5249" s="16"/>
      <c r="B5249" s="16"/>
      <c r="C5249" s="16"/>
      <c r="D5249" s="16"/>
      <c r="E5249" s="16"/>
      <c r="F5249" s="16"/>
      <c r="G5249" s="24"/>
    </row>
    <row r="5250" spans="1:7">
      <c r="A5250" s="16"/>
      <c r="B5250" s="16"/>
      <c r="C5250" s="16"/>
      <c r="D5250" s="16"/>
      <c r="E5250" s="16"/>
      <c r="F5250" s="16"/>
      <c r="G5250" s="24"/>
    </row>
    <row r="5251" spans="1:7">
      <c r="A5251" s="16"/>
      <c r="B5251" s="16"/>
      <c r="C5251" s="16"/>
      <c r="D5251" s="16"/>
      <c r="E5251" s="16"/>
      <c r="F5251" s="16"/>
      <c r="G5251" s="24"/>
    </row>
    <row r="5252" spans="1:7">
      <c r="A5252" s="16"/>
      <c r="B5252" s="16"/>
      <c r="C5252" s="16"/>
      <c r="D5252" s="16"/>
      <c r="E5252" s="16"/>
      <c r="F5252" s="16"/>
      <c r="G5252" s="24"/>
    </row>
    <row r="5253" spans="1:7">
      <c r="A5253" s="16"/>
      <c r="B5253" s="16"/>
      <c r="C5253" s="16"/>
      <c r="D5253" s="16"/>
      <c r="E5253" s="16"/>
      <c r="F5253" s="16"/>
      <c r="G5253" s="24"/>
    </row>
    <row r="5254" spans="1:7">
      <c r="A5254" s="16"/>
      <c r="B5254" s="16"/>
      <c r="C5254" s="16"/>
      <c r="D5254" s="16"/>
      <c r="E5254" s="16"/>
      <c r="F5254" s="16"/>
      <c r="G5254" s="24"/>
    </row>
    <row r="5255" spans="1:7">
      <c r="A5255" s="16"/>
      <c r="B5255" s="16"/>
      <c r="C5255" s="16"/>
      <c r="D5255" s="16"/>
      <c r="E5255" s="16"/>
      <c r="F5255" s="16"/>
      <c r="G5255" s="24"/>
    </row>
    <row r="5256" spans="1:7">
      <c r="A5256" s="16"/>
      <c r="B5256" s="16"/>
      <c r="C5256" s="16"/>
      <c r="D5256" s="16"/>
      <c r="E5256" s="16"/>
      <c r="F5256" s="16"/>
      <c r="G5256" s="24"/>
    </row>
    <row r="5257" spans="1:7">
      <c r="A5257" s="16"/>
      <c r="B5257" s="16"/>
      <c r="C5257" s="16"/>
      <c r="D5257" s="16"/>
      <c r="E5257" s="16"/>
      <c r="F5257" s="16"/>
      <c r="G5257" s="24"/>
    </row>
    <row r="5258" spans="1:7">
      <c r="A5258" s="16"/>
      <c r="B5258" s="16"/>
      <c r="C5258" s="16"/>
      <c r="D5258" s="16"/>
      <c r="E5258" s="16"/>
      <c r="F5258" s="16"/>
      <c r="G5258" s="24"/>
    </row>
    <row r="5259" spans="1:7">
      <c r="A5259" s="16"/>
      <c r="B5259" s="16"/>
      <c r="C5259" s="16"/>
      <c r="D5259" s="16"/>
      <c r="E5259" s="16"/>
      <c r="F5259" s="16"/>
      <c r="G5259" s="24"/>
    </row>
    <row r="5260" spans="1:7">
      <c r="A5260" s="16"/>
      <c r="B5260" s="16"/>
      <c r="C5260" s="16"/>
      <c r="D5260" s="16"/>
      <c r="E5260" s="16"/>
      <c r="F5260" s="16"/>
      <c r="G5260" s="24"/>
    </row>
    <row r="5261" spans="1:7">
      <c r="A5261" s="16"/>
      <c r="B5261" s="16"/>
      <c r="C5261" s="16"/>
      <c r="D5261" s="16"/>
      <c r="E5261" s="16"/>
      <c r="F5261" s="16"/>
      <c r="G5261" s="24"/>
    </row>
    <row r="5262" spans="1:7">
      <c r="A5262" s="16"/>
      <c r="B5262" s="16"/>
      <c r="C5262" s="16"/>
      <c r="D5262" s="16"/>
      <c r="E5262" s="16"/>
      <c r="F5262" s="16"/>
      <c r="G5262" s="24"/>
    </row>
    <row r="5263" spans="1:7">
      <c r="A5263" s="16"/>
      <c r="B5263" s="16"/>
      <c r="C5263" s="16"/>
      <c r="D5263" s="16"/>
      <c r="E5263" s="16"/>
      <c r="F5263" s="16"/>
      <c r="G5263" s="24"/>
    </row>
    <row r="5264" spans="1:7">
      <c r="A5264" s="16"/>
      <c r="B5264" s="16"/>
      <c r="C5264" s="16"/>
      <c r="D5264" s="16"/>
      <c r="E5264" s="16"/>
      <c r="F5264" s="16"/>
      <c r="G5264" s="24"/>
    </row>
    <row r="5265" spans="1:7">
      <c r="A5265" s="16"/>
      <c r="B5265" s="16"/>
      <c r="C5265" s="16"/>
      <c r="D5265" s="16"/>
      <c r="E5265" s="16"/>
      <c r="F5265" s="16"/>
      <c r="G5265" s="24"/>
    </row>
    <row r="5266" spans="1:7">
      <c r="A5266" s="16"/>
      <c r="B5266" s="16"/>
      <c r="C5266" s="16"/>
      <c r="D5266" s="16"/>
      <c r="E5266" s="16"/>
      <c r="F5266" s="16"/>
      <c r="G5266" s="24"/>
    </row>
    <row r="5267" spans="1:7">
      <c r="A5267" s="16"/>
      <c r="B5267" s="16"/>
      <c r="C5267" s="16"/>
      <c r="D5267" s="16"/>
      <c r="E5267" s="16"/>
      <c r="F5267" s="16"/>
      <c r="G5267" s="24"/>
    </row>
    <row r="5268" spans="1:7">
      <c r="A5268" s="16"/>
      <c r="B5268" s="16"/>
      <c r="C5268" s="16"/>
      <c r="D5268" s="16"/>
      <c r="E5268" s="16"/>
      <c r="F5268" s="16"/>
      <c r="G5268" s="24"/>
    </row>
    <row r="5269" spans="1:7">
      <c r="A5269" s="16"/>
      <c r="B5269" s="16"/>
      <c r="C5269" s="16"/>
      <c r="D5269" s="16"/>
      <c r="E5269" s="16"/>
      <c r="F5269" s="16"/>
      <c r="G5269" s="24"/>
    </row>
    <row r="5270" spans="1:7">
      <c r="A5270" s="16"/>
      <c r="B5270" s="16"/>
      <c r="C5270" s="16"/>
      <c r="D5270" s="16"/>
      <c r="E5270" s="16"/>
      <c r="F5270" s="16"/>
      <c r="G5270" s="24"/>
    </row>
    <row r="5271" spans="1:7">
      <c r="A5271" s="16"/>
      <c r="B5271" s="16"/>
      <c r="C5271" s="16"/>
      <c r="D5271" s="16"/>
      <c r="E5271" s="16"/>
      <c r="F5271" s="16"/>
      <c r="G5271" s="24"/>
    </row>
    <row r="5272" spans="1:7">
      <c r="A5272" s="16"/>
      <c r="B5272" s="16"/>
      <c r="C5272" s="16"/>
      <c r="D5272" s="16"/>
      <c r="E5272" s="16"/>
      <c r="F5272" s="16"/>
      <c r="G5272" s="24"/>
    </row>
    <row r="5273" spans="1:7">
      <c r="A5273" s="16"/>
      <c r="B5273" s="16"/>
      <c r="C5273" s="16"/>
      <c r="D5273" s="16"/>
      <c r="E5273" s="16"/>
      <c r="F5273" s="16"/>
      <c r="G5273" s="24"/>
    </row>
    <row r="5274" spans="1:7">
      <c r="A5274" s="16"/>
      <c r="B5274" s="16"/>
      <c r="C5274" s="16"/>
      <c r="D5274" s="16"/>
      <c r="E5274" s="16"/>
      <c r="F5274" s="16"/>
      <c r="G5274" s="24"/>
    </row>
    <row r="5275" spans="1:7">
      <c r="A5275" s="16"/>
      <c r="B5275" s="16"/>
      <c r="C5275" s="16"/>
      <c r="D5275" s="16"/>
      <c r="E5275" s="16"/>
      <c r="F5275" s="16"/>
      <c r="G5275" s="24"/>
    </row>
    <row r="5276" spans="1:7">
      <c r="A5276" s="16"/>
      <c r="B5276" s="16"/>
      <c r="C5276" s="16"/>
      <c r="D5276" s="16"/>
      <c r="E5276" s="16"/>
      <c r="F5276" s="16"/>
      <c r="G5276" s="24"/>
    </row>
    <row r="5277" spans="1:7">
      <c r="A5277" s="16"/>
      <c r="B5277" s="16"/>
      <c r="C5277" s="16"/>
      <c r="D5277" s="16"/>
      <c r="E5277" s="16"/>
      <c r="F5277" s="16"/>
      <c r="G5277" s="24"/>
    </row>
    <row r="5278" spans="1:7">
      <c r="A5278" s="16"/>
      <c r="B5278" s="16"/>
      <c r="C5278" s="16"/>
      <c r="D5278" s="16"/>
      <c r="E5278" s="16"/>
      <c r="F5278" s="16"/>
      <c r="G5278" s="24"/>
    </row>
    <row r="5279" spans="1:7">
      <c r="A5279" s="16"/>
      <c r="B5279" s="16"/>
      <c r="C5279" s="16"/>
      <c r="D5279" s="16"/>
      <c r="E5279" s="16"/>
      <c r="F5279" s="16"/>
      <c r="G5279" s="24"/>
    </row>
    <row r="5280" spans="1:7">
      <c r="A5280" s="16"/>
      <c r="B5280" s="16"/>
      <c r="C5280" s="16"/>
      <c r="D5280" s="16"/>
      <c r="E5280" s="16"/>
      <c r="F5280" s="16"/>
      <c r="G5280" s="24"/>
    </row>
    <row r="5281" spans="1:7">
      <c r="A5281" s="16"/>
      <c r="B5281" s="16"/>
      <c r="C5281" s="16"/>
      <c r="D5281" s="16"/>
      <c r="E5281" s="16"/>
      <c r="F5281" s="16"/>
      <c r="G5281" s="24"/>
    </row>
    <row r="5282" spans="1:7">
      <c r="A5282" s="16"/>
      <c r="B5282" s="16"/>
      <c r="C5282" s="16"/>
      <c r="D5282" s="16"/>
      <c r="E5282" s="16"/>
      <c r="F5282" s="16"/>
      <c r="G5282" s="24"/>
    </row>
    <row r="5283" spans="1:7">
      <c r="A5283" s="16"/>
      <c r="B5283" s="16"/>
      <c r="C5283" s="16"/>
      <c r="D5283" s="16"/>
      <c r="E5283" s="16"/>
      <c r="F5283" s="16"/>
      <c r="G5283" s="24"/>
    </row>
    <row r="5284" spans="1:7">
      <c r="A5284" s="16"/>
      <c r="B5284" s="16"/>
      <c r="C5284" s="16"/>
      <c r="D5284" s="16"/>
      <c r="E5284" s="16"/>
      <c r="F5284" s="16"/>
      <c r="G5284" s="24"/>
    </row>
    <row r="5285" spans="1:7">
      <c r="A5285" s="16"/>
      <c r="B5285" s="16"/>
      <c r="C5285" s="16"/>
      <c r="D5285" s="16"/>
      <c r="E5285" s="16"/>
      <c r="F5285" s="16"/>
      <c r="G5285" s="24"/>
    </row>
    <row r="5286" spans="1:7">
      <c r="A5286" s="16"/>
      <c r="B5286" s="16"/>
      <c r="C5286" s="16"/>
      <c r="D5286" s="16"/>
      <c r="E5286" s="16"/>
      <c r="F5286" s="16"/>
      <c r="G5286" s="24"/>
    </row>
    <row r="5287" spans="1:7">
      <c r="A5287" s="16"/>
      <c r="B5287" s="16"/>
      <c r="C5287" s="16"/>
      <c r="D5287" s="16"/>
      <c r="E5287" s="16"/>
      <c r="F5287" s="16"/>
      <c r="G5287" s="24"/>
    </row>
    <row r="5288" spans="1:7">
      <c r="A5288" s="16"/>
      <c r="B5288" s="16"/>
      <c r="C5288" s="16"/>
      <c r="D5288" s="16"/>
      <c r="E5288" s="16"/>
      <c r="F5288" s="16"/>
      <c r="G5288" s="24"/>
    </row>
    <row r="5289" spans="1:7">
      <c r="A5289" s="16"/>
      <c r="B5289" s="16"/>
      <c r="C5289" s="16"/>
      <c r="D5289" s="16"/>
      <c r="E5289" s="16"/>
      <c r="F5289" s="16"/>
      <c r="G5289" s="24"/>
    </row>
    <row r="5290" spans="1:7">
      <c r="A5290" s="16"/>
      <c r="B5290" s="16"/>
      <c r="C5290" s="16"/>
      <c r="D5290" s="16"/>
      <c r="E5290" s="16"/>
      <c r="F5290" s="16"/>
      <c r="G5290" s="24"/>
    </row>
    <row r="5291" spans="1:7">
      <c r="A5291" s="16"/>
      <c r="B5291" s="16"/>
      <c r="C5291" s="16"/>
      <c r="D5291" s="16"/>
      <c r="E5291" s="16"/>
      <c r="F5291" s="16"/>
      <c r="G5291" s="24"/>
    </row>
    <row r="5292" spans="1:7">
      <c r="A5292" s="16"/>
      <c r="B5292" s="16"/>
      <c r="C5292" s="16"/>
      <c r="D5292" s="16"/>
      <c r="E5292" s="16"/>
      <c r="F5292" s="16"/>
      <c r="G5292" s="24"/>
    </row>
    <row r="5293" spans="1:7">
      <c r="A5293" s="16"/>
      <c r="B5293" s="16"/>
      <c r="C5293" s="16"/>
      <c r="D5293" s="16"/>
      <c r="E5293" s="16"/>
      <c r="F5293" s="16"/>
      <c r="G5293" s="24"/>
    </row>
    <row r="5294" spans="1:7">
      <c r="A5294" s="16"/>
      <c r="B5294" s="16"/>
      <c r="C5294" s="16"/>
      <c r="D5294" s="16"/>
      <c r="E5294" s="16"/>
      <c r="F5294" s="16"/>
      <c r="G5294" s="24"/>
    </row>
    <row r="5295" spans="1:7">
      <c r="A5295" s="16"/>
      <c r="B5295" s="16"/>
      <c r="C5295" s="16"/>
      <c r="D5295" s="16"/>
      <c r="E5295" s="16"/>
      <c r="F5295" s="16"/>
      <c r="G5295" s="24"/>
    </row>
    <row r="5296" spans="1:7">
      <c r="A5296" s="16"/>
      <c r="B5296" s="16"/>
      <c r="C5296" s="16"/>
      <c r="D5296" s="16"/>
      <c r="E5296" s="16"/>
      <c r="F5296" s="16"/>
      <c r="G5296" s="24"/>
    </row>
    <row r="5297" spans="1:7">
      <c r="A5297" s="16"/>
      <c r="B5297" s="16"/>
      <c r="C5297" s="16"/>
      <c r="D5297" s="16"/>
      <c r="E5297" s="16"/>
      <c r="F5297" s="16"/>
      <c r="G5297" s="24"/>
    </row>
    <row r="5298" spans="1:7">
      <c r="A5298" s="16"/>
      <c r="B5298" s="16"/>
      <c r="C5298" s="16"/>
      <c r="D5298" s="16"/>
      <c r="E5298" s="16"/>
      <c r="F5298" s="16"/>
      <c r="G5298" s="24"/>
    </row>
    <row r="5299" spans="1:7">
      <c r="A5299" s="16"/>
      <c r="B5299" s="16"/>
      <c r="C5299" s="16"/>
      <c r="D5299" s="16"/>
      <c r="E5299" s="16"/>
      <c r="F5299" s="16"/>
      <c r="G5299" s="24"/>
    </row>
    <row r="5300" spans="1:7">
      <c r="A5300" s="16"/>
      <c r="B5300" s="16"/>
      <c r="C5300" s="16"/>
      <c r="D5300" s="16"/>
      <c r="E5300" s="16"/>
      <c r="F5300" s="16"/>
      <c r="G5300" s="24"/>
    </row>
    <row r="5301" spans="1:7">
      <c r="A5301" s="16"/>
      <c r="B5301" s="16"/>
      <c r="C5301" s="16"/>
      <c r="D5301" s="16"/>
      <c r="E5301" s="16"/>
      <c r="F5301" s="16"/>
      <c r="G5301" s="24"/>
    </row>
    <row r="5302" spans="1:7">
      <c r="A5302" s="16"/>
      <c r="B5302" s="16"/>
      <c r="C5302" s="16"/>
      <c r="D5302" s="16"/>
      <c r="E5302" s="16"/>
      <c r="F5302" s="16"/>
      <c r="G5302" s="24"/>
    </row>
    <row r="5303" spans="1:7">
      <c r="A5303" s="16"/>
      <c r="B5303" s="16"/>
      <c r="C5303" s="16"/>
      <c r="D5303" s="16"/>
      <c r="E5303" s="16"/>
      <c r="F5303" s="16"/>
      <c r="G5303" s="24"/>
    </row>
    <row r="5304" spans="1:7">
      <c r="A5304" s="16"/>
      <c r="B5304" s="16"/>
      <c r="C5304" s="16"/>
      <c r="D5304" s="16"/>
      <c r="E5304" s="16"/>
      <c r="F5304" s="16"/>
      <c r="G5304" s="24"/>
    </row>
    <row r="5305" spans="1:7">
      <c r="A5305" s="16"/>
      <c r="B5305" s="16"/>
      <c r="C5305" s="16"/>
      <c r="D5305" s="16"/>
      <c r="E5305" s="16"/>
      <c r="F5305" s="16"/>
      <c r="G5305" s="24"/>
    </row>
    <row r="5306" spans="1:7">
      <c r="A5306" s="16"/>
      <c r="B5306" s="16"/>
      <c r="C5306" s="16"/>
      <c r="D5306" s="16"/>
      <c r="E5306" s="16"/>
      <c r="F5306" s="16"/>
      <c r="G5306" s="24"/>
    </row>
    <row r="5307" spans="1:7">
      <c r="A5307" s="16"/>
      <c r="B5307" s="16"/>
      <c r="C5307" s="16"/>
      <c r="D5307" s="16"/>
      <c r="E5307" s="16"/>
      <c r="F5307" s="16"/>
      <c r="G5307" s="24"/>
    </row>
    <row r="5308" spans="1:7">
      <c r="A5308" s="16"/>
      <c r="B5308" s="16"/>
      <c r="C5308" s="16"/>
      <c r="D5308" s="16"/>
      <c r="E5308" s="16"/>
      <c r="F5308" s="16"/>
      <c r="G5308" s="24"/>
    </row>
    <row r="5309" spans="1:7">
      <c r="A5309" s="16"/>
      <c r="B5309" s="16"/>
      <c r="C5309" s="16"/>
      <c r="D5309" s="16"/>
      <c r="E5309" s="16"/>
      <c r="F5309" s="16"/>
      <c r="G5309" s="24"/>
    </row>
    <row r="5310" spans="1:7">
      <c r="A5310" s="16"/>
      <c r="B5310" s="16"/>
      <c r="C5310" s="16"/>
      <c r="D5310" s="16"/>
      <c r="E5310" s="16"/>
      <c r="F5310" s="16"/>
      <c r="G5310" s="24"/>
    </row>
    <row r="5311" spans="1:7">
      <c r="A5311" s="16"/>
      <c r="B5311" s="16"/>
      <c r="C5311" s="16"/>
      <c r="D5311" s="16"/>
      <c r="E5311" s="16"/>
      <c r="F5311" s="16"/>
      <c r="G5311" s="24"/>
    </row>
    <row r="5312" spans="1:7">
      <c r="A5312" s="16"/>
      <c r="B5312" s="16"/>
      <c r="C5312" s="16"/>
      <c r="D5312" s="16"/>
      <c r="E5312" s="16"/>
      <c r="F5312" s="16"/>
      <c r="G5312" s="24"/>
    </row>
    <row r="5313" spans="1:7">
      <c r="A5313" s="16"/>
      <c r="B5313" s="16"/>
      <c r="C5313" s="16"/>
      <c r="D5313" s="16"/>
      <c r="E5313" s="16"/>
      <c r="F5313" s="16"/>
      <c r="G5313" s="24"/>
    </row>
    <row r="5314" spans="1:7">
      <c r="A5314" s="16"/>
      <c r="B5314" s="16"/>
      <c r="C5314" s="16"/>
      <c r="D5314" s="16"/>
      <c r="E5314" s="16"/>
      <c r="F5314" s="16"/>
      <c r="G5314" s="24"/>
    </row>
    <row r="5315" spans="1:7">
      <c r="A5315" s="16"/>
      <c r="B5315" s="16"/>
      <c r="C5315" s="16"/>
      <c r="D5315" s="16"/>
      <c r="E5315" s="16"/>
      <c r="F5315" s="16"/>
      <c r="G5315" s="24"/>
    </row>
    <row r="5316" spans="1:7">
      <c r="A5316" s="16"/>
      <c r="B5316" s="16"/>
      <c r="C5316" s="16"/>
      <c r="D5316" s="16"/>
      <c r="E5316" s="16"/>
      <c r="F5316" s="16"/>
      <c r="G5316" s="24"/>
    </row>
    <row r="5317" spans="1:7">
      <c r="A5317" s="16"/>
      <c r="B5317" s="16"/>
      <c r="C5317" s="16"/>
      <c r="D5317" s="16"/>
      <c r="E5317" s="16"/>
      <c r="F5317" s="16"/>
      <c r="G5317" s="24"/>
    </row>
    <row r="5318" spans="1:7">
      <c r="A5318" s="16"/>
      <c r="B5318" s="16"/>
      <c r="C5318" s="16"/>
      <c r="D5318" s="16"/>
      <c r="E5318" s="16"/>
      <c r="F5318" s="16"/>
      <c r="G5318" s="24"/>
    </row>
    <row r="5319" spans="1:7">
      <c r="A5319" s="16"/>
      <c r="B5319" s="16"/>
      <c r="C5319" s="16"/>
      <c r="D5319" s="16"/>
      <c r="E5319" s="16"/>
      <c r="F5319" s="16"/>
      <c r="G5319" s="24"/>
    </row>
    <row r="5320" spans="1:7">
      <c r="A5320" s="16"/>
      <c r="B5320" s="16"/>
      <c r="C5320" s="16"/>
      <c r="D5320" s="16"/>
      <c r="E5320" s="16"/>
      <c r="F5320" s="16"/>
      <c r="G5320" s="24"/>
    </row>
    <row r="5321" spans="1:7">
      <c r="A5321" s="16"/>
      <c r="B5321" s="16"/>
      <c r="C5321" s="16"/>
      <c r="D5321" s="16"/>
      <c r="E5321" s="16"/>
      <c r="F5321" s="16"/>
      <c r="G5321" s="24"/>
    </row>
    <row r="5322" spans="1:7">
      <c r="A5322" s="16"/>
      <c r="B5322" s="16"/>
      <c r="C5322" s="16"/>
      <c r="D5322" s="16"/>
      <c r="E5322" s="16"/>
      <c r="F5322" s="16"/>
      <c r="G5322" s="24"/>
    </row>
    <row r="5323" spans="1:7">
      <c r="A5323" s="16"/>
      <c r="B5323" s="16"/>
      <c r="C5323" s="16"/>
      <c r="D5323" s="16"/>
      <c r="E5323" s="16"/>
      <c r="F5323" s="16"/>
      <c r="G5323" s="24"/>
    </row>
    <row r="5324" spans="1:7">
      <c r="A5324" s="16"/>
      <c r="B5324" s="16"/>
      <c r="C5324" s="16"/>
      <c r="D5324" s="16"/>
      <c r="E5324" s="16"/>
      <c r="F5324" s="16"/>
      <c r="G5324" s="24"/>
    </row>
    <row r="5325" spans="1:7">
      <c r="A5325" s="16"/>
      <c r="B5325" s="16"/>
      <c r="C5325" s="16"/>
      <c r="D5325" s="16"/>
      <c r="E5325" s="16"/>
      <c r="F5325" s="16"/>
      <c r="G5325" s="24"/>
    </row>
    <row r="5326" spans="1:7">
      <c r="A5326" s="16"/>
      <c r="B5326" s="16"/>
      <c r="C5326" s="16"/>
      <c r="D5326" s="16"/>
      <c r="E5326" s="16"/>
      <c r="F5326" s="16"/>
      <c r="G5326" s="24"/>
    </row>
    <row r="5327" spans="1:7">
      <c r="A5327" s="16"/>
      <c r="B5327" s="16"/>
      <c r="C5327" s="16"/>
      <c r="D5327" s="16"/>
      <c r="E5327" s="16"/>
      <c r="F5327" s="16"/>
      <c r="G5327" s="24"/>
    </row>
    <row r="5328" spans="1:7">
      <c r="A5328" s="16"/>
      <c r="B5328" s="16"/>
      <c r="C5328" s="16"/>
      <c r="D5328" s="16"/>
      <c r="E5328" s="16"/>
      <c r="F5328" s="16"/>
      <c r="G5328" s="24"/>
    </row>
    <row r="5329" spans="1:7">
      <c r="A5329" s="16"/>
      <c r="B5329" s="16"/>
      <c r="C5329" s="16"/>
      <c r="D5329" s="16"/>
      <c r="E5329" s="16"/>
      <c r="F5329" s="16"/>
      <c r="G5329" s="24"/>
    </row>
    <row r="5330" spans="1:7">
      <c r="A5330" s="16"/>
      <c r="B5330" s="16"/>
      <c r="C5330" s="16"/>
      <c r="D5330" s="16"/>
      <c r="E5330" s="16"/>
      <c r="F5330" s="16"/>
      <c r="G5330" s="24"/>
    </row>
    <row r="5331" spans="1:7">
      <c r="A5331" s="16"/>
      <c r="B5331" s="16"/>
      <c r="C5331" s="16"/>
      <c r="D5331" s="16"/>
      <c r="E5331" s="16"/>
      <c r="F5331" s="16"/>
      <c r="G5331" s="24"/>
    </row>
    <row r="5332" spans="1:7">
      <c r="A5332" s="16"/>
      <c r="B5332" s="16"/>
      <c r="C5332" s="16"/>
      <c r="D5332" s="16"/>
      <c r="E5332" s="16"/>
      <c r="F5332" s="16"/>
      <c r="G5332" s="24"/>
    </row>
    <row r="5333" spans="1:7">
      <c r="A5333" s="16"/>
      <c r="B5333" s="16"/>
      <c r="C5333" s="16"/>
      <c r="D5333" s="16"/>
      <c r="E5333" s="16"/>
      <c r="F5333" s="16"/>
      <c r="G5333" s="24"/>
    </row>
    <row r="5334" spans="1:7">
      <c r="A5334" s="16"/>
      <c r="B5334" s="16"/>
      <c r="C5334" s="16"/>
      <c r="D5334" s="16"/>
      <c r="E5334" s="16"/>
      <c r="F5334" s="16"/>
      <c r="G5334" s="24"/>
    </row>
    <row r="5335" spans="1:7">
      <c r="A5335" s="16"/>
      <c r="B5335" s="16"/>
      <c r="C5335" s="16"/>
      <c r="D5335" s="16"/>
      <c r="E5335" s="16"/>
      <c r="F5335" s="16"/>
      <c r="G5335" s="24"/>
    </row>
    <row r="5336" spans="1:7">
      <c r="A5336" s="16"/>
      <c r="B5336" s="16"/>
      <c r="C5336" s="16"/>
      <c r="D5336" s="16"/>
      <c r="E5336" s="16"/>
      <c r="F5336" s="16"/>
      <c r="G5336" s="24"/>
    </row>
    <row r="5337" spans="1:7">
      <c r="A5337" s="16"/>
      <c r="B5337" s="16"/>
      <c r="C5337" s="16"/>
      <c r="D5337" s="16"/>
      <c r="E5337" s="16"/>
      <c r="F5337" s="16"/>
      <c r="G5337" s="24"/>
    </row>
    <row r="5338" spans="1:7">
      <c r="A5338" s="16"/>
      <c r="B5338" s="16"/>
      <c r="C5338" s="16"/>
      <c r="D5338" s="16"/>
      <c r="E5338" s="16"/>
      <c r="F5338" s="16"/>
      <c r="G5338" s="24"/>
    </row>
    <row r="5339" spans="1:7">
      <c r="A5339" s="16"/>
      <c r="B5339" s="16"/>
      <c r="C5339" s="16"/>
      <c r="D5339" s="16"/>
      <c r="E5339" s="16"/>
      <c r="F5339" s="16"/>
      <c r="G5339" s="24"/>
    </row>
    <row r="5340" spans="1:7">
      <c r="A5340" s="16"/>
      <c r="B5340" s="16"/>
      <c r="C5340" s="16"/>
      <c r="D5340" s="16"/>
      <c r="E5340" s="16"/>
      <c r="F5340" s="16"/>
      <c r="G5340" s="24"/>
    </row>
    <row r="5341" spans="1:7">
      <c r="A5341" s="16"/>
      <c r="B5341" s="16"/>
      <c r="C5341" s="16"/>
      <c r="D5341" s="16"/>
      <c r="E5341" s="16"/>
      <c r="F5341" s="16"/>
      <c r="G5341" s="24"/>
    </row>
    <row r="5342" spans="1:7">
      <c r="A5342" s="16"/>
      <c r="B5342" s="16"/>
      <c r="C5342" s="16"/>
      <c r="D5342" s="16"/>
      <c r="E5342" s="16"/>
      <c r="F5342" s="16"/>
      <c r="G5342" s="24"/>
    </row>
    <row r="5343" spans="1:7">
      <c r="A5343" s="16"/>
      <c r="B5343" s="16"/>
      <c r="C5343" s="16"/>
      <c r="D5343" s="16"/>
      <c r="E5343" s="16"/>
      <c r="F5343" s="16"/>
      <c r="G5343" s="24"/>
    </row>
    <row r="5344" spans="1:7">
      <c r="A5344" s="16"/>
      <c r="B5344" s="16"/>
      <c r="C5344" s="16"/>
      <c r="D5344" s="16"/>
      <c r="E5344" s="16"/>
      <c r="F5344" s="16"/>
      <c r="G5344" s="24"/>
    </row>
    <row r="5345" spans="1:7">
      <c r="A5345" s="16"/>
      <c r="B5345" s="16"/>
      <c r="C5345" s="16"/>
      <c r="D5345" s="16"/>
      <c r="E5345" s="16"/>
      <c r="F5345" s="16"/>
      <c r="G5345" s="24"/>
    </row>
    <row r="5346" spans="1:7">
      <c r="A5346" s="16"/>
      <c r="B5346" s="16"/>
      <c r="C5346" s="16"/>
      <c r="D5346" s="16"/>
      <c r="E5346" s="16"/>
      <c r="F5346" s="16"/>
      <c r="G5346" s="24"/>
    </row>
    <row r="5347" spans="1:7">
      <c r="A5347" s="16"/>
      <c r="B5347" s="16"/>
      <c r="C5347" s="16"/>
      <c r="D5347" s="16"/>
      <c r="E5347" s="16"/>
      <c r="F5347" s="16"/>
      <c r="G5347" s="24"/>
    </row>
    <row r="5348" spans="1:7">
      <c r="A5348" s="16"/>
      <c r="B5348" s="16"/>
      <c r="C5348" s="16"/>
      <c r="D5348" s="16"/>
      <c r="E5348" s="16"/>
      <c r="F5348" s="16"/>
      <c r="G5348" s="24"/>
    </row>
    <row r="5349" spans="1:7">
      <c r="A5349" s="16"/>
      <c r="B5349" s="16"/>
      <c r="C5349" s="16"/>
      <c r="D5349" s="16"/>
      <c r="E5349" s="16"/>
      <c r="F5349" s="16"/>
      <c r="G5349" s="24"/>
    </row>
    <row r="5350" spans="1:7">
      <c r="A5350" s="16"/>
      <c r="B5350" s="16"/>
      <c r="C5350" s="16"/>
      <c r="D5350" s="16"/>
      <c r="E5350" s="16"/>
      <c r="F5350" s="16"/>
      <c r="G5350" s="24"/>
    </row>
    <row r="5351" spans="1:7">
      <c r="A5351" s="16"/>
      <c r="B5351" s="16"/>
      <c r="C5351" s="16"/>
      <c r="D5351" s="16"/>
      <c r="E5351" s="16"/>
      <c r="F5351" s="16"/>
      <c r="G5351" s="24"/>
    </row>
    <row r="5352" spans="1:7">
      <c r="A5352" s="16"/>
      <c r="B5352" s="16"/>
      <c r="C5352" s="16"/>
      <c r="D5352" s="16"/>
      <c r="E5352" s="16"/>
      <c r="F5352" s="16"/>
      <c r="G5352" s="24"/>
    </row>
    <row r="5353" spans="1:7">
      <c r="A5353" s="16"/>
      <c r="B5353" s="16"/>
      <c r="C5353" s="16"/>
      <c r="D5353" s="16"/>
      <c r="E5353" s="16"/>
      <c r="F5353" s="16"/>
      <c r="G5353" s="24"/>
    </row>
    <row r="5354" spans="1:7">
      <c r="A5354" s="16"/>
      <c r="B5354" s="16"/>
      <c r="C5354" s="16"/>
      <c r="D5354" s="16"/>
      <c r="E5354" s="16"/>
      <c r="F5354" s="16"/>
      <c r="G5354" s="24"/>
    </row>
    <row r="5355" spans="1:7">
      <c r="A5355" s="16"/>
      <c r="B5355" s="16"/>
      <c r="C5355" s="16"/>
      <c r="D5355" s="16"/>
      <c r="E5355" s="16"/>
      <c r="F5355" s="16"/>
      <c r="G5355" s="24"/>
    </row>
    <row r="5356" spans="1:7">
      <c r="A5356" s="16"/>
      <c r="B5356" s="16"/>
      <c r="C5356" s="16"/>
      <c r="D5356" s="16"/>
      <c r="E5356" s="16"/>
      <c r="F5356" s="16"/>
      <c r="G5356" s="24"/>
    </row>
    <row r="5357" spans="1:7">
      <c r="A5357" s="16"/>
      <c r="B5357" s="16"/>
      <c r="C5357" s="16"/>
      <c r="D5357" s="16"/>
      <c r="E5357" s="16"/>
      <c r="F5357" s="16"/>
      <c r="G5357" s="24"/>
    </row>
    <row r="5358" spans="1:7">
      <c r="A5358" s="16"/>
      <c r="B5358" s="16"/>
      <c r="C5358" s="16"/>
      <c r="D5358" s="16"/>
      <c r="E5358" s="16"/>
      <c r="F5358" s="16"/>
      <c r="G5358" s="24"/>
    </row>
    <row r="5359" spans="1:7">
      <c r="A5359" s="16"/>
      <c r="B5359" s="16"/>
      <c r="C5359" s="16"/>
      <c r="D5359" s="16"/>
      <c r="E5359" s="16"/>
      <c r="F5359" s="16"/>
      <c r="G5359" s="24"/>
    </row>
    <row r="5360" spans="1:7">
      <c r="A5360" s="16"/>
      <c r="B5360" s="16"/>
      <c r="C5360" s="16"/>
      <c r="D5360" s="16"/>
      <c r="E5360" s="16"/>
      <c r="F5360" s="16"/>
      <c r="G5360" s="24"/>
    </row>
    <row r="5361" spans="1:7">
      <c r="A5361" s="16"/>
      <c r="B5361" s="16"/>
      <c r="C5361" s="16"/>
      <c r="D5361" s="16"/>
      <c r="E5361" s="16"/>
      <c r="F5361" s="16"/>
      <c r="G5361" s="24"/>
    </row>
    <row r="5362" spans="1:7">
      <c r="A5362" s="16"/>
      <c r="B5362" s="16"/>
      <c r="C5362" s="16"/>
      <c r="D5362" s="16"/>
      <c r="E5362" s="16"/>
      <c r="F5362" s="16"/>
      <c r="G5362" s="24"/>
    </row>
    <row r="5363" spans="1:7">
      <c r="A5363" s="16"/>
      <c r="B5363" s="16"/>
      <c r="C5363" s="16"/>
      <c r="D5363" s="16"/>
      <c r="E5363" s="16"/>
      <c r="F5363" s="16"/>
      <c r="G5363" s="24"/>
    </row>
    <row r="5364" spans="1:7">
      <c r="A5364" s="16"/>
      <c r="B5364" s="16"/>
      <c r="C5364" s="16"/>
      <c r="D5364" s="16"/>
      <c r="E5364" s="16"/>
      <c r="F5364" s="16"/>
      <c r="G5364" s="24"/>
    </row>
    <row r="5365" spans="1:7">
      <c r="A5365" s="16"/>
      <c r="B5365" s="16"/>
      <c r="C5365" s="16"/>
      <c r="D5365" s="16"/>
      <c r="E5365" s="16"/>
      <c r="F5365" s="16"/>
      <c r="G5365" s="24"/>
    </row>
    <row r="5366" spans="1:7">
      <c r="A5366" s="16"/>
      <c r="B5366" s="16"/>
      <c r="C5366" s="16"/>
      <c r="D5366" s="16"/>
      <c r="E5366" s="16"/>
      <c r="F5366" s="16"/>
      <c r="G5366" s="24"/>
    </row>
    <row r="5367" spans="1:7">
      <c r="A5367" s="16"/>
      <c r="B5367" s="16"/>
      <c r="C5367" s="16"/>
      <c r="D5367" s="16"/>
      <c r="E5367" s="16"/>
      <c r="F5367" s="16"/>
      <c r="G5367" s="24"/>
    </row>
    <row r="5368" spans="1:7">
      <c r="A5368" s="16"/>
      <c r="B5368" s="16"/>
      <c r="C5368" s="16"/>
      <c r="D5368" s="16"/>
      <c r="E5368" s="16"/>
      <c r="F5368" s="16"/>
      <c r="G5368" s="24"/>
    </row>
    <row r="5369" spans="1:7">
      <c r="A5369" s="16"/>
      <c r="B5369" s="16"/>
      <c r="C5369" s="16"/>
      <c r="D5369" s="16"/>
      <c r="E5369" s="16"/>
      <c r="F5369" s="16"/>
      <c r="G5369" s="24"/>
    </row>
    <row r="5370" spans="1:7">
      <c r="A5370" s="16"/>
      <c r="B5370" s="16"/>
      <c r="C5370" s="16"/>
      <c r="D5370" s="16"/>
      <c r="E5370" s="16"/>
      <c r="F5370" s="16"/>
      <c r="G5370" s="24"/>
    </row>
    <row r="5371" spans="1:7">
      <c r="A5371" s="16"/>
      <c r="B5371" s="16"/>
      <c r="C5371" s="16"/>
      <c r="D5371" s="16"/>
      <c r="E5371" s="16"/>
      <c r="F5371" s="16"/>
      <c r="G5371" s="24"/>
    </row>
    <row r="5372" spans="1:7">
      <c r="A5372" s="16"/>
      <c r="B5372" s="16"/>
      <c r="C5372" s="16"/>
      <c r="D5372" s="16"/>
      <c r="E5372" s="16"/>
      <c r="F5372" s="16"/>
      <c r="G5372" s="24"/>
    </row>
    <row r="5373" spans="1:7">
      <c r="A5373" s="16"/>
      <c r="B5373" s="16"/>
      <c r="C5373" s="16"/>
      <c r="D5373" s="16"/>
      <c r="E5373" s="16"/>
      <c r="F5373" s="16"/>
      <c r="G5373" s="24"/>
    </row>
    <row r="5374" spans="1:7">
      <c r="A5374" s="16"/>
      <c r="B5374" s="16"/>
      <c r="C5374" s="16"/>
      <c r="D5374" s="16"/>
      <c r="E5374" s="16"/>
      <c r="F5374" s="16"/>
      <c r="G5374" s="24"/>
    </row>
    <row r="5375" spans="1:7">
      <c r="A5375" s="16"/>
      <c r="B5375" s="16"/>
      <c r="C5375" s="16"/>
      <c r="D5375" s="16"/>
      <c r="E5375" s="16"/>
      <c r="F5375" s="16"/>
      <c r="G5375" s="24"/>
    </row>
    <row r="5376" spans="1:7">
      <c r="A5376" s="16"/>
      <c r="B5376" s="16"/>
      <c r="C5376" s="16"/>
      <c r="D5376" s="16"/>
      <c r="E5376" s="16"/>
      <c r="F5376" s="16"/>
      <c r="G5376" s="24"/>
    </row>
    <row r="5377" spans="1:7">
      <c r="A5377" s="16"/>
      <c r="B5377" s="16"/>
      <c r="C5377" s="16"/>
      <c r="D5377" s="16"/>
      <c r="E5377" s="16"/>
      <c r="F5377" s="16"/>
      <c r="G5377" s="24"/>
    </row>
    <row r="5378" spans="1:7">
      <c r="A5378" s="16"/>
      <c r="B5378" s="16"/>
      <c r="C5378" s="16"/>
      <c r="D5378" s="16"/>
      <c r="E5378" s="16"/>
      <c r="F5378" s="16"/>
      <c r="G5378" s="24"/>
    </row>
    <row r="5379" spans="1:7">
      <c r="A5379" s="16"/>
      <c r="B5379" s="16"/>
      <c r="C5379" s="16"/>
      <c r="D5379" s="16"/>
      <c r="E5379" s="16"/>
      <c r="F5379" s="16"/>
      <c r="G5379" s="24"/>
    </row>
    <row r="5380" spans="1:7">
      <c r="A5380" s="16"/>
      <c r="B5380" s="16"/>
      <c r="C5380" s="16"/>
      <c r="D5380" s="16"/>
      <c r="E5380" s="16"/>
      <c r="F5380" s="16"/>
      <c r="G5380" s="24"/>
    </row>
    <row r="5381" spans="1:7">
      <c r="A5381" s="16"/>
      <c r="B5381" s="16"/>
      <c r="C5381" s="16"/>
      <c r="D5381" s="16"/>
      <c r="E5381" s="16"/>
      <c r="F5381" s="16"/>
      <c r="G5381" s="24"/>
    </row>
    <row r="5382" spans="1:7">
      <c r="A5382" s="16"/>
      <c r="B5382" s="16"/>
      <c r="C5382" s="16"/>
      <c r="D5382" s="16"/>
      <c r="E5382" s="16"/>
      <c r="F5382" s="16"/>
      <c r="G5382" s="24"/>
    </row>
    <row r="5383" spans="1:7">
      <c r="A5383" s="16"/>
      <c r="B5383" s="16"/>
      <c r="C5383" s="16"/>
      <c r="D5383" s="16"/>
      <c r="E5383" s="16"/>
      <c r="F5383" s="16"/>
      <c r="G5383" s="24"/>
    </row>
    <row r="5384" spans="1:7">
      <c r="A5384" s="16"/>
      <c r="B5384" s="16"/>
      <c r="C5384" s="16"/>
      <c r="D5384" s="16"/>
      <c r="E5384" s="16"/>
      <c r="F5384" s="16"/>
      <c r="G5384" s="24"/>
    </row>
    <row r="5385" spans="1:7">
      <c r="A5385" s="16"/>
      <c r="B5385" s="16"/>
      <c r="C5385" s="16"/>
      <c r="D5385" s="16"/>
      <c r="E5385" s="16"/>
      <c r="F5385" s="16"/>
      <c r="G5385" s="24"/>
    </row>
    <row r="5386" spans="1:7">
      <c r="A5386" s="16"/>
      <c r="B5386" s="16"/>
      <c r="C5386" s="16"/>
      <c r="D5386" s="16"/>
      <c r="E5386" s="16"/>
      <c r="F5386" s="16"/>
      <c r="G5386" s="24"/>
    </row>
    <row r="5387" spans="1:7">
      <c r="A5387" s="16"/>
      <c r="B5387" s="16"/>
      <c r="C5387" s="16"/>
      <c r="D5387" s="16"/>
      <c r="E5387" s="16"/>
      <c r="F5387" s="16"/>
      <c r="G5387" s="24"/>
    </row>
    <row r="5388" spans="1:7">
      <c r="A5388" s="16"/>
      <c r="B5388" s="16"/>
      <c r="C5388" s="16"/>
      <c r="D5388" s="16"/>
      <c r="E5388" s="16"/>
      <c r="F5388" s="16"/>
      <c r="G5388" s="24"/>
    </row>
    <row r="5389" spans="1:7">
      <c r="A5389" s="16"/>
      <c r="B5389" s="16"/>
      <c r="C5389" s="16"/>
      <c r="D5389" s="16"/>
      <c r="E5389" s="16"/>
      <c r="F5389" s="16"/>
      <c r="G5389" s="24"/>
    </row>
    <row r="5390" spans="1:7">
      <c r="A5390" s="16"/>
      <c r="B5390" s="16"/>
      <c r="C5390" s="16"/>
      <c r="D5390" s="16"/>
      <c r="E5390" s="16"/>
      <c r="F5390" s="16"/>
      <c r="G5390" s="24"/>
    </row>
    <row r="5391" spans="1:7">
      <c r="A5391" s="16"/>
      <c r="B5391" s="16"/>
      <c r="C5391" s="16"/>
      <c r="D5391" s="16"/>
      <c r="E5391" s="16"/>
      <c r="F5391" s="16"/>
      <c r="G5391" s="24"/>
    </row>
    <row r="5392" spans="1:7">
      <c r="A5392" s="16"/>
      <c r="B5392" s="16"/>
      <c r="C5392" s="16"/>
      <c r="D5392" s="16"/>
      <c r="E5392" s="16"/>
      <c r="F5392" s="16"/>
      <c r="G5392" s="24"/>
    </row>
    <row r="5393" spans="1:7">
      <c r="A5393" s="16"/>
      <c r="B5393" s="16"/>
      <c r="C5393" s="16"/>
      <c r="D5393" s="16"/>
      <c r="E5393" s="16"/>
      <c r="F5393" s="16"/>
      <c r="G5393" s="24"/>
    </row>
    <row r="5394" spans="1:7">
      <c r="A5394" s="16"/>
      <c r="B5394" s="16"/>
      <c r="C5394" s="16"/>
      <c r="D5394" s="16"/>
      <c r="E5394" s="16"/>
      <c r="F5394" s="16"/>
      <c r="G5394" s="24"/>
    </row>
    <row r="5395" spans="1:7">
      <c r="A5395" s="16"/>
      <c r="B5395" s="16"/>
      <c r="C5395" s="16"/>
      <c r="D5395" s="16"/>
      <c r="E5395" s="16"/>
      <c r="F5395" s="16"/>
      <c r="G5395" s="24"/>
    </row>
    <row r="5396" spans="1:7">
      <c r="A5396" s="16"/>
      <c r="B5396" s="16"/>
      <c r="C5396" s="16"/>
      <c r="D5396" s="16"/>
      <c r="E5396" s="16"/>
      <c r="F5396" s="16"/>
      <c r="G5396" s="24"/>
    </row>
    <row r="5397" spans="1:7">
      <c r="A5397" s="16"/>
      <c r="B5397" s="16"/>
      <c r="C5397" s="16"/>
      <c r="D5397" s="16"/>
      <c r="E5397" s="16"/>
      <c r="F5397" s="16"/>
      <c r="G5397" s="24"/>
    </row>
    <row r="5398" spans="1:7">
      <c r="A5398" s="16"/>
      <c r="B5398" s="16"/>
      <c r="C5398" s="16"/>
      <c r="D5398" s="16"/>
      <c r="E5398" s="16"/>
      <c r="F5398" s="16"/>
      <c r="G5398" s="24"/>
    </row>
    <row r="5399" spans="1:7">
      <c r="A5399" s="16"/>
      <c r="B5399" s="16"/>
      <c r="C5399" s="16"/>
      <c r="D5399" s="16"/>
      <c r="E5399" s="16"/>
      <c r="F5399" s="16"/>
      <c r="G5399" s="24"/>
    </row>
    <row r="5400" spans="1:7">
      <c r="A5400" s="16"/>
      <c r="B5400" s="16"/>
      <c r="C5400" s="16"/>
      <c r="D5400" s="16"/>
      <c r="E5400" s="16"/>
      <c r="F5400" s="16"/>
      <c r="G5400" s="24"/>
    </row>
    <row r="5401" spans="1:7">
      <c r="A5401" s="16"/>
      <c r="B5401" s="16"/>
      <c r="C5401" s="16"/>
      <c r="D5401" s="16"/>
      <c r="E5401" s="16"/>
      <c r="F5401" s="16"/>
      <c r="G5401" s="24"/>
    </row>
    <row r="5402" spans="1:7">
      <c r="A5402" s="16"/>
      <c r="B5402" s="16"/>
      <c r="C5402" s="16"/>
      <c r="D5402" s="16"/>
      <c r="E5402" s="16"/>
      <c r="F5402" s="16"/>
      <c r="G5402" s="24"/>
    </row>
    <row r="5403" spans="1:7">
      <c r="A5403" s="16"/>
      <c r="B5403" s="16"/>
      <c r="C5403" s="16"/>
      <c r="D5403" s="16"/>
      <c r="E5403" s="16"/>
      <c r="F5403" s="16"/>
      <c r="G5403" s="24"/>
    </row>
    <row r="5404" spans="1:7">
      <c r="A5404" s="16"/>
      <c r="B5404" s="16"/>
      <c r="C5404" s="16"/>
      <c r="D5404" s="16"/>
      <c r="E5404" s="16"/>
      <c r="F5404" s="16"/>
      <c r="G5404" s="24"/>
    </row>
    <row r="5405" spans="1:7">
      <c r="A5405" s="16"/>
      <c r="B5405" s="16"/>
      <c r="C5405" s="16"/>
      <c r="D5405" s="16"/>
      <c r="E5405" s="16"/>
      <c r="F5405" s="16"/>
      <c r="G5405" s="24"/>
    </row>
    <row r="5406" spans="1:7">
      <c r="A5406" s="16"/>
      <c r="B5406" s="16"/>
      <c r="C5406" s="16"/>
      <c r="D5406" s="16"/>
      <c r="E5406" s="16"/>
      <c r="F5406" s="16"/>
      <c r="G5406" s="24"/>
    </row>
    <row r="5407" spans="1:7">
      <c r="A5407" s="16"/>
      <c r="B5407" s="16"/>
      <c r="C5407" s="16"/>
      <c r="D5407" s="16"/>
      <c r="E5407" s="16"/>
      <c r="F5407" s="16"/>
      <c r="G5407" s="24"/>
    </row>
    <row r="5408" spans="1:7">
      <c r="A5408" s="16"/>
      <c r="B5408" s="16"/>
      <c r="C5408" s="16"/>
      <c r="D5408" s="16"/>
      <c r="E5408" s="16"/>
      <c r="F5408" s="16"/>
      <c r="G5408" s="24"/>
    </row>
    <row r="5409" spans="1:7">
      <c r="A5409" s="16"/>
      <c r="B5409" s="16"/>
      <c r="C5409" s="16"/>
      <c r="D5409" s="16"/>
      <c r="E5409" s="16"/>
      <c r="F5409" s="16"/>
      <c r="G5409" s="24"/>
    </row>
    <row r="5410" spans="1:7">
      <c r="A5410" s="16"/>
      <c r="B5410" s="16"/>
      <c r="C5410" s="16"/>
      <c r="D5410" s="16"/>
      <c r="E5410" s="16"/>
      <c r="F5410" s="16"/>
      <c r="G5410" s="24"/>
    </row>
    <row r="5411" spans="1:7">
      <c r="A5411" s="16"/>
      <c r="B5411" s="16"/>
      <c r="C5411" s="16"/>
      <c r="D5411" s="16"/>
      <c r="E5411" s="16"/>
      <c r="F5411" s="16"/>
      <c r="G5411" s="24"/>
    </row>
    <row r="5412" spans="1:7">
      <c r="A5412" s="16"/>
      <c r="B5412" s="16"/>
      <c r="C5412" s="16"/>
      <c r="D5412" s="16"/>
      <c r="E5412" s="16"/>
      <c r="F5412" s="16"/>
      <c r="G5412" s="24"/>
    </row>
    <row r="5413" spans="1:7">
      <c r="A5413" s="16"/>
      <c r="B5413" s="16"/>
      <c r="C5413" s="16"/>
      <c r="D5413" s="16"/>
      <c r="E5413" s="16"/>
      <c r="F5413" s="16"/>
      <c r="G5413" s="24"/>
    </row>
    <row r="5414" spans="1:7">
      <c r="A5414" s="16"/>
      <c r="B5414" s="16"/>
      <c r="C5414" s="16"/>
      <c r="D5414" s="16"/>
      <c r="E5414" s="16"/>
      <c r="F5414" s="16"/>
      <c r="G5414" s="24"/>
    </row>
    <row r="5415" spans="1:7">
      <c r="A5415" s="16"/>
      <c r="B5415" s="16"/>
      <c r="C5415" s="16"/>
      <c r="D5415" s="16"/>
      <c r="E5415" s="16"/>
      <c r="F5415" s="16"/>
      <c r="G5415" s="24"/>
    </row>
    <row r="5416" spans="1:7">
      <c r="A5416" s="16"/>
      <c r="B5416" s="16"/>
      <c r="C5416" s="16"/>
      <c r="D5416" s="16"/>
      <c r="E5416" s="16"/>
      <c r="F5416" s="16"/>
      <c r="G5416" s="24"/>
    </row>
    <row r="5417" spans="1:7">
      <c r="A5417" s="16"/>
      <c r="B5417" s="16"/>
      <c r="C5417" s="16"/>
      <c r="D5417" s="16"/>
      <c r="E5417" s="16"/>
      <c r="F5417" s="16"/>
      <c r="G5417" s="24"/>
    </row>
    <row r="5418" spans="1:7">
      <c r="A5418" s="16"/>
      <c r="B5418" s="16"/>
      <c r="C5418" s="16"/>
      <c r="D5418" s="16"/>
      <c r="E5418" s="16"/>
      <c r="F5418" s="16"/>
      <c r="G5418" s="24"/>
    </row>
    <row r="5419" spans="1:7">
      <c r="A5419" s="16"/>
      <c r="B5419" s="16"/>
      <c r="C5419" s="16"/>
      <c r="D5419" s="16"/>
      <c r="E5419" s="16"/>
      <c r="F5419" s="16"/>
      <c r="G5419" s="24"/>
    </row>
    <row r="5420" spans="1:7">
      <c r="A5420" s="16"/>
      <c r="B5420" s="16"/>
      <c r="C5420" s="16"/>
      <c r="D5420" s="16"/>
      <c r="E5420" s="16"/>
      <c r="F5420" s="16"/>
      <c r="G5420" s="24"/>
    </row>
    <row r="5421" spans="1:7">
      <c r="A5421" s="16"/>
      <c r="B5421" s="16"/>
      <c r="C5421" s="16"/>
      <c r="D5421" s="16"/>
      <c r="E5421" s="16"/>
      <c r="F5421" s="16"/>
      <c r="G5421" s="24"/>
    </row>
    <row r="5422" spans="1:7">
      <c r="A5422" s="16"/>
      <c r="B5422" s="16"/>
      <c r="C5422" s="16"/>
      <c r="D5422" s="16"/>
      <c r="E5422" s="16"/>
      <c r="F5422" s="16"/>
      <c r="G5422" s="24"/>
    </row>
    <row r="5423" spans="1:7">
      <c r="A5423" s="16"/>
      <c r="B5423" s="16"/>
      <c r="C5423" s="16"/>
      <c r="D5423" s="16"/>
      <c r="E5423" s="16"/>
      <c r="F5423" s="16"/>
      <c r="G5423" s="24"/>
    </row>
    <row r="5424" spans="1:7">
      <c r="A5424" s="16"/>
      <c r="B5424" s="16"/>
      <c r="C5424" s="16"/>
      <c r="D5424" s="16"/>
      <c r="E5424" s="16"/>
      <c r="F5424" s="16"/>
      <c r="G5424" s="24"/>
    </row>
    <row r="5425" spans="1:7">
      <c r="A5425" s="16"/>
      <c r="B5425" s="16"/>
      <c r="C5425" s="16"/>
      <c r="D5425" s="16"/>
      <c r="E5425" s="16"/>
      <c r="F5425" s="16"/>
      <c r="G5425" s="24"/>
    </row>
    <row r="5426" spans="1:7">
      <c r="A5426" s="16"/>
      <c r="B5426" s="16"/>
      <c r="C5426" s="16"/>
      <c r="D5426" s="16"/>
      <c r="E5426" s="16"/>
      <c r="F5426" s="16"/>
      <c r="G5426" s="24"/>
    </row>
    <row r="5427" spans="1:7">
      <c r="A5427" s="16"/>
      <c r="B5427" s="16"/>
      <c r="C5427" s="16"/>
      <c r="D5427" s="16"/>
      <c r="E5427" s="16"/>
      <c r="F5427" s="16"/>
      <c r="G5427" s="24"/>
    </row>
    <row r="5428" spans="1:7">
      <c r="A5428" s="16"/>
      <c r="B5428" s="16"/>
      <c r="C5428" s="16"/>
      <c r="D5428" s="16"/>
      <c r="E5428" s="16"/>
      <c r="F5428" s="16"/>
      <c r="G5428" s="24"/>
    </row>
    <row r="5429" spans="1:7">
      <c r="A5429" s="16"/>
      <c r="B5429" s="16"/>
      <c r="C5429" s="16"/>
      <c r="D5429" s="16"/>
      <c r="E5429" s="16"/>
      <c r="F5429" s="16"/>
      <c r="G5429" s="24"/>
    </row>
    <row r="5430" spans="1:7">
      <c r="A5430" s="16"/>
      <c r="B5430" s="16"/>
      <c r="C5430" s="16"/>
      <c r="D5430" s="16"/>
      <c r="E5430" s="16"/>
      <c r="F5430" s="16"/>
      <c r="G5430" s="24"/>
    </row>
    <row r="5431" spans="1:7">
      <c r="A5431" s="16"/>
      <c r="B5431" s="16"/>
      <c r="C5431" s="16"/>
      <c r="D5431" s="16"/>
      <c r="E5431" s="16"/>
      <c r="F5431" s="16"/>
      <c r="G5431" s="24"/>
    </row>
    <row r="5432" spans="1:7">
      <c r="A5432" s="16"/>
      <c r="B5432" s="16"/>
      <c r="C5432" s="16"/>
      <c r="D5432" s="16"/>
      <c r="E5432" s="16"/>
      <c r="F5432" s="16"/>
      <c r="G5432" s="24"/>
    </row>
    <row r="5433" spans="1:7">
      <c r="A5433" s="16"/>
      <c r="B5433" s="16"/>
      <c r="C5433" s="16"/>
      <c r="D5433" s="16"/>
      <c r="E5433" s="16"/>
      <c r="F5433" s="16"/>
      <c r="G5433" s="24"/>
    </row>
    <row r="5434" spans="1:7">
      <c r="A5434" s="16"/>
      <c r="B5434" s="16"/>
      <c r="C5434" s="16"/>
      <c r="D5434" s="16"/>
      <c r="E5434" s="16"/>
      <c r="F5434" s="16"/>
      <c r="G5434" s="24"/>
    </row>
    <row r="5435" spans="1:7">
      <c r="A5435" s="16"/>
      <c r="B5435" s="16"/>
      <c r="C5435" s="16"/>
      <c r="D5435" s="16"/>
      <c r="E5435" s="16"/>
      <c r="F5435" s="16"/>
      <c r="G5435" s="24"/>
    </row>
    <row r="5436" spans="1:7">
      <c r="A5436" s="16"/>
      <c r="B5436" s="16"/>
      <c r="C5436" s="16"/>
      <c r="D5436" s="16"/>
      <c r="E5436" s="16"/>
      <c r="F5436" s="16"/>
      <c r="G5436" s="24"/>
    </row>
    <row r="5437" spans="1:7">
      <c r="A5437" s="16"/>
      <c r="B5437" s="16"/>
      <c r="C5437" s="16"/>
      <c r="D5437" s="16"/>
      <c r="E5437" s="16"/>
      <c r="F5437" s="16"/>
      <c r="G5437" s="24"/>
    </row>
    <row r="5438" spans="1:7">
      <c r="A5438" s="16"/>
      <c r="B5438" s="16"/>
      <c r="C5438" s="16"/>
      <c r="D5438" s="16"/>
      <c r="E5438" s="16"/>
      <c r="F5438" s="16"/>
      <c r="G5438" s="24"/>
    </row>
    <row r="5439" spans="1:7">
      <c r="A5439" s="16"/>
      <c r="B5439" s="16"/>
      <c r="C5439" s="16"/>
      <c r="D5439" s="16"/>
      <c r="E5439" s="16"/>
      <c r="F5439" s="16"/>
      <c r="G5439" s="24"/>
    </row>
    <row r="5440" spans="1:7">
      <c r="A5440" s="16"/>
      <c r="B5440" s="16"/>
      <c r="C5440" s="16"/>
      <c r="D5440" s="16"/>
      <c r="E5440" s="16"/>
      <c r="F5440" s="16"/>
      <c r="G5440" s="24"/>
    </row>
    <row r="5441" spans="1:7">
      <c r="A5441" s="16"/>
      <c r="B5441" s="16"/>
      <c r="C5441" s="16"/>
      <c r="D5441" s="16"/>
      <c r="E5441" s="16"/>
      <c r="F5441" s="16"/>
      <c r="G5441" s="24"/>
    </row>
    <row r="5442" spans="1:7">
      <c r="A5442" s="16"/>
      <c r="B5442" s="16"/>
      <c r="C5442" s="16"/>
      <c r="D5442" s="16"/>
      <c r="E5442" s="16"/>
      <c r="F5442" s="16"/>
      <c r="G5442" s="24"/>
    </row>
    <row r="5443" spans="1:7">
      <c r="A5443" s="16"/>
      <c r="B5443" s="16"/>
      <c r="C5443" s="16"/>
      <c r="D5443" s="16"/>
      <c r="E5443" s="16"/>
      <c r="F5443" s="16"/>
      <c r="G5443" s="24"/>
    </row>
    <row r="5444" spans="1:7">
      <c r="A5444" s="16"/>
      <c r="B5444" s="16"/>
      <c r="C5444" s="16"/>
      <c r="D5444" s="16"/>
      <c r="E5444" s="16"/>
      <c r="F5444" s="16"/>
      <c r="G5444" s="24"/>
    </row>
    <row r="5445" spans="1:7">
      <c r="A5445" s="16"/>
      <c r="B5445" s="16"/>
      <c r="C5445" s="16"/>
      <c r="D5445" s="16"/>
      <c r="E5445" s="16"/>
      <c r="F5445" s="16"/>
      <c r="G5445" s="24"/>
    </row>
    <row r="5446" spans="1:7">
      <c r="A5446" s="16"/>
      <c r="B5446" s="16"/>
      <c r="C5446" s="16"/>
      <c r="D5446" s="16"/>
      <c r="E5446" s="16"/>
      <c r="F5446" s="16"/>
      <c r="G5446" s="24"/>
    </row>
    <row r="5447" spans="1:7">
      <c r="A5447" s="16"/>
      <c r="B5447" s="16"/>
      <c r="C5447" s="16"/>
      <c r="D5447" s="16"/>
      <c r="E5447" s="16"/>
      <c r="F5447" s="16"/>
      <c r="G5447" s="24"/>
    </row>
    <row r="5448" spans="1:7">
      <c r="A5448" s="16"/>
      <c r="B5448" s="16"/>
      <c r="C5448" s="16"/>
      <c r="D5448" s="16"/>
      <c r="E5448" s="16"/>
      <c r="F5448" s="16"/>
      <c r="G5448" s="24"/>
    </row>
    <row r="5449" spans="1:7">
      <c r="A5449" s="16"/>
      <c r="B5449" s="16"/>
      <c r="C5449" s="16"/>
      <c r="D5449" s="16"/>
      <c r="E5449" s="16"/>
      <c r="F5449" s="16"/>
      <c r="G5449" s="24"/>
    </row>
    <row r="5450" spans="1:7">
      <c r="A5450" s="16"/>
      <c r="B5450" s="16"/>
      <c r="C5450" s="16"/>
      <c r="D5450" s="16"/>
      <c r="E5450" s="16"/>
      <c r="F5450" s="16"/>
      <c r="G5450" s="24"/>
    </row>
    <row r="5451" spans="1:7">
      <c r="A5451" s="16"/>
      <c r="B5451" s="16"/>
      <c r="C5451" s="16"/>
      <c r="D5451" s="16"/>
      <c r="E5451" s="16"/>
      <c r="F5451" s="16"/>
      <c r="G5451" s="24"/>
    </row>
    <row r="5452" spans="1:7">
      <c r="A5452" s="16"/>
      <c r="B5452" s="16"/>
      <c r="C5452" s="16"/>
      <c r="D5452" s="16"/>
      <c r="E5452" s="16"/>
      <c r="F5452" s="16"/>
      <c r="G5452" s="24"/>
    </row>
    <row r="5453" spans="1:7">
      <c r="A5453" s="16"/>
      <c r="B5453" s="16"/>
      <c r="C5453" s="16"/>
      <c r="D5453" s="16"/>
      <c r="E5453" s="16"/>
      <c r="F5453" s="16"/>
      <c r="G5453" s="24"/>
    </row>
    <row r="5454" spans="1:7">
      <c r="A5454" s="16"/>
      <c r="B5454" s="16"/>
      <c r="C5454" s="16"/>
      <c r="D5454" s="16"/>
      <c r="E5454" s="16"/>
      <c r="F5454" s="16"/>
      <c r="G5454" s="24"/>
    </row>
    <row r="5455" spans="1:7">
      <c r="A5455" s="16"/>
      <c r="B5455" s="16"/>
      <c r="C5455" s="16"/>
      <c r="D5455" s="16"/>
      <c r="E5455" s="16"/>
      <c r="F5455" s="16"/>
      <c r="G5455" s="24"/>
    </row>
    <row r="5456" spans="1:7">
      <c r="A5456" s="16"/>
      <c r="B5456" s="16"/>
      <c r="C5456" s="16"/>
      <c r="D5456" s="16"/>
      <c r="E5456" s="16"/>
      <c r="F5456" s="16"/>
      <c r="G5456" s="24"/>
    </row>
    <row r="5457" spans="1:7">
      <c r="A5457" s="16"/>
      <c r="B5457" s="16"/>
      <c r="C5457" s="16"/>
      <c r="D5457" s="16"/>
      <c r="E5457" s="16"/>
      <c r="F5457" s="16"/>
      <c r="G5457" s="24"/>
    </row>
    <row r="5458" spans="1:7">
      <c r="A5458" s="16"/>
      <c r="B5458" s="16"/>
      <c r="C5458" s="16"/>
      <c r="D5458" s="16"/>
      <c r="E5458" s="16"/>
      <c r="F5458" s="16"/>
      <c r="G5458" s="24"/>
    </row>
    <row r="5459" spans="1:7">
      <c r="A5459" s="16"/>
      <c r="B5459" s="16"/>
      <c r="C5459" s="16"/>
      <c r="D5459" s="16"/>
      <c r="E5459" s="16"/>
      <c r="F5459" s="16"/>
      <c r="G5459" s="24"/>
    </row>
    <row r="5460" spans="1:7">
      <c r="A5460" s="16"/>
      <c r="B5460" s="16"/>
      <c r="C5460" s="16"/>
      <c r="D5460" s="16"/>
      <c r="E5460" s="16"/>
      <c r="F5460" s="16"/>
      <c r="G5460" s="24"/>
    </row>
    <row r="5461" spans="1:7">
      <c r="A5461" s="16"/>
      <c r="B5461" s="16"/>
      <c r="C5461" s="16"/>
      <c r="D5461" s="16"/>
      <c r="E5461" s="16"/>
      <c r="F5461" s="16"/>
      <c r="G5461" s="24"/>
    </row>
    <row r="5462" spans="1:7">
      <c r="A5462" s="16"/>
      <c r="B5462" s="16"/>
      <c r="C5462" s="16"/>
      <c r="D5462" s="16"/>
      <c r="E5462" s="16"/>
      <c r="F5462" s="16"/>
      <c r="G5462" s="24"/>
    </row>
    <row r="5463" spans="1:7">
      <c r="A5463" s="16"/>
      <c r="B5463" s="16"/>
      <c r="C5463" s="16"/>
      <c r="D5463" s="16"/>
      <c r="E5463" s="16"/>
      <c r="F5463" s="16"/>
      <c r="G5463" s="24"/>
    </row>
    <row r="5464" spans="1:7">
      <c r="A5464" s="16"/>
      <c r="B5464" s="16"/>
      <c r="C5464" s="16"/>
      <c r="D5464" s="16"/>
      <c r="E5464" s="16"/>
      <c r="F5464" s="16"/>
      <c r="G5464" s="24"/>
    </row>
    <row r="5465" spans="1:7">
      <c r="A5465" s="16"/>
      <c r="B5465" s="16"/>
      <c r="C5465" s="16"/>
      <c r="D5465" s="16"/>
      <c r="E5465" s="16"/>
      <c r="F5465" s="16"/>
      <c r="G5465" s="24"/>
    </row>
    <row r="5466" spans="1:7">
      <c r="A5466" s="16"/>
      <c r="B5466" s="16"/>
      <c r="C5466" s="16"/>
      <c r="D5466" s="16"/>
      <c r="E5466" s="16"/>
      <c r="F5466" s="16"/>
      <c r="G5466" s="24"/>
    </row>
    <row r="5467" spans="1:7">
      <c r="A5467" s="16"/>
      <c r="B5467" s="16"/>
      <c r="C5467" s="16"/>
      <c r="D5467" s="16"/>
      <c r="E5467" s="16"/>
      <c r="F5467" s="16"/>
      <c r="G5467" s="24"/>
    </row>
    <row r="5468" spans="1:7">
      <c r="A5468" s="16"/>
      <c r="B5468" s="16"/>
      <c r="C5468" s="16"/>
      <c r="D5468" s="16"/>
      <c r="E5468" s="16"/>
      <c r="F5468" s="16"/>
      <c r="G5468" s="24"/>
    </row>
    <row r="5469" spans="1:7">
      <c r="A5469" s="16"/>
      <c r="B5469" s="16"/>
      <c r="C5469" s="16"/>
      <c r="D5469" s="16"/>
      <c r="E5469" s="16"/>
      <c r="F5469" s="16"/>
      <c r="G5469" s="24"/>
    </row>
    <row r="5470" spans="1:7">
      <c r="A5470" s="16"/>
      <c r="B5470" s="16"/>
      <c r="C5470" s="16"/>
      <c r="D5470" s="16"/>
      <c r="E5470" s="16"/>
      <c r="F5470" s="16"/>
      <c r="G5470" s="24"/>
    </row>
    <row r="5471" spans="1:7">
      <c r="A5471" s="16"/>
      <c r="B5471" s="16"/>
      <c r="C5471" s="16"/>
      <c r="D5471" s="16"/>
      <c r="E5471" s="16"/>
      <c r="F5471" s="16"/>
      <c r="G5471" s="24"/>
    </row>
    <row r="5472" spans="1:7">
      <c r="A5472" s="16"/>
      <c r="B5472" s="16"/>
      <c r="C5472" s="16"/>
      <c r="D5472" s="16"/>
      <c r="E5472" s="16"/>
      <c r="F5472" s="16"/>
      <c r="G5472" s="24"/>
    </row>
    <row r="5473" spans="1:7">
      <c r="A5473" s="16"/>
      <c r="B5473" s="16"/>
      <c r="C5473" s="16"/>
      <c r="D5473" s="16"/>
      <c r="E5473" s="16"/>
      <c r="F5473" s="16"/>
      <c r="G5473" s="24"/>
    </row>
    <row r="5474" spans="1:7">
      <c r="A5474" s="16"/>
      <c r="B5474" s="16"/>
      <c r="C5474" s="16"/>
      <c r="D5474" s="16"/>
      <c r="E5474" s="16"/>
      <c r="F5474" s="16"/>
      <c r="G5474" s="24"/>
    </row>
    <row r="5475" spans="1:7">
      <c r="A5475" s="16"/>
      <c r="B5475" s="16"/>
      <c r="C5475" s="16"/>
      <c r="D5475" s="16"/>
      <c r="E5475" s="16"/>
      <c r="F5475" s="16"/>
      <c r="G5475" s="24"/>
    </row>
    <row r="5476" spans="1:7">
      <c r="A5476" s="16"/>
      <c r="B5476" s="16"/>
      <c r="C5476" s="16"/>
      <c r="D5476" s="16"/>
      <c r="E5476" s="16"/>
      <c r="F5476" s="16"/>
      <c r="G5476" s="24"/>
    </row>
    <row r="5477" spans="1:7">
      <c r="A5477" s="16"/>
      <c r="B5477" s="16"/>
      <c r="C5477" s="16"/>
      <c r="D5477" s="16"/>
      <c r="E5477" s="16"/>
      <c r="F5477" s="16"/>
      <c r="G5477" s="24"/>
    </row>
    <row r="5478" spans="1:7">
      <c r="A5478" s="16"/>
      <c r="B5478" s="16"/>
      <c r="C5478" s="16"/>
      <c r="D5478" s="16"/>
      <c r="E5478" s="16"/>
      <c r="F5478" s="16"/>
      <c r="G5478" s="24"/>
    </row>
    <row r="5479" spans="1:7">
      <c r="A5479" s="16"/>
      <c r="B5479" s="16"/>
      <c r="C5479" s="16"/>
      <c r="D5479" s="16"/>
      <c r="E5479" s="16"/>
      <c r="F5479" s="16"/>
      <c r="G5479" s="24"/>
    </row>
    <row r="5480" spans="1:7">
      <c r="A5480" s="16"/>
      <c r="B5480" s="16"/>
      <c r="C5480" s="16"/>
      <c r="D5480" s="16"/>
      <c r="E5480" s="16"/>
      <c r="F5480" s="16"/>
      <c r="G5480" s="24"/>
    </row>
    <row r="5481" spans="1:7">
      <c r="A5481" s="16"/>
      <c r="B5481" s="16"/>
      <c r="C5481" s="16"/>
      <c r="D5481" s="16"/>
      <c r="E5481" s="16"/>
      <c r="F5481" s="16"/>
      <c r="G5481" s="24"/>
    </row>
    <row r="5482" spans="1:7">
      <c r="A5482" s="16"/>
      <c r="B5482" s="16"/>
      <c r="C5482" s="16"/>
      <c r="D5482" s="16"/>
      <c r="E5482" s="16"/>
      <c r="F5482" s="16"/>
      <c r="G5482" s="24"/>
    </row>
    <row r="5483" spans="1:7">
      <c r="A5483" s="16"/>
      <c r="B5483" s="16"/>
      <c r="C5483" s="16"/>
      <c r="D5483" s="16"/>
      <c r="E5483" s="16"/>
      <c r="F5483" s="16"/>
      <c r="G5483" s="24"/>
    </row>
    <row r="5484" spans="1:7">
      <c r="A5484" s="16"/>
      <c r="B5484" s="16"/>
      <c r="C5484" s="16"/>
      <c r="D5484" s="16"/>
      <c r="E5484" s="16"/>
      <c r="F5484" s="16"/>
      <c r="G5484" s="24"/>
    </row>
    <row r="5485" spans="1:7">
      <c r="A5485" s="16"/>
      <c r="B5485" s="16"/>
      <c r="C5485" s="16"/>
      <c r="D5485" s="16"/>
      <c r="E5485" s="16"/>
      <c r="F5485" s="16"/>
      <c r="G5485" s="24"/>
    </row>
    <row r="5486" spans="1:7">
      <c r="A5486" s="16"/>
      <c r="B5486" s="16"/>
      <c r="C5486" s="16"/>
      <c r="D5486" s="16"/>
      <c r="E5486" s="16"/>
      <c r="F5486" s="16"/>
      <c r="G5486" s="24"/>
    </row>
    <row r="5487" spans="1:7">
      <c r="A5487" s="16"/>
      <c r="B5487" s="16"/>
      <c r="C5487" s="16"/>
      <c r="D5487" s="16"/>
      <c r="E5487" s="16"/>
      <c r="F5487" s="16"/>
      <c r="G5487" s="24"/>
    </row>
    <row r="5488" spans="1:7">
      <c r="A5488" s="16"/>
      <c r="B5488" s="16"/>
      <c r="C5488" s="16"/>
      <c r="D5488" s="16"/>
      <c r="E5488" s="16"/>
      <c r="F5488" s="16"/>
      <c r="G5488" s="24"/>
    </row>
    <row r="5489" spans="1:7">
      <c r="A5489" s="16"/>
      <c r="B5489" s="16"/>
      <c r="C5489" s="16"/>
      <c r="D5489" s="16"/>
      <c r="E5489" s="16"/>
      <c r="F5489" s="16"/>
      <c r="G5489" s="24"/>
    </row>
    <row r="5490" spans="1:7">
      <c r="A5490" s="16"/>
      <c r="B5490" s="16"/>
      <c r="C5490" s="16"/>
      <c r="D5490" s="16"/>
      <c r="E5490" s="16"/>
      <c r="F5490" s="16"/>
      <c r="G5490" s="24"/>
    </row>
    <row r="5491" spans="1:7">
      <c r="A5491" s="16"/>
      <c r="B5491" s="16"/>
      <c r="C5491" s="16"/>
      <c r="D5491" s="16"/>
      <c r="E5491" s="16"/>
      <c r="F5491" s="16"/>
      <c r="G5491" s="24"/>
    </row>
    <row r="5492" spans="1:7">
      <c r="A5492" s="16"/>
      <c r="B5492" s="16"/>
      <c r="C5492" s="16"/>
      <c r="D5492" s="16"/>
      <c r="E5492" s="16"/>
      <c r="F5492" s="16"/>
      <c r="G5492" s="24"/>
    </row>
    <row r="5493" spans="1:7">
      <c r="A5493" s="16"/>
      <c r="B5493" s="16"/>
      <c r="C5493" s="16"/>
      <c r="D5493" s="16"/>
      <c r="E5493" s="16"/>
      <c r="F5493" s="16"/>
      <c r="G5493" s="24"/>
    </row>
    <row r="5494" spans="1:7">
      <c r="A5494" s="16"/>
      <c r="B5494" s="16"/>
      <c r="C5494" s="16"/>
      <c r="D5494" s="16"/>
      <c r="E5494" s="16"/>
      <c r="F5494" s="16"/>
      <c r="G5494" s="24"/>
    </row>
    <row r="5495" spans="1:7">
      <c r="A5495" s="16"/>
      <c r="B5495" s="16"/>
      <c r="C5495" s="16"/>
      <c r="D5495" s="16"/>
      <c r="E5495" s="16"/>
      <c r="F5495" s="16"/>
      <c r="G5495" s="24"/>
    </row>
    <row r="5496" spans="1:7">
      <c r="A5496" s="16"/>
      <c r="B5496" s="16"/>
      <c r="C5496" s="16"/>
      <c r="D5496" s="16"/>
      <c r="E5496" s="16"/>
      <c r="F5496" s="16"/>
      <c r="G5496" s="24"/>
    </row>
    <row r="5497" spans="1:7">
      <c r="A5497" s="16"/>
      <c r="B5497" s="16"/>
      <c r="C5497" s="16"/>
      <c r="D5497" s="16"/>
      <c r="E5497" s="16"/>
      <c r="F5497" s="16"/>
      <c r="G5497" s="24"/>
    </row>
    <row r="5498" spans="1:7">
      <c r="A5498" s="16"/>
      <c r="B5498" s="16"/>
      <c r="C5498" s="16"/>
      <c r="D5498" s="16"/>
      <c r="E5498" s="16"/>
      <c r="F5498" s="16"/>
      <c r="G5498" s="24"/>
    </row>
    <row r="5499" spans="1:7">
      <c r="A5499" s="16"/>
      <c r="B5499" s="16"/>
      <c r="C5499" s="16"/>
      <c r="D5499" s="16"/>
      <c r="E5499" s="16"/>
      <c r="F5499" s="16"/>
      <c r="G5499" s="24"/>
    </row>
    <row r="5500" spans="1:7">
      <c r="A5500" s="16"/>
      <c r="B5500" s="16"/>
      <c r="C5500" s="16"/>
      <c r="D5500" s="16"/>
      <c r="E5500" s="16"/>
      <c r="F5500" s="16"/>
      <c r="G5500" s="24"/>
    </row>
    <row r="5501" spans="1:7">
      <c r="A5501" s="16"/>
      <c r="B5501" s="16"/>
      <c r="C5501" s="16"/>
      <c r="D5501" s="16"/>
      <c r="E5501" s="16"/>
      <c r="F5501" s="16"/>
      <c r="G5501" s="24"/>
    </row>
    <row r="5502" spans="1:7">
      <c r="A5502" s="16"/>
      <c r="B5502" s="16"/>
      <c r="C5502" s="16"/>
      <c r="D5502" s="16"/>
      <c r="E5502" s="16"/>
      <c r="F5502" s="16"/>
      <c r="G5502" s="24"/>
    </row>
    <row r="5503" spans="1:7">
      <c r="A5503" s="16"/>
      <c r="B5503" s="16"/>
      <c r="C5503" s="16"/>
      <c r="D5503" s="16"/>
      <c r="E5503" s="16"/>
      <c r="F5503" s="16"/>
      <c r="G5503" s="24"/>
    </row>
    <row r="5504" spans="1:7">
      <c r="A5504" s="16"/>
      <c r="B5504" s="16"/>
      <c r="C5504" s="16"/>
      <c r="D5504" s="16"/>
      <c r="E5504" s="16"/>
      <c r="F5504" s="16"/>
      <c r="G5504" s="24"/>
    </row>
    <row r="5505" spans="1:7">
      <c r="A5505" s="16"/>
      <c r="B5505" s="16"/>
      <c r="C5505" s="16"/>
      <c r="D5505" s="16"/>
      <c r="E5505" s="16"/>
      <c r="F5505" s="16"/>
      <c r="G5505" s="24"/>
    </row>
    <row r="5506" spans="1:7">
      <c r="A5506" s="16"/>
      <c r="B5506" s="16"/>
      <c r="C5506" s="16"/>
      <c r="D5506" s="16"/>
      <c r="E5506" s="16"/>
      <c r="F5506" s="16"/>
      <c r="G5506" s="24"/>
    </row>
    <row r="5507" spans="1:7">
      <c r="A5507" s="16"/>
      <c r="B5507" s="16"/>
      <c r="C5507" s="16"/>
      <c r="D5507" s="16"/>
      <c r="E5507" s="16"/>
      <c r="F5507" s="16"/>
      <c r="G5507" s="24"/>
    </row>
    <row r="5508" spans="1:7">
      <c r="A5508" s="16"/>
      <c r="B5508" s="16"/>
      <c r="C5508" s="16"/>
      <c r="D5508" s="16"/>
      <c r="E5508" s="16"/>
      <c r="F5508" s="16"/>
      <c r="G5508" s="24"/>
    </row>
    <row r="5509" spans="1:7">
      <c r="A5509" s="16"/>
      <c r="B5509" s="16"/>
      <c r="C5509" s="16"/>
      <c r="D5509" s="16"/>
      <c r="E5509" s="16"/>
      <c r="F5509" s="16"/>
      <c r="G5509" s="24"/>
    </row>
    <row r="5510" spans="1:7">
      <c r="A5510" s="16"/>
      <c r="B5510" s="16"/>
      <c r="C5510" s="16"/>
      <c r="D5510" s="16"/>
      <c r="E5510" s="16"/>
      <c r="F5510" s="16"/>
      <c r="G5510" s="24"/>
    </row>
    <row r="5511" spans="1:7">
      <c r="A5511" s="16"/>
      <c r="B5511" s="16"/>
      <c r="C5511" s="16"/>
      <c r="D5511" s="16"/>
      <c r="E5511" s="16"/>
      <c r="F5511" s="16"/>
      <c r="G5511" s="24"/>
    </row>
    <row r="5512" spans="1:7">
      <c r="A5512" s="16"/>
      <c r="B5512" s="16"/>
      <c r="C5512" s="16"/>
      <c r="D5512" s="16"/>
      <c r="E5512" s="16"/>
      <c r="F5512" s="16"/>
      <c r="G5512" s="24"/>
    </row>
    <row r="5513" spans="1:7">
      <c r="A5513" s="16"/>
      <c r="B5513" s="16"/>
      <c r="C5513" s="16"/>
      <c r="D5513" s="16"/>
      <c r="E5513" s="16"/>
      <c r="F5513" s="16"/>
      <c r="G5513" s="24"/>
    </row>
    <row r="5514" spans="1:7">
      <c r="A5514" s="16"/>
      <c r="B5514" s="16"/>
      <c r="C5514" s="16"/>
      <c r="D5514" s="16"/>
      <c r="E5514" s="16"/>
      <c r="F5514" s="16"/>
      <c r="G5514" s="24"/>
    </row>
    <row r="5515" spans="1:7">
      <c r="A5515" s="16"/>
      <c r="B5515" s="16"/>
      <c r="C5515" s="16"/>
      <c r="D5515" s="16"/>
      <c r="E5515" s="16"/>
      <c r="F5515" s="16"/>
      <c r="G5515" s="24"/>
    </row>
    <row r="5516" spans="1:7">
      <c r="A5516" s="16"/>
      <c r="B5516" s="16"/>
      <c r="C5516" s="16"/>
      <c r="D5516" s="16"/>
      <c r="E5516" s="16"/>
      <c r="F5516" s="16"/>
      <c r="G5516" s="24"/>
    </row>
    <row r="5517" spans="1:7">
      <c r="A5517" s="16"/>
      <c r="B5517" s="16"/>
      <c r="C5517" s="16"/>
      <c r="D5517" s="16"/>
      <c r="E5517" s="16"/>
      <c r="F5517" s="16"/>
      <c r="G5517" s="24"/>
    </row>
    <row r="5518" spans="1:7">
      <c r="A5518" s="16"/>
      <c r="B5518" s="16"/>
      <c r="C5518" s="16"/>
      <c r="D5518" s="16"/>
      <c r="E5518" s="16"/>
      <c r="F5518" s="16"/>
      <c r="G5518" s="24"/>
    </row>
    <row r="5519" spans="1:7">
      <c r="A5519" s="16"/>
      <c r="B5519" s="16"/>
      <c r="C5519" s="16"/>
      <c r="D5519" s="16"/>
      <c r="E5519" s="16"/>
      <c r="F5519" s="16"/>
      <c r="G5519" s="24"/>
    </row>
    <row r="5520" spans="1:7">
      <c r="A5520" s="16"/>
      <c r="B5520" s="16"/>
      <c r="C5520" s="16"/>
      <c r="D5520" s="16"/>
      <c r="E5520" s="16"/>
      <c r="F5520" s="16"/>
      <c r="G5520" s="24"/>
    </row>
    <row r="5521" spans="1:7">
      <c r="A5521" s="16"/>
      <c r="B5521" s="16"/>
      <c r="C5521" s="16"/>
      <c r="D5521" s="16"/>
      <c r="E5521" s="16"/>
      <c r="F5521" s="16"/>
      <c r="G5521" s="24"/>
    </row>
    <row r="5522" spans="1:7">
      <c r="A5522" s="16"/>
      <c r="B5522" s="16"/>
      <c r="C5522" s="16"/>
      <c r="D5522" s="16"/>
      <c r="E5522" s="16"/>
      <c r="F5522" s="16"/>
      <c r="G5522" s="24"/>
    </row>
    <row r="5523" spans="1:7">
      <c r="A5523" s="16"/>
      <c r="B5523" s="16"/>
      <c r="C5523" s="16"/>
      <c r="D5523" s="16"/>
      <c r="E5523" s="16"/>
      <c r="F5523" s="16"/>
      <c r="G5523" s="24"/>
    </row>
    <row r="5524" spans="1:7">
      <c r="A5524" s="16"/>
      <c r="B5524" s="16"/>
      <c r="C5524" s="16"/>
      <c r="D5524" s="16"/>
      <c r="E5524" s="16"/>
      <c r="F5524" s="16"/>
      <c r="G5524" s="24"/>
    </row>
    <row r="5525" spans="1:7">
      <c r="A5525" s="16"/>
      <c r="B5525" s="16"/>
      <c r="C5525" s="16"/>
      <c r="D5525" s="16"/>
      <c r="E5525" s="16"/>
      <c r="F5525" s="16"/>
      <c r="G5525" s="24"/>
    </row>
    <row r="5526" spans="1:7">
      <c r="A5526" s="16"/>
      <c r="B5526" s="16"/>
      <c r="C5526" s="16"/>
      <c r="D5526" s="16"/>
      <c r="E5526" s="16"/>
      <c r="F5526" s="16"/>
      <c r="G5526" s="24"/>
    </row>
    <row r="5527" spans="1:7">
      <c r="A5527" s="16"/>
      <c r="B5527" s="16"/>
      <c r="C5527" s="16"/>
      <c r="D5527" s="16"/>
      <c r="E5527" s="16"/>
      <c r="F5527" s="16"/>
      <c r="G5527" s="24"/>
    </row>
    <row r="5528" spans="1:7">
      <c r="A5528" s="16"/>
      <c r="B5528" s="16"/>
      <c r="C5528" s="16"/>
      <c r="D5528" s="16"/>
      <c r="E5528" s="16"/>
      <c r="F5528" s="16"/>
      <c r="G5528" s="24"/>
    </row>
    <row r="5529" spans="1:7">
      <c r="A5529" s="16"/>
      <c r="B5529" s="16"/>
      <c r="C5529" s="16"/>
      <c r="D5529" s="16"/>
      <c r="E5529" s="16"/>
      <c r="F5529" s="16"/>
      <c r="G5529" s="24"/>
    </row>
    <row r="5530" spans="1:7">
      <c r="A5530" s="16"/>
      <c r="B5530" s="16"/>
      <c r="C5530" s="16"/>
      <c r="D5530" s="16"/>
      <c r="E5530" s="16"/>
      <c r="F5530" s="16"/>
      <c r="G5530" s="24"/>
    </row>
    <row r="5531" spans="1:7">
      <c r="A5531" s="16"/>
      <c r="B5531" s="16"/>
      <c r="C5531" s="16"/>
      <c r="D5531" s="16"/>
      <c r="E5531" s="16"/>
      <c r="F5531" s="16"/>
      <c r="G5531" s="24"/>
    </row>
    <row r="5532" spans="1:7">
      <c r="A5532" s="16"/>
      <c r="B5532" s="16"/>
      <c r="C5532" s="16"/>
      <c r="D5532" s="16"/>
      <c r="E5532" s="16"/>
      <c r="F5532" s="16"/>
      <c r="G5532" s="24"/>
    </row>
    <row r="5533" spans="1:7">
      <c r="A5533" s="16"/>
      <c r="B5533" s="16"/>
      <c r="C5533" s="16"/>
      <c r="D5533" s="16"/>
      <c r="E5533" s="16"/>
      <c r="F5533" s="16"/>
      <c r="G5533" s="24"/>
    </row>
    <row r="5534" spans="1:7">
      <c r="A5534" s="16"/>
      <c r="B5534" s="16"/>
      <c r="C5534" s="16"/>
      <c r="D5534" s="16"/>
      <c r="E5534" s="16"/>
      <c r="F5534" s="16"/>
      <c r="G5534" s="24"/>
    </row>
    <row r="5535" spans="1:7">
      <c r="A5535" s="16"/>
      <c r="B5535" s="16"/>
      <c r="C5535" s="16"/>
      <c r="D5535" s="16"/>
      <c r="E5535" s="16"/>
      <c r="F5535" s="16"/>
      <c r="G5535" s="24"/>
    </row>
    <row r="5536" spans="1:7">
      <c r="A5536" s="16"/>
      <c r="B5536" s="16"/>
      <c r="C5536" s="16"/>
      <c r="D5536" s="16"/>
      <c r="E5536" s="16"/>
      <c r="F5536" s="16"/>
      <c r="G5536" s="24"/>
    </row>
    <row r="5537" spans="1:7">
      <c r="A5537" s="16"/>
      <c r="B5537" s="16"/>
      <c r="C5537" s="16"/>
      <c r="D5537" s="16"/>
      <c r="E5537" s="16"/>
      <c r="F5537" s="16"/>
      <c r="G5537" s="24"/>
    </row>
    <row r="5538" spans="1:7">
      <c r="A5538" s="16"/>
      <c r="B5538" s="16"/>
      <c r="C5538" s="16"/>
      <c r="D5538" s="16"/>
      <c r="E5538" s="16"/>
      <c r="F5538" s="16"/>
      <c r="G5538" s="24"/>
    </row>
    <row r="5539" spans="1:7">
      <c r="A5539" s="16"/>
      <c r="B5539" s="16"/>
      <c r="C5539" s="16"/>
      <c r="D5539" s="16"/>
      <c r="E5539" s="16"/>
      <c r="F5539" s="16"/>
      <c r="G5539" s="24"/>
    </row>
    <row r="5540" spans="1:7">
      <c r="A5540" s="16"/>
      <c r="B5540" s="16"/>
      <c r="C5540" s="16"/>
      <c r="D5540" s="16"/>
      <c r="E5540" s="16"/>
      <c r="F5540" s="16"/>
      <c r="G5540" s="24"/>
    </row>
    <row r="5541" spans="1:7">
      <c r="A5541" s="16"/>
      <c r="B5541" s="16"/>
      <c r="C5541" s="16"/>
      <c r="D5541" s="16"/>
      <c r="E5541" s="16"/>
      <c r="F5541" s="16"/>
      <c r="G5541" s="24"/>
    </row>
    <row r="5542" spans="1:7">
      <c r="A5542" s="16"/>
      <c r="B5542" s="16"/>
      <c r="C5542" s="16"/>
      <c r="D5542" s="16"/>
      <c r="E5542" s="16"/>
      <c r="F5542" s="16"/>
      <c r="G5542" s="24"/>
    </row>
    <row r="5543" spans="1:7">
      <c r="A5543" s="16"/>
      <c r="B5543" s="16"/>
      <c r="C5543" s="16"/>
      <c r="D5543" s="16"/>
      <c r="E5543" s="16"/>
      <c r="F5543" s="16"/>
      <c r="G5543" s="24"/>
    </row>
    <row r="5544" spans="1:7">
      <c r="A5544" s="16"/>
      <c r="B5544" s="16"/>
      <c r="C5544" s="16"/>
      <c r="D5544" s="16"/>
      <c r="E5544" s="16"/>
      <c r="F5544" s="16"/>
      <c r="G5544" s="24"/>
    </row>
    <row r="5545" spans="1:7">
      <c r="A5545" s="16"/>
      <c r="B5545" s="16"/>
      <c r="C5545" s="16"/>
      <c r="D5545" s="16"/>
      <c r="E5545" s="16"/>
      <c r="F5545" s="16"/>
      <c r="G5545" s="24"/>
    </row>
    <row r="5546" spans="1:7">
      <c r="A5546" s="16"/>
      <c r="B5546" s="16"/>
      <c r="C5546" s="16"/>
      <c r="D5546" s="16"/>
      <c r="E5546" s="16"/>
      <c r="F5546" s="16"/>
      <c r="G5546" s="24"/>
    </row>
    <row r="5547" spans="1:7">
      <c r="A5547" s="16"/>
      <c r="B5547" s="16"/>
      <c r="C5547" s="16"/>
      <c r="D5547" s="16"/>
      <c r="E5547" s="16"/>
      <c r="F5547" s="16"/>
      <c r="G5547" s="24"/>
    </row>
    <row r="5548" spans="1:7">
      <c r="A5548" s="16"/>
      <c r="B5548" s="16"/>
      <c r="C5548" s="16"/>
      <c r="D5548" s="16"/>
      <c r="E5548" s="16"/>
      <c r="F5548" s="16"/>
      <c r="G5548" s="24"/>
    </row>
    <row r="5549" spans="1:7">
      <c r="A5549" s="16"/>
      <c r="B5549" s="16"/>
      <c r="C5549" s="16"/>
      <c r="D5549" s="16"/>
      <c r="E5549" s="16"/>
      <c r="F5549" s="16"/>
      <c r="G5549" s="24"/>
    </row>
    <row r="5550" spans="1:7">
      <c r="A5550" s="16"/>
      <c r="B5550" s="16"/>
      <c r="C5550" s="16"/>
      <c r="D5550" s="16"/>
      <c r="E5550" s="16"/>
      <c r="F5550" s="16"/>
      <c r="G5550" s="24"/>
    </row>
    <row r="5551" spans="1:7">
      <c r="A5551" s="16"/>
      <c r="B5551" s="16"/>
      <c r="C5551" s="16"/>
      <c r="D5551" s="16"/>
      <c r="E5551" s="16"/>
      <c r="F5551" s="16"/>
      <c r="G5551" s="24"/>
    </row>
    <row r="5552" spans="1:7">
      <c r="A5552" s="16"/>
      <c r="B5552" s="16"/>
      <c r="C5552" s="16"/>
      <c r="D5552" s="16"/>
      <c r="E5552" s="16"/>
      <c r="F5552" s="16"/>
      <c r="G5552" s="24"/>
    </row>
    <row r="5553" spans="1:7">
      <c r="A5553" s="16"/>
      <c r="B5553" s="16"/>
      <c r="C5553" s="16"/>
      <c r="D5553" s="16"/>
      <c r="E5553" s="16"/>
      <c r="F5553" s="16"/>
      <c r="G5553" s="24"/>
    </row>
    <row r="5554" spans="1:7">
      <c r="A5554" s="16"/>
      <c r="B5554" s="16"/>
      <c r="C5554" s="16"/>
      <c r="D5554" s="16"/>
      <c r="E5554" s="16"/>
      <c r="F5554" s="16"/>
      <c r="G5554" s="24"/>
    </row>
    <row r="5555" spans="1:7">
      <c r="A5555" s="16"/>
      <c r="B5555" s="16"/>
      <c r="C5555" s="16"/>
      <c r="D5555" s="16"/>
      <c r="E5555" s="16"/>
      <c r="F5555" s="16"/>
      <c r="G5555" s="24"/>
    </row>
    <row r="5556" spans="1:7">
      <c r="A5556" s="16"/>
      <c r="B5556" s="16"/>
      <c r="C5556" s="16"/>
      <c r="D5556" s="16"/>
      <c r="E5556" s="16"/>
      <c r="F5556" s="16"/>
      <c r="G5556" s="24"/>
    </row>
    <row r="5557" spans="1:7">
      <c r="A5557" s="16"/>
      <c r="B5557" s="16"/>
      <c r="C5557" s="16"/>
      <c r="D5557" s="16"/>
      <c r="E5557" s="16"/>
      <c r="F5557" s="16"/>
      <c r="G5557" s="24"/>
    </row>
    <row r="5558" spans="1:7">
      <c r="A5558" s="16"/>
      <c r="B5558" s="16"/>
      <c r="C5558" s="16"/>
      <c r="D5558" s="16"/>
      <c r="E5558" s="16"/>
      <c r="F5558" s="16"/>
      <c r="G5558" s="24"/>
    </row>
    <row r="5559" spans="1:7">
      <c r="A5559" s="16"/>
      <c r="B5559" s="16"/>
      <c r="C5559" s="16"/>
      <c r="D5559" s="16"/>
      <c r="E5559" s="16"/>
      <c r="F5559" s="16"/>
      <c r="G5559" s="24"/>
    </row>
    <row r="5560" spans="1:7">
      <c r="A5560" s="16"/>
      <c r="B5560" s="16"/>
      <c r="C5560" s="16"/>
      <c r="D5560" s="16"/>
      <c r="E5560" s="16"/>
      <c r="F5560" s="16"/>
      <c r="G5560" s="24"/>
    </row>
    <row r="5561" spans="1:7">
      <c r="A5561" s="16"/>
      <c r="B5561" s="16"/>
      <c r="C5561" s="16"/>
      <c r="D5561" s="16"/>
      <c r="E5561" s="16"/>
      <c r="F5561" s="16"/>
      <c r="G5561" s="24"/>
    </row>
    <row r="5562" spans="1:7">
      <c r="A5562" s="16"/>
      <c r="B5562" s="16"/>
      <c r="C5562" s="16"/>
      <c r="D5562" s="16"/>
      <c r="E5562" s="16"/>
      <c r="F5562" s="16"/>
      <c r="G5562" s="24"/>
    </row>
    <row r="5563" spans="1:7">
      <c r="A5563" s="16"/>
      <c r="B5563" s="16"/>
      <c r="C5563" s="16"/>
      <c r="D5563" s="16"/>
      <c r="E5563" s="16"/>
      <c r="F5563" s="16"/>
      <c r="G5563" s="24"/>
    </row>
    <row r="5564" spans="1:7">
      <c r="A5564" s="16"/>
      <c r="B5564" s="16"/>
      <c r="C5564" s="16"/>
      <c r="D5564" s="16"/>
      <c r="E5564" s="16"/>
      <c r="F5564" s="16"/>
      <c r="G5564" s="24"/>
    </row>
    <row r="5565" spans="1:7">
      <c r="A5565" s="16"/>
      <c r="B5565" s="16"/>
      <c r="C5565" s="16"/>
      <c r="D5565" s="16"/>
      <c r="E5565" s="16"/>
      <c r="F5565" s="16"/>
      <c r="G5565" s="24"/>
    </row>
    <row r="5566" spans="1:7">
      <c r="A5566" s="16"/>
      <c r="B5566" s="16"/>
      <c r="C5566" s="16"/>
      <c r="D5566" s="16"/>
      <c r="E5566" s="16"/>
      <c r="F5566" s="16"/>
      <c r="G5566" s="24"/>
    </row>
    <row r="5567" spans="1:7">
      <c r="A5567" s="16"/>
      <c r="B5567" s="16"/>
      <c r="C5567" s="16"/>
      <c r="D5567" s="16"/>
      <c r="E5567" s="16"/>
      <c r="F5567" s="16"/>
      <c r="G5567" s="24"/>
    </row>
    <row r="5568" spans="1:7">
      <c r="A5568" s="16"/>
      <c r="B5568" s="16"/>
      <c r="C5568" s="16"/>
      <c r="D5568" s="16"/>
      <c r="E5568" s="16"/>
      <c r="F5568" s="16"/>
      <c r="G5568" s="24"/>
    </row>
    <row r="5569" spans="1:7">
      <c r="A5569" s="16"/>
      <c r="B5569" s="16"/>
      <c r="C5569" s="16"/>
      <c r="D5569" s="16"/>
      <c r="E5569" s="16"/>
      <c r="F5569" s="16"/>
      <c r="G5569" s="24"/>
    </row>
    <row r="5570" spans="1:7">
      <c r="A5570" s="16"/>
      <c r="B5570" s="16"/>
      <c r="C5570" s="16"/>
      <c r="D5570" s="16"/>
      <c r="E5570" s="16"/>
      <c r="F5570" s="16"/>
      <c r="G5570" s="24"/>
    </row>
    <row r="5571" spans="1:7">
      <c r="A5571" s="16"/>
      <c r="B5571" s="16"/>
      <c r="C5571" s="16"/>
      <c r="D5571" s="16"/>
      <c r="E5571" s="16"/>
      <c r="F5571" s="16"/>
      <c r="G5571" s="24"/>
    </row>
    <row r="5572" spans="1:7">
      <c r="A5572" s="16"/>
      <c r="B5572" s="16"/>
      <c r="C5572" s="16"/>
      <c r="D5572" s="16"/>
      <c r="E5572" s="16"/>
      <c r="F5572" s="16"/>
      <c r="G5572" s="24"/>
    </row>
    <row r="5573" spans="1:7">
      <c r="A5573" s="16"/>
      <c r="B5573" s="16"/>
      <c r="C5573" s="16"/>
      <c r="D5573" s="16"/>
      <c r="E5573" s="16"/>
      <c r="F5573" s="16"/>
      <c r="G5573" s="24"/>
    </row>
    <row r="5574" spans="1:7">
      <c r="A5574" s="16"/>
      <c r="B5574" s="16"/>
      <c r="C5574" s="16"/>
      <c r="D5574" s="16"/>
      <c r="E5574" s="16"/>
      <c r="F5574" s="16"/>
      <c r="G5574" s="24"/>
    </row>
    <row r="5575" spans="1:7">
      <c r="A5575" s="16"/>
      <c r="B5575" s="16"/>
      <c r="C5575" s="16"/>
      <c r="D5575" s="16"/>
      <c r="E5575" s="16"/>
      <c r="F5575" s="16"/>
      <c r="G5575" s="24"/>
    </row>
    <row r="5576" spans="1:7">
      <c r="A5576" s="16"/>
      <c r="B5576" s="16"/>
      <c r="C5576" s="16"/>
      <c r="D5576" s="16"/>
      <c r="E5576" s="16"/>
      <c r="F5576" s="16"/>
      <c r="G5576" s="24"/>
    </row>
    <row r="5577" spans="1:7">
      <c r="A5577" s="16"/>
      <c r="B5577" s="16"/>
      <c r="C5577" s="16"/>
      <c r="D5577" s="16"/>
      <c r="E5577" s="16"/>
      <c r="F5577" s="16"/>
      <c r="G5577" s="24"/>
    </row>
    <row r="5578" spans="1:7">
      <c r="A5578" s="16"/>
      <c r="B5578" s="16"/>
      <c r="C5578" s="16"/>
      <c r="D5578" s="16"/>
      <c r="E5578" s="16"/>
      <c r="F5578" s="16"/>
      <c r="G5578" s="24"/>
    </row>
    <row r="5579" spans="1:7">
      <c r="A5579" s="16"/>
      <c r="B5579" s="16"/>
      <c r="C5579" s="16"/>
      <c r="D5579" s="16"/>
      <c r="E5579" s="16"/>
      <c r="F5579" s="16"/>
      <c r="G5579" s="24"/>
    </row>
    <row r="5580" spans="1:7">
      <c r="A5580" s="16"/>
      <c r="B5580" s="16"/>
      <c r="C5580" s="16"/>
      <c r="D5580" s="16"/>
      <c r="E5580" s="16"/>
      <c r="F5580" s="16"/>
      <c r="G5580" s="24"/>
    </row>
    <row r="5581" spans="1:7">
      <c r="A5581" s="16"/>
      <c r="B5581" s="16"/>
      <c r="C5581" s="16"/>
      <c r="D5581" s="16"/>
      <c r="E5581" s="16"/>
      <c r="F5581" s="16"/>
      <c r="G5581" s="24"/>
    </row>
    <row r="5582" spans="1:7">
      <c r="A5582" s="16"/>
      <c r="B5582" s="16"/>
      <c r="C5582" s="16"/>
      <c r="D5582" s="16"/>
      <c r="E5582" s="16"/>
      <c r="F5582" s="16"/>
      <c r="G5582" s="24"/>
    </row>
    <row r="5583" spans="1:7">
      <c r="A5583" s="16"/>
      <c r="B5583" s="16"/>
      <c r="C5583" s="16"/>
      <c r="D5583" s="16"/>
      <c r="E5583" s="16"/>
      <c r="F5583" s="16"/>
      <c r="G5583" s="24"/>
    </row>
    <row r="5584" spans="1:7">
      <c r="A5584" s="16"/>
      <c r="B5584" s="16"/>
      <c r="C5584" s="16"/>
      <c r="D5584" s="16"/>
      <c r="E5584" s="16"/>
      <c r="F5584" s="16"/>
      <c r="G5584" s="24"/>
    </row>
    <row r="5585" spans="1:7">
      <c r="A5585" s="16"/>
      <c r="B5585" s="16"/>
      <c r="C5585" s="16"/>
      <c r="D5585" s="16"/>
      <c r="E5585" s="16"/>
      <c r="F5585" s="16"/>
      <c r="G5585" s="24"/>
    </row>
    <row r="5586" spans="1:7">
      <c r="A5586" s="16"/>
      <c r="B5586" s="16"/>
      <c r="C5586" s="16"/>
      <c r="D5586" s="16"/>
      <c r="E5586" s="16"/>
      <c r="F5586" s="16"/>
      <c r="G5586" s="24"/>
    </row>
    <row r="5587" spans="1:7">
      <c r="A5587" s="16"/>
      <c r="B5587" s="16"/>
      <c r="C5587" s="16"/>
      <c r="D5587" s="16"/>
      <c r="E5587" s="16"/>
      <c r="F5587" s="16"/>
      <c r="G5587" s="24"/>
    </row>
    <row r="5588" spans="1:7">
      <c r="A5588" s="16"/>
      <c r="B5588" s="16"/>
      <c r="C5588" s="16"/>
      <c r="D5588" s="16"/>
      <c r="E5588" s="16"/>
      <c r="F5588" s="16"/>
      <c r="G5588" s="24"/>
    </row>
    <row r="5589" spans="1:7">
      <c r="A5589" s="16"/>
      <c r="B5589" s="16"/>
      <c r="C5589" s="16"/>
      <c r="D5589" s="16"/>
      <c r="E5589" s="16"/>
      <c r="F5589" s="16"/>
      <c r="G5589" s="24"/>
    </row>
    <row r="5590" spans="1:7">
      <c r="A5590" s="16"/>
      <c r="B5590" s="16"/>
      <c r="C5590" s="16"/>
      <c r="D5590" s="16"/>
      <c r="E5590" s="16"/>
      <c r="F5590" s="16"/>
      <c r="G5590" s="24"/>
    </row>
    <row r="5591" spans="1:7">
      <c r="A5591" s="16"/>
      <c r="B5591" s="16"/>
      <c r="C5591" s="16"/>
      <c r="D5591" s="16"/>
      <c r="E5591" s="16"/>
      <c r="F5591" s="16"/>
      <c r="G5591" s="24"/>
    </row>
    <row r="5592" spans="1:7">
      <c r="A5592" s="16"/>
      <c r="B5592" s="16"/>
      <c r="C5592" s="16"/>
      <c r="D5592" s="16"/>
      <c r="E5592" s="16"/>
      <c r="F5592" s="16"/>
      <c r="G5592" s="24"/>
    </row>
    <row r="5593" spans="1:7">
      <c r="A5593" s="16"/>
      <c r="B5593" s="16"/>
      <c r="C5593" s="16"/>
      <c r="D5593" s="16"/>
      <c r="E5593" s="16"/>
      <c r="F5593" s="16"/>
      <c r="G5593" s="24"/>
    </row>
    <row r="5594" spans="1:7">
      <c r="A5594" s="16"/>
      <c r="B5594" s="16"/>
      <c r="C5594" s="16"/>
      <c r="D5594" s="16"/>
      <c r="E5594" s="16"/>
      <c r="F5594" s="16"/>
      <c r="G5594" s="24"/>
    </row>
    <row r="5595" spans="1:7">
      <c r="A5595" s="16"/>
      <c r="B5595" s="16"/>
      <c r="C5595" s="16"/>
      <c r="D5595" s="16"/>
      <c r="E5595" s="16"/>
      <c r="F5595" s="16"/>
      <c r="G5595" s="24"/>
    </row>
    <row r="5596" spans="1:7">
      <c r="A5596" s="16"/>
      <c r="B5596" s="16"/>
      <c r="C5596" s="16"/>
      <c r="D5596" s="16"/>
      <c r="E5596" s="16"/>
      <c r="F5596" s="16"/>
      <c r="G5596" s="24"/>
    </row>
    <row r="5597" spans="1:7">
      <c r="A5597" s="16"/>
      <c r="B5597" s="16"/>
      <c r="C5597" s="16"/>
      <c r="D5597" s="16"/>
      <c r="E5597" s="16"/>
      <c r="F5597" s="16"/>
      <c r="G5597" s="24"/>
    </row>
    <row r="5598" spans="1:7">
      <c r="A5598" s="16"/>
      <c r="B5598" s="16"/>
      <c r="C5598" s="16"/>
      <c r="D5598" s="16"/>
      <c r="E5598" s="16"/>
      <c r="F5598" s="16"/>
      <c r="G5598" s="24"/>
    </row>
    <row r="5599" spans="1:7">
      <c r="A5599" s="16"/>
      <c r="B5599" s="16"/>
      <c r="C5599" s="16"/>
      <c r="D5599" s="16"/>
      <c r="E5599" s="16"/>
      <c r="F5599" s="16"/>
      <c r="G5599" s="24"/>
    </row>
    <row r="5600" spans="1:7">
      <c r="A5600" s="16"/>
      <c r="B5600" s="16"/>
      <c r="C5600" s="16"/>
      <c r="D5600" s="16"/>
      <c r="E5600" s="16"/>
      <c r="F5600" s="16"/>
      <c r="G5600" s="24"/>
    </row>
    <row r="5601" spans="1:7">
      <c r="A5601" s="16"/>
      <c r="B5601" s="16"/>
      <c r="C5601" s="16"/>
      <c r="D5601" s="16"/>
      <c r="E5601" s="16"/>
      <c r="F5601" s="16"/>
      <c r="G5601" s="24"/>
    </row>
    <row r="5602" spans="1:7">
      <c r="A5602" s="16"/>
      <c r="B5602" s="16"/>
      <c r="C5602" s="16"/>
      <c r="D5602" s="16"/>
      <c r="E5602" s="16"/>
      <c r="F5602" s="16"/>
      <c r="G5602" s="24"/>
    </row>
    <row r="5603" spans="1:7">
      <c r="A5603" s="16"/>
      <c r="B5603" s="16"/>
      <c r="C5603" s="16"/>
      <c r="D5603" s="16"/>
      <c r="E5603" s="16"/>
      <c r="F5603" s="16"/>
      <c r="G5603" s="24"/>
    </row>
    <row r="5604" spans="1:7">
      <c r="A5604" s="16"/>
      <c r="B5604" s="16"/>
      <c r="C5604" s="16"/>
      <c r="D5604" s="16"/>
      <c r="E5604" s="16"/>
      <c r="F5604" s="16"/>
      <c r="G5604" s="24"/>
    </row>
    <row r="5605" spans="1:7">
      <c r="A5605" s="16"/>
      <c r="B5605" s="16"/>
      <c r="C5605" s="16"/>
      <c r="D5605" s="16"/>
      <c r="E5605" s="16"/>
      <c r="F5605" s="16"/>
      <c r="G5605" s="24"/>
    </row>
    <row r="5606" spans="1:7">
      <c r="A5606" s="16"/>
      <c r="B5606" s="16"/>
      <c r="C5606" s="16"/>
      <c r="D5606" s="16"/>
      <c r="E5606" s="16"/>
      <c r="F5606" s="16"/>
      <c r="G5606" s="24"/>
    </row>
    <row r="5607" spans="1:7">
      <c r="A5607" s="16"/>
      <c r="B5607" s="16"/>
      <c r="C5607" s="16"/>
      <c r="D5607" s="16"/>
      <c r="E5607" s="16"/>
      <c r="F5607" s="16"/>
      <c r="G5607" s="24"/>
    </row>
    <row r="5608" spans="1:7">
      <c r="A5608" s="16"/>
      <c r="B5608" s="16"/>
      <c r="C5608" s="16"/>
      <c r="D5608" s="16"/>
      <c r="E5608" s="16"/>
      <c r="F5608" s="16"/>
      <c r="G5608" s="24"/>
    </row>
    <row r="5609" spans="1:7">
      <c r="A5609" s="16"/>
      <c r="B5609" s="16"/>
      <c r="C5609" s="16"/>
      <c r="D5609" s="16"/>
      <c r="E5609" s="16"/>
      <c r="F5609" s="16"/>
      <c r="G5609" s="24"/>
    </row>
    <row r="5610" spans="1:7">
      <c r="A5610" s="16"/>
      <c r="B5610" s="16"/>
      <c r="C5610" s="16"/>
      <c r="D5610" s="16"/>
      <c r="E5610" s="16"/>
      <c r="F5610" s="16"/>
      <c r="G5610" s="24"/>
    </row>
    <row r="5611" spans="1:7">
      <c r="A5611" s="16"/>
      <c r="B5611" s="16"/>
      <c r="C5611" s="16"/>
      <c r="D5611" s="16"/>
      <c r="E5611" s="16"/>
      <c r="F5611" s="16"/>
      <c r="G5611" s="24"/>
    </row>
    <row r="5612" spans="1:7">
      <c r="A5612" s="16"/>
      <c r="B5612" s="16"/>
      <c r="C5612" s="16"/>
      <c r="D5612" s="16"/>
      <c r="E5612" s="16"/>
      <c r="F5612" s="16"/>
      <c r="G5612" s="24"/>
    </row>
    <row r="5613" spans="1:7">
      <c r="A5613" s="16"/>
      <c r="B5613" s="16"/>
      <c r="C5613" s="16"/>
      <c r="D5613" s="16"/>
      <c r="E5613" s="16"/>
      <c r="F5613" s="16"/>
      <c r="G5613" s="24"/>
    </row>
    <row r="5614" spans="1:7">
      <c r="A5614" s="16"/>
      <c r="B5614" s="16"/>
      <c r="C5614" s="16"/>
      <c r="D5614" s="16"/>
      <c r="E5614" s="16"/>
      <c r="F5614" s="16"/>
      <c r="G5614" s="24"/>
    </row>
    <row r="5615" spans="1:7">
      <c r="A5615" s="16"/>
      <c r="B5615" s="16"/>
      <c r="C5615" s="16"/>
      <c r="D5615" s="16"/>
      <c r="E5615" s="16"/>
      <c r="F5615" s="16"/>
      <c r="G5615" s="24"/>
    </row>
    <row r="5616" spans="1:7">
      <c r="A5616" s="16"/>
      <c r="B5616" s="16"/>
      <c r="C5616" s="16"/>
      <c r="D5616" s="16"/>
      <c r="E5616" s="16"/>
      <c r="F5616" s="16"/>
      <c r="G5616" s="24"/>
    </row>
    <row r="5617" spans="1:7">
      <c r="A5617" s="16"/>
      <c r="B5617" s="16"/>
      <c r="C5617" s="16"/>
      <c r="D5617" s="16"/>
      <c r="E5617" s="16"/>
      <c r="F5617" s="16"/>
      <c r="G5617" s="24"/>
    </row>
    <row r="5618" spans="1:7">
      <c r="A5618" s="16"/>
      <c r="B5618" s="16"/>
      <c r="C5618" s="16"/>
      <c r="D5618" s="16"/>
      <c r="E5618" s="16"/>
      <c r="F5618" s="16"/>
      <c r="G5618" s="24"/>
    </row>
    <row r="5619" spans="1:7">
      <c r="A5619" s="16"/>
      <c r="B5619" s="16"/>
      <c r="C5619" s="16"/>
      <c r="D5619" s="16"/>
      <c r="E5619" s="16"/>
      <c r="F5619" s="16"/>
      <c r="G5619" s="24"/>
    </row>
    <row r="5620" spans="1:7">
      <c r="A5620" s="16"/>
      <c r="B5620" s="16"/>
      <c r="C5620" s="16"/>
      <c r="D5620" s="16"/>
      <c r="E5620" s="16"/>
      <c r="F5620" s="16"/>
      <c r="G5620" s="24"/>
    </row>
    <row r="5621" spans="1:7">
      <c r="A5621" s="16"/>
      <c r="B5621" s="16"/>
      <c r="C5621" s="16"/>
      <c r="D5621" s="16"/>
      <c r="E5621" s="16"/>
      <c r="F5621" s="16"/>
      <c r="G5621" s="24"/>
    </row>
    <row r="5622" spans="1:7">
      <c r="A5622" s="16"/>
      <c r="B5622" s="16"/>
      <c r="C5622" s="16"/>
      <c r="D5622" s="16"/>
      <c r="E5622" s="16"/>
      <c r="F5622" s="16"/>
      <c r="G5622" s="24"/>
    </row>
    <row r="5623" spans="1:7">
      <c r="A5623" s="16"/>
      <c r="B5623" s="16"/>
      <c r="C5623" s="16"/>
      <c r="D5623" s="16"/>
      <c r="E5623" s="16"/>
      <c r="F5623" s="16"/>
      <c r="G5623" s="24"/>
    </row>
    <row r="5624" spans="1:7">
      <c r="A5624" s="16"/>
      <c r="B5624" s="16"/>
      <c r="C5624" s="16"/>
      <c r="D5624" s="16"/>
      <c r="E5624" s="16"/>
      <c r="F5624" s="16"/>
      <c r="G5624" s="24"/>
    </row>
    <row r="5625" spans="1:7">
      <c r="A5625" s="16"/>
      <c r="B5625" s="16"/>
      <c r="C5625" s="16"/>
      <c r="D5625" s="16"/>
      <c r="E5625" s="16"/>
      <c r="F5625" s="16"/>
      <c r="G5625" s="24"/>
    </row>
    <row r="5626" spans="1:7">
      <c r="A5626" s="16"/>
      <c r="B5626" s="16"/>
      <c r="C5626" s="16"/>
      <c r="D5626" s="16"/>
      <c r="E5626" s="16"/>
      <c r="F5626" s="16"/>
      <c r="G5626" s="24"/>
    </row>
    <row r="5627" spans="1:7">
      <c r="A5627" s="16"/>
      <c r="B5627" s="16"/>
      <c r="C5627" s="16"/>
      <c r="D5627" s="16"/>
      <c r="E5627" s="16"/>
      <c r="F5627" s="16"/>
      <c r="G5627" s="24"/>
    </row>
    <row r="5628" spans="1:7">
      <c r="A5628" s="16"/>
      <c r="B5628" s="16"/>
      <c r="C5628" s="16"/>
      <c r="D5628" s="16"/>
      <c r="E5628" s="16"/>
      <c r="F5628" s="16"/>
      <c r="G5628" s="24"/>
    </row>
    <row r="5629" spans="1:7">
      <c r="A5629" s="16"/>
      <c r="B5629" s="16"/>
      <c r="C5629" s="16"/>
      <c r="D5629" s="16"/>
      <c r="E5629" s="16"/>
      <c r="F5629" s="16"/>
      <c r="G5629" s="24"/>
    </row>
    <row r="5630" spans="1:7">
      <c r="A5630" s="16"/>
      <c r="B5630" s="16"/>
      <c r="C5630" s="16"/>
      <c r="D5630" s="16"/>
      <c r="E5630" s="16"/>
      <c r="F5630" s="16"/>
      <c r="G5630" s="24"/>
    </row>
    <row r="5631" spans="1:7">
      <c r="A5631" s="16"/>
      <c r="B5631" s="16"/>
      <c r="C5631" s="16"/>
      <c r="D5631" s="16"/>
      <c r="E5631" s="16"/>
      <c r="F5631" s="16"/>
      <c r="G5631" s="24"/>
    </row>
    <row r="5632" spans="1:7">
      <c r="A5632" s="16"/>
      <c r="B5632" s="16"/>
      <c r="C5632" s="16"/>
      <c r="D5632" s="16"/>
      <c r="E5632" s="16"/>
      <c r="F5632" s="16"/>
      <c r="G5632" s="24"/>
    </row>
    <row r="5633" spans="1:7">
      <c r="A5633" s="16"/>
      <c r="B5633" s="16"/>
      <c r="C5633" s="16"/>
      <c r="D5633" s="16"/>
      <c r="E5633" s="16"/>
      <c r="F5633" s="16"/>
      <c r="G5633" s="24"/>
    </row>
    <row r="5634" spans="1:7">
      <c r="A5634" s="16"/>
      <c r="B5634" s="16"/>
      <c r="C5634" s="16"/>
      <c r="D5634" s="16"/>
      <c r="E5634" s="16"/>
      <c r="F5634" s="16"/>
      <c r="G5634" s="24"/>
    </row>
    <row r="5635" spans="1:7">
      <c r="A5635" s="16"/>
      <c r="B5635" s="16"/>
      <c r="C5635" s="16"/>
      <c r="D5635" s="16"/>
      <c r="E5635" s="16"/>
      <c r="F5635" s="16"/>
      <c r="G5635" s="24"/>
    </row>
    <row r="5636" spans="1:7">
      <c r="A5636" s="16"/>
      <c r="B5636" s="16"/>
      <c r="C5636" s="16"/>
      <c r="D5636" s="16"/>
      <c r="E5636" s="16"/>
      <c r="F5636" s="16"/>
      <c r="G5636" s="24"/>
    </row>
    <row r="5637" spans="1:7">
      <c r="A5637" s="16"/>
      <c r="B5637" s="16"/>
      <c r="C5637" s="16"/>
      <c r="D5637" s="16"/>
      <c r="E5637" s="16"/>
      <c r="F5637" s="16"/>
      <c r="G5637" s="24"/>
    </row>
    <row r="5638" spans="1:7">
      <c r="A5638" s="16"/>
      <c r="B5638" s="16"/>
      <c r="C5638" s="16"/>
      <c r="D5638" s="16"/>
      <c r="E5638" s="16"/>
      <c r="F5638" s="16"/>
      <c r="G5638" s="24"/>
    </row>
    <row r="5639" spans="1:7">
      <c r="A5639" s="16"/>
      <c r="B5639" s="16"/>
      <c r="C5639" s="16"/>
      <c r="D5639" s="16"/>
      <c r="E5639" s="16"/>
      <c r="F5639" s="16"/>
      <c r="G5639" s="24"/>
    </row>
    <row r="5640" spans="1:7">
      <c r="A5640" s="16"/>
      <c r="B5640" s="16"/>
      <c r="C5640" s="16"/>
      <c r="D5640" s="16"/>
      <c r="E5640" s="16"/>
      <c r="F5640" s="16"/>
      <c r="G5640" s="24"/>
    </row>
    <row r="5641" spans="1:7">
      <c r="A5641" s="16"/>
      <c r="B5641" s="16"/>
      <c r="C5641" s="16"/>
      <c r="D5641" s="16"/>
      <c r="E5641" s="16"/>
      <c r="F5641" s="16"/>
      <c r="G5641" s="24"/>
    </row>
    <row r="5642" spans="1:7">
      <c r="A5642" s="16"/>
      <c r="B5642" s="16"/>
      <c r="C5642" s="16"/>
      <c r="D5642" s="16"/>
      <c r="E5642" s="16"/>
      <c r="F5642" s="16"/>
      <c r="G5642" s="24"/>
    </row>
    <row r="5643" spans="1:7">
      <c r="A5643" s="16"/>
      <c r="B5643" s="16"/>
      <c r="C5643" s="16"/>
      <c r="D5643" s="16"/>
      <c r="E5643" s="16"/>
      <c r="F5643" s="16"/>
      <c r="G5643" s="24"/>
    </row>
    <row r="5644" spans="1:7">
      <c r="A5644" s="16"/>
      <c r="B5644" s="16"/>
      <c r="C5644" s="16"/>
      <c r="D5644" s="16"/>
      <c r="E5644" s="16"/>
      <c r="F5644" s="16"/>
      <c r="G5644" s="24"/>
    </row>
    <row r="5645" spans="1:7">
      <c r="A5645" s="16"/>
      <c r="B5645" s="16"/>
      <c r="C5645" s="16"/>
      <c r="D5645" s="16"/>
      <c r="E5645" s="16"/>
      <c r="F5645" s="16"/>
      <c r="G5645" s="24"/>
    </row>
    <row r="5646" spans="1:7">
      <c r="A5646" s="16"/>
      <c r="B5646" s="16"/>
      <c r="C5646" s="16"/>
      <c r="D5646" s="16"/>
      <c r="E5646" s="16"/>
      <c r="F5646" s="16"/>
      <c r="G5646" s="24"/>
    </row>
    <row r="5647" spans="1:7">
      <c r="A5647" s="16"/>
      <c r="B5647" s="16"/>
      <c r="C5647" s="16"/>
      <c r="D5647" s="16"/>
      <c r="E5647" s="16"/>
      <c r="F5647" s="16"/>
      <c r="G5647" s="24"/>
    </row>
    <row r="5648" spans="1:7">
      <c r="A5648" s="16"/>
      <c r="B5648" s="16"/>
      <c r="C5648" s="16"/>
      <c r="D5648" s="16"/>
      <c r="E5648" s="16"/>
      <c r="F5648" s="16"/>
      <c r="G5648" s="24"/>
    </row>
    <row r="5649" spans="1:7">
      <c r="A5649" s="16"/>
      <c r="B5649" s="16"/>
      <c r="C5649" s="16"/>
      <c r="D5649" s="16"/>
      <c r="E5649" s="16"/>
      <c r="F5649" s="16"/>
      <c r="G5649" s="24"/>
    </row>
    <row r="5650" spans="1:7">
      <c r="A5650" s="16"/>
      <c r="B5650" s="16"/>
      <c r="C5650" s="16"/>
      <c r="D5650" s="16"/>
      <c r="E5650" s="16"/>
      <c r="F5650" s="16"/>
      <c r="G5650" s="24"/>
    </row>
    <row r="5651" spans="1:7">
      <c r="A5651" s="16"/>
      <c r="B5651" s="16"/>
      <c r="C5651" s="16"/>
      <c r="D5651" s="16"/>
      <c r="E5651" s="16"/>
      <c r="F5651" s="16"/>
      <c r="G5651" s="24"/>
    </row>
    <row r="5652" spans="1:7">
      <c r="A5652" s="16"/>
      <c r="B5652" s="16"/>
      <c r="C5652" s="16"/>
      <c r="D5652" s="16"/>
      <c r="E5652" s="16"/>
      <c r="F5652" s="16"/>
      <c r="G5652" s="24"/>
    </row>
    <row r="5653" spans="1:7">
      <c r="A5653" s="16"/>
      <c r="B5653" s="16"/>
      <c r="C5653" s="16"/>
      <c r="D5653" s="16"/>
      <c r="E5653" s="16"/>
      <c r="F5653" s="16"/>
      <c r="G5653" s="24"/>
    </row>
    <row r="5654" spans="1:7">
      <c r="A5654" s="16"/>
      <c r="B5654" s="16"/>
      <c r="C5654" s="16"/>
      <c r="D5654" s="16"/>
      <c r="E5654" s="16"/>
      <c r="F5654" s="16"/>
      <c r="G5654" s="24"/>
    </row>
    <row r="5655" spans="1:7">
      <c r="A5655" s="16"/>
      <c r="B5655" s="16"/>
      <c r="C5655" s="16"/>
      <c r="D5655" s="16"/>
      <c r="E5655" s="16"/>
      <c r="F5655" s="16"/>
      <c r="G5655" s="24"/>
    </row>
    <row r="5656" spans="1:7">
      <c r="A5656" s="16"/>
      <c r="B5656" s="16"/>
      <c r="C5656" s="16"/>
      <c r="D5656" s="16"/>
      <c r="E5656" s="16"/>
      <c r="F5656" s="16"/>
      <c r="G5656" s="24"/>
    </row>
    <row r="5657" spans="1:7">
      <c r="A5657" s="16"/>
      <c r="B5657" s="16"/>
      <c r="C5657" s="16"/>
      <c r="D5657" s="16"/>
      <c r="E5657" s="16"/>
      <c r="F5657" s="16"/>
      <c r="G5657" s="24"/>
    </row>
    <row r="5658" spans="1:7">
      <c r="A5658" s="16"/>
      <c r="B5658" s="16"/>
      <c r="C5658" s="16"/>
      <c r="D5658" s="16"/>
      <c r="E5658" s="16"/>
      <c r="F5658" s="16"/>
      <c r="G5658" s="24"/>
    </row>
    <row r="5659" spans="1:7">
      <c r="A5659" s="16"/>
      <c r="B5659" s="16"/>
      <c r="C5659" s="16"/>
      <c r="D5659" s="16"/>
      <c r="E5659" s="16"/>
      <c r="F5659" s="16"/>
      <c r="G5659" s="24"/>
    </row>
    <row r="5660" spans="1:7">
      <c r="A5660" s="16"/>
      <c r="B5660" s="16"/>
      <c r="C5660" s="16"/>
      <c r="D5660" s="16"/>
      <c r="E5660" s="16"/>
      <c r="F5660" s="16"/>
      <c r="G5660" s="24"/>
    </row>
    <row r="5661" spans="1:7">
      <c r="A5661" s="16"/>
      <c r="B5661" s="16"/>
      <c r="C5661" s="16"/>
      <c r="D5661" s="16"/>
      <c r="E5661" s="16"/>
      <c r="F5661" s="16"/>
      <c r="G5661" s="24"/>
    </row>
    <row r="5662" spans="1:7">
      <c r="A5662" s="16"/>
      <c r="B5662" s="16"/>
      <c r="C5662" s="16"/>
      <c r="D5662" s="16"/>
      <c r="E5662" s="16"/>
      <c r="F5662" s="16"/>
      <c r="G5662" s="24"/>
    </row>
    <row r="5663" spans="1:7">
      <c r="A5663" s="16"/>
      <c r="B5663" s="16"/>
      <c r="C5663" s="16"/>
      <c r="D5663" s="16"/>
      <c r="E5663" s="16"/>
      <c r="F5663" s="16"/>
      <c r="G5663" s="24"/>
    </row>
    <row r="5664" spans="1:7">
      <c r="A5664" s="16"/>
      <c r="B5664" s="16"/>
      <c r="C5664" s="16"/>
      <c r="D5664" s="16"/>
      <c r="E5664" s="16"/>
      <c r="F5664" s="16"/>
      <c r="G5664" s="24"/>
    </row>
    <row r="5665" spans="1:7">
      <c r="A5665" s="16"/>
      <c r="B5665" s="16"/>
      <c r="C5665" s="16"/>
      <c r="D5665" s="16"/>
      <c r="E5665" s="16"/>
      <c r="F5665" s="16"/>
      <c r="G5665" s="24"/>
    </row>
    <row r="5666" spans="1:7">
      <c r="A5666" s="16"/>
      <c r="B5666" s="16"/>
      <c r="C5666" s="16"/>
      <c r="D5666" s="16"/>
      <c r="E5666" s="16"/>
      <c r="F5666" s="16"/>
      <c r="G5666" s="24"/>
    </row>
    <row r="5667" spans="1:7">
      <c r="A5667" s="16"/>
      <c r="B5667" s="16"/>
      <c r="C5667" s="16"/>
      <c r="D5667" s="16"/>
      <c r="E5667" s="16"/>
      <c r="F5667" s="16"/>
      <c r="G5667" s="24"/>
    </row>
    <row r="5668" spans="1:7">
      <c r="A5668" s="16"/>
      <c r="B5668" s="16"/>
      <c r="C5668" s="16"/>
      <c r="D5668" s="16"/>
      <c r="E5668" s="16"/>
      <c r="F5668" s="16"/>
      <c r="G5668" s="24"/>
    </row>
    <row r="5669" spans="1:7">
      <c r="A5669" s="16"/>
      <c r="B5669" s="16"/>
      <c r="C5669" s="16"/>
      <c r="D5669" s="16"/>
      <c r="E5669" s="16"/>
      <c r="F5669" s="16"/>
      <c r="G5669" s="24"/>
    </row>
    <row r="5670" spans="1:7">
      <c r="A5670" s="16"/>
      <c r="B5670" s="16"/>
      <c r="C5670" s="16"/>
      <c r="D5670" s="16"/>
      <c r="E5670" s="16"/>
      <c r="F5670" s="16"/>
      <c r="G5670" s="24"/>
    </row>
    <row r="5671" spans="1:7">
      <c r="A5671" s="16"/>
      <c r="B5671" s="16"/>
      <c r="C5671" s="16"/>
      <c r="D5671" s="16"/>
      <c r="E5671" s="16"/>
      <c r="F5671" s="16"/>
      <c r="G5671" s="24"/>
    </row>
    <row r="5672" spans="1:7">
      <c r="A5672" s="16"/>
      <c r="B5672" s="16"/>
      <c r="C5672" s="16"/>
      <c r="D5672" s="16"/>
      <c r="E5672" s="16"/>
      <c r="F5672" s="16"/>
      <c r="G5672" s="24"/>
    </row>
    <row r="5673" spans="1:7">
      <c r="A5673" s="16"/>
      <c r="B5673" s="16"/>
      <c r="C5673" s="16"/>
      <c r="D5673" s="16"/>
      <c r="E5673" s="16"/>
      <c r="F5673" s="16"/>
      <c r="G5673" s="24"/>
    </row>
    <row r="5674" spans="1:7">
      <c r="A5674" s="16"/>
      <c r="B5674" s="16"/>
      <c r="C5674" s="16"/>
      <c r="D5674" s="16"/>
      <c r="E5674" s="16"/>
      <c r="F5674" s="16"/>
      <c r="G5674" s="24"/>
    </row>
    <row r="5675" spans="1:7">
      <c r="A5675" s="16"/>
      <c r="B5675" s="16"/>
      <c r="C5675" s="16"/>
      <c r="D5675" s="16"/>
      <c r="E5675" s="16"/>
      <c r="F5675" s="16"/>
      <c r="G5675" s="24"/>
    </row>
    <row r="5676" spans="1:7">
      <c r="A5676" s="16"/>
      <c r="B5676" s="16"/>
      <c r="C5676" s="16"/>
      <c r="D5676" s="16"/>
      <c r="E5676" s="16"/>
      <c r="F5676" s="16"/>
      <c r="G5676" s="24"/>
    </row>
    <row r="5677" spans="1:7">
      <c r="A5677" s="16"/>
      <c r="B5677" s="16"/>
      <c r="C5677" s="16"/>
      <c r="D5677" s="16"/>
      <c r="E5677" s="16"/>
      <c r="F5677" s="16"/>
      <c r="G5677" s="24"/>
    </row>
    <row r="5678" spans="1:7">
      <c r="A5678" s="16"/>
      <c r="B5678" s="16"/>
      <c r="C5678" s="16"/>
      <c r="D5678" s="16"/>
      <c r="E5678" s="16"/>
      <c r="F5678" s="16"/>
      <c r="G5678" s="24"/>
    </row>
    <row r="5679" spans="1:7">
      <c r="A5679" s="16"/>
      <c r="B5679" s="16"/>
      <c r="C5679" s="16"/>
      <c r="D5679" s="16"/>
      <c r="E5679" s="16"/>
      <c r="F5679" s="16"/>
      <c r="G5679" s="24"/>
    </row>
    <row r="5680" spans="1:7">
      <c r="A5680" s="16"/>
      <c r="B5680" s="16"/>
      <c r="C5680" s="16"/>
      <c r="D5680" s="16"/>
      <c r="E5680" s="16"/>
      <c r="F5680" s="16"/>
      <c r="G5680" s="24"/>
    </row>
    <row r="5681" spans="1:7">
      <c r="A5681" s="16"/>
      <c r="B5681" s="16"/>
      <c r="C5681" s="16"/>
      <c r="D5681" s="16"/>
      <c r="E5681" s="16"/>
      <c r="F5681" s="16"/>
      <c r="G5681" s="24"/>
    </row>
    <row r="5682" spans="1:7">
      <c r="A5682" s="16"/>
      <c r="B5682" s="16"/>
      <c r="C5682" s="16"/>
      <c r="D5682" s="16"/>
      <c r="E5682" s="16"/>
      <c r="F5682" s="16"/>
      <c r="G5682" s="24"/>
    </row>
    <row r="5683" spans="1:7">
      <c r="A5683" s="16"/>
      <c r="B5683" s="16"/>
      <c r="C5683" s="16"/>
      <c r="D5683" s="16"/>
      <c r="E5683" s="16"/>
      <c r="F5683" s="16"/>
      <c r="G5683" s="24"/>
    </row>
    <row r="5684" spans="1:7">
      <c r="A5684" s="16"/>
      <c r="B5684" s="16"/>
      <c r="C5684" s="16"/>
      <c r="D5684" s="16"/>
      <c r="E5684" s="16"/>
      <c r="F5684" s="16"/>
      <c r="G5684" s="24"/>
    </row>
    <row r="5685" spans="1:7">
      <c r="A5685" s="16"/>
      <c r="B5685" s="16"/>
      <c r="C5685" s="16"/>
      <c r="D5685" s="16"/>
      <c r="E5685" s="16"/>
      <c r="F5685" s="16"/>
      <c r="G5685" s="24"/>
    </row>
    <row r="5686" spans="1:7">
      <c r="A5686" s="16"/>
      <c r="B5686" s="16"/>
      <c r="C5686" s="16"/>
      <c r="D5686" s="16"/>
      <c r="E5686" s="16"/>
      <c r="F5686" s="16"/>
      <c r="G5686" s="24"/>
    </row>
    <row r="5687" spans="1:7">
      <c r="A5687" s="16"/>
      <c r="B5687" s="16"/>
      <c r="C5687" s="16"/>
      <c r="D5687" s="16"/>
      <c r="E5687" s="16"/>
      <c r="F5687" s="16"/>
      <c r="G5687" s="24"/>
    </row>
    <row r="5688" spans="1:7">
      <c r="A5688" s="16"/>
      <c r="B5688" s="16"/>
      <c r="C5688" s="16"/>
      <c r="D5688" s="16"/>
      <c r="E5688" s="16"/>
      <c r="F5688" s="16"/>
      <c r="G5688" s="24"/>
    </row>
    <row r="5689" spans="1:7">
      <c r="A5689" s="16"/>
      <c r="B5689" s="16"/>
      <c r="C5689" s="16"/>
      <c r="D5689" s="16"/>
      <c r="E5689" s="16"/>
      <c r="F5689" s="16"/>
      <c r="G5689" s="24"/>
    </row>
    <row r="5690" spans="1:7">
      <c r="A5690" s="16"/>
      <c r="B5690" s="16"/>
      <c r="C5690" s="16"/>
      <c r="D5690" s="16"/>
      <c r="E5690" s="16"/>
      <c r="F5690" s="16"/>
      <c r="G5690" s="24"/>
    </row>
    <row r="5691" spans="1:7">
      <c r="A5691" s="16"/>
      <c r="B5691" s="16"/>
      <c r="C5691" s="16"/>
      <c r="D5691" s="16"/>
      <c r="E5691" s="16"/>
      <c r="F5691" s="16"/>
      <c r="G5691" s="24"/>
    </row>
    <row r="5692" spans="1:7">
      <c r="A5692" s="16"/>
      <c r="B5692" s="16"/>
      <c r="C5692" s="16"/>
      <c r="D5692" s="16"/>
      <c r="E5692" s="16"/>
      <c r="F5692" s="16"/>
      <c r="G5692" s="24"/>
    </row>
    <row r="5693" spans="1:7">
      <c r="A5693" s="16"/>
      <c r="B5693" s="16"/>
      <c r="C5693" s="16"/>
      <c r="D5693" s="16"/>
      <c r="E5693" s="16"/>
      <c r="F5693" s="16"/>
      <c r="G5693" s="24"/>
    </row>
    <row r="5694" spans="1:7">
      <c r="A5694" s="16"/>
      <c r="B5694" s="16"/>
      <c r="C5694" s="16"/>
      <c r="D5694" s="16"/>
      <c r="E5694" s="16"/>
      <c r="F5694" s="16"/>
      <c r="G5694" s="24"/>
    </row>
    <row r="5695" spans="1:7">
      <c r="A5695" s="16"/>
      <c r="B5695" s="16"/>
      <c r="C5695" s="16"/>
      <c r="D5695" s="16"/>
      <c r="E5695" s="16"/>
      <c r="F5695" s="16"/>
      <c r="G5695" s="24"/>
    </row>
    <row r="5696" spans="1:7">
      <c r="A5696" s="16"/>
      <c r="B5696" s="16"/>
      <c r="C5696" s="16"/>
      <c r="D5696" s="16"/>
      <c r="E5696" s="16"/>
      <c r="F5696" s="16"/>
      <c r="G5696" s="24"/>
    </row>
    <row r="5697" spans="1:7">
      <c r="A5697" s="16"/>
      <c r="B5697" s="16"/>
      <c r="C5697" s="16"/>
      <c r="D5697" s="16"/>
      <c r="E5697" s="16"/>
      <c r="F5697" s="16"/>
      <c r="G5697" s="24"/>
    </row>
    <row r="5698" spans="1:7">
      <c r="A5698" s="16"/>
      <c r="B5698" s="16"/>
      <c r="C5698" s="16"/>
      <c r="D5698" s="16"/>
      <c r="E5698" s="16"/>
      <c r="F5698" s="16"/>
      <c r="G5698" s="24"/>
    </row>
    <row r="5699" spans="1:7">
      <c r="A5699" s="16"/>
      <c r="B5699" s="16"/>
      <c r="C5699" s="16"/>
      <c r="D5699" s="16"/>
      <c r="E5699" s="16"/>
      <c r="F5699" s="16"/>
      <c r="G5699" s="24"/>
    </row>
    <row r="5700" spans="1:7">
      <c r="A5700" s="16"/>
      <c r="B5700" s="16"/>
      <c r="C5700" s="16"/>
      <c r="D5700" s="16"/>
      <c r="E5700" s="16"/>
      <c r="F5700" s="16"/>
      <c r="G5700" s="24"/>
    </row>
    <row r="5701" spans="1:7">
      <c r="A5701" s="16"/>
      <c r="B5701" s="16"/>
      <c r="C5701" s="16"/>
      <c r="D5701" s="16"/>
      <c r="E5701" s="16"/>
      <c r="F5701" s="16"/>
      <c r="G5701" s="24"/>
    </row>
    <row r="5702" spans="1:7">
      <c r="A5702" s="16"/>
      <c r="B5702" s="16"/>
      <c r="C5702" s="16"/>
      <c r="D5702" s="16"/>
      <c r="E5702" s="16"/>
      <c r="F5702" s="16"/>
      <c r="G5702" s="24"/>
    </row>
    <row r="5703" spans="1:7">
      <c r="A5703" s="16"/>
      <c r="B5703" s="16"/>
      <c r="C5703" s="16"/>
      <c r="D5703" s="16"/>
      <c r="E5703" s="16"/>
      <c r="F5703" s="16"/>
      <c r="G5703" s="24"/>
    </row>
    <row r="5704" spans="1:7">
      <c r="A5704" s="16"/>
      <c r="B5704" s="16"/>
      <c r="C5704" s="16"/>
      <c r="D5704" s="16"/>
      <c r="E5704" s="16"/>
      <c r="F5704" s="16"/>
      <c r="G5704" s="24"/>
    </row>
    <row r="5705" spans="1:7">
      <c r="A5705" s="16"/>
      <c r="B5705" s="16"/>
      <c r="C5705" s="16"/>
      <c r="D5705" s="16"/>
      <c r="E5705" s="16"/>
      <c r="F5705" s="16"/>
      <c r="G5705" s="24"/>
    </row>
    <row r="5706" spans="1:7">
      <c r="A5706" s="16"/>
      <c r="B5706" s="16"/>
      <c r="C5706" s="16"/>
      <c r="D5706" s="16"/>
      <c r="E5706" s="16"/>
      <c r="F5706" s="16"/>
      <c r="G5706" s="24"/>
    </row>
    <row r="5707" spans="1:7">
      <c r="A5707" s="16"/>
      <c r="B5707" s="16"/>
      <c r="C5707" s="16"/>
      <c r="D5707" s="16"/>
      <c r="E5707" s="16"/>
      <c r="F5707" s="16"/>
      <c r="G5707" s="24"/>
    </row>
    <row r="5708" spans="1:7">
      <c r="A5708" s="16"/>
      <c r="B5708" s="16"/>
      <c r="C5708" s="16"/>
      <c r="D5708" s="16"/>
      <c r="E5708" s="16"/>
      <c r="F5708" s="16"/>
      <c r="G5708" s="24"/>
    </row>
    <row r="5709" spans="1:7">
      <c r="A5709" s="16"/>
      <c r="B5709" s="16"/>
      <c r="C5709" s="16"/>
      <c r="D5709" s="16"/>
      <c r="E5709" s="16"/>
      <c r="F5709" s="16"/>
      <c r="G5709" s="24"/>
    </row>
    <row r="5710" spans="1:7">
      <c r="A5710" s="16"/>
      <c r="B5710" s="16"/>
      <c r="C5710" s="16"/>
      <c r="D5710" s="16"/>
      <c r="E5710" s="16"/>
      <c r="F5710" s="16"/>
      <c r="G5710" s="24"/>
    </row>
    <row r="5711" spans="1:7">
      <c r="A5711" s="16"/>
      <c r="B5711" s="16"/>
      <c r="C5711" s="16"/>
      <c r="D5711" s="16"/>
      <c r="E5711" s="16"/>
      <c r="F5711" s="16"/>
      <c r="G5711" s="24"/>
    </row>
    <row r="5712" spans="1:7">
      <c r="A5712" s="16"/>
      <c r="B5712" s="16"/>
      <c r="C5712" s="16"/>
      <c r="D5712" s="16"/>
      <c r="E5712" s="16"/>
      <c r="F5712" s="16"/>
      <c r="G5712" s="24"/>
    </row>
    <row r="5713" spans="1:7">
      <c r="A5713" s="16"/>
      <c r="B5713" s="16"/>
      <c r="C5713" s="16"/>
      <c r="D5713" s="16"/>
      <c r="E5713" s="16"/>
      <c r="F5713" s="16"/>
      <c r="G5713" s="24"/>
    </row>
    <row r="5714" spans="1:7">
      <c r="A5714" s="16"/>
      <c r="B5714" s="16"/>
      <c r="C5714" s="16"/>
      <c r="D5714" s="16"/>
      <c r="E5714" s="16"/>
      <c r="F5714" s="16"/>
      <c r="G5714" s="24"/>
    </row>
    <row r="5715" spans="1:7">
      <c r="A5715" s="16"/>
      <c r="B5715" s="16"/>
      <c r="C5715" s="16"/>
      <c r="D5715" s="16"/>
      <c r="E5715" s="16"/>
      <c r="F5715" s="16"/>
      <c r="G5715" s="24"/>
    </row>
    <row r="5716" spans="1:7">
      <c r="A5716" s="16"/>
      <c r="B5716" s="16"/>
      <c r="C5716" s="16"/>
      <c r="D5716" s="16"/>
      <c r="E5716" s="16"/>
      <c r="F5716" s="16"/>
      <c r="G5716" s="24"/>
    </row>
    <row r="5717" spans="1:7">
      <c r="A5717" s="16"/>
      <c r="B5717" s="16"/>
      <c r="C5717" s="16"/>
      <c r="D5717" s="16"/>
      <c r="E5717" s="16"/>
      <c r="F5717" s="16"/>
      <c r="G5717" s="24"/>
    </row>
    <row r="5718" spans="1:7">
      <c r="A5718" s="16"/>
      <c r="B5718" s="16"/>
      <c r="C5718" s="16"/>
      <c r="D5718" s="16"/>
      <c r="E5718" s="16"/>
      <c r="F5718" s="16"/>
      <c r="G5718" s="24"/>
    </row>
    <row r="5719" spans="1:7">
      <c r="A5719" s="16"/>
      <c r="B5719" s="16"/>
      <c r="C5719" s="16"/>
      <c r="D5719" s="16"/>
      <c r="E5719" s="16"/>
      <c r="F5719" s="16"/>
      <c r="G5719" s="24"/>
    </row>
    <row r="5720" spans="1:7">
      <c r="A5720" s="16"/>
      <c r="B5720" s="16"/>
      <c r="C5720" s="16"/>
      <c r="D5720" s="16"/>
      <c r="E5720" s="16"/>
      <c r="F5720" s="16"/>
      <c r="G5720" s="24"/>
    </row>
    <row r="5721" spans="1:7">
      <c r="A5721" s="16"/>
      <c r="B5721" s="16"/>
      <c r="C5721" s="16"/>
      <c r="D5721" s="16"/>
      <c r="E5721" s="16"/>
      <c r="F5721" s="16"/>
      <c r="G5721" s="24"/>
    </row>
    <row r="5722" spans="1:7">
      <c r="A5722" s="16"/>
      <c r="B5722" s="16"/>
      <c r="C5722" s="16"/>
      <c r="D5722" s="16"/>
      <c r="E5722" s="16"/>
      <c r="F5722" s="16"/>
      <c r="G5722" s="24"/>
    </row>
    <row r="5723" spans="1:7">
      <c r="A5723" s="16"/>
      <c r="B5723" s="16"/>
      <c r="C5723" s="16"/>
      <c r="D5723" s="16"/>
      <c r="E5723" s="16"/>
      <c r="F5723" s="16"/>
      <c r="G5723" s="24"/>
    </row>
    <row r="5724" spans="1:7">
      <c r="A5724" s="16"/>
      <c r="B5724" s="16"/>
      <c r="C5724" s="16"/>
      <c r="D5724" s="16"/>
      <c r="E5724" s="16"/>
      <c r="F5724" s="16"/>
      <c r="G5724" s="24"/>
    </row>
    <row r="5725" spans="1:7">
      <c r="A5725" s="16"/>
      <c r="B5725" s="16"/>
      <c r="C5725" s="16"/>
      <c r="D5725" s="16"/>
      <c r="E5725" s="16"/>
      <c r="F5725" s="16"/>
      <c r="G5725" s="24"/>
    </row>
    <row r="5726" spans="1:7">
      <c r="A5726" s="16"/>
      <c r="B5726" s="16"/>
      <c r="C5726" s="16"/>
      <c r="D5726" s="16"/>
      <c r="E5726" s="16"/>
      <c r="F5726" s="16"/>
      <c r="G5726" s="24"/>
    </row>
    <row r="5727" spans="1:7">
      <c r="A5727" s="16"/>
      <c r="B5727" s="16"/>
      <c r="C5727" s="16"/>
      <c r="D5727" s="16"/>
      <c r="E5727" s="16"/>
      <c r="F5727" s="16"/>
      <c r="G5727" s="24"/>
    </row>
    <row r="5728" spans="1:7">
      <c r="A5728" s="16"/>
      <c r="B5728" s="16"/>
      <c r="C5728" s="16"/>
      <c r="D5728" s="16"/>
      <c r="E5728" s="16"/>
      <c r="F5728" s="16"/>
      <c r="G5728" s="24"/>
    </row>
    <row r="5729" spans="1:7">
      <c r="A5729" s="16"/>
      <c r="B5729" s="16"/>
      <c r="C5729" s="16"/>
      <c r="D5729" s="16"/>
      <c r="E5729" s="16"/>
      <c r="F5729" s="16"/>
      <c r="G5729" s="24"/>
    </row>
    <row r="5730" spans="1:7">
      <c r="A5730" s="16"/>
      <c r="B5730" s="16"/>
      <c r="C5730" s="16"/>
      <c r="D5730" s="16"/>
      <c r="E5730" s="16"/>
      <c r="F5730" s="16"/>
      <c r="G5730" s="24"/>
    </row>
    <row r="5731" spans="1:7">
      <c r="A5731" s="16"/>
      <c r="B5731" s="16"/>
      <c r="C5731" s="16"/>
      <c r="D5731" s="16"/>
      <c r="E5731" s="16"/>
      <c r="F5731" s="16"/>
      <c r="G5731" s="24"/>
    </row>
    <row r="5732" spans="1:7">
      <c r="A5732" s="16"/>
      <c r="B5732" s="16"/>
      <c r="C5732" s="16"/>
      <c r="D5732" s="16"/>
      <c r="E5732" s="16"/>
      <c r="F5732" s="16"/>
      <c r="G5732" s="24"/>
    </row>
    <row r="5733" spans="1:7">
      <c r="A5733" s="16"/>
      <c r="B5733" s="16"/>
      <c r="C5733" s="16"/>
      <c r="D5733" s="16"/>
      <c r="E5733" s="16"/>
      <c r="F5733" s="16"/>
      <c r="G5733" s="24"/>
    </row>
    <row r="5734" spans="1:7">
      <c r="A5734" s="16"/>
      <c r="B5734" s="16"/>
      <c r="C5734" s="16"/>
      <c r="D5734" s="16"/>
      <c r="E5734" s="16"/>
      <c r="F5734" s="16"/>
      <c r="G5734" s="24"/>
    </row>
    <row r="5735" spans="1:7">
      <c r="A5735" s="16"/>
      <c r="B5735" s="16"/>
      <c r="C5735" s="16"/>
      <c r="D5735" s="16"/>
      <c r="E5735" s="16"/>
      <c r="F5735" s="16"/>
      <c r="G5735" s="24"/>
    </row>
    <row r="5736" spans="1:7">
      <c r="A5736" s="16"/>
      <c r="B5736" s="16"/>
      <c r="C5736" s="16"/>
      <c r="D5736" s="16"/>
      <c r="E5736" s="16"/>
      <c r="F5736" s="16"/>
      <c r="G5736" s="24"/>
    </row>
    <row r="5737" spans="1:7">
      <c r="A5737" s="16"/>
      <c r="B5737" s="16"/>
      <c r="C5737" s="16"/>
      <c r="D5737" s="16"/>
      <c r="E5737" s="16"/>
      <c r="F5737" s="16"/>
      <c r="G5737" s="24"/>
    </row>
    <row r="5738" spans="1:7">
      <c r="A5738" s="16"/>
      <c r="B5738" s="16"/>
      <c r="C5738" s="16"/>
      <c r="D5738" s="16"/>
      <c r="E5738" s="16"/>
      <c r="F5738" s="16"/>
      <c r="G5738" s="24"/>
    </row>
    <row r="5739" spans="1:7">
      <c r="A5739" s="16"/>
      <c r="B5739" s="16"/>
      <c r="C5739" s="16"/>
      <c r="D5739" s="16"/>
      <c r="E5739" s="16"/>
      <c r="F5739" s="16"/>
      <c r="G5739" s="24"/>
    </row>
    <row r="5740" spans="1:7">
      <c r="A5740" s="16"/>
      <c r="B5740" s="16"/>
      <c r="C5740" s="16"/>
      <c r="D5740" s="16"/>
      <c r="E5740" s="16"/>
      <c r="F5740" s="16"/>
      <c r="G5740" s="24"/>
    </row>
    <row r="5741" spans="1:7">
      <c r="A5741" s="16"/>
      <c r="B5741" s="16"/>
      <c r="C5741" s="16"/>
      <c r="D5741" s="16"/>
      <c r="E5741" s="16"/>
      <c r="F5741" s="16"/>
      <c r="G5741" s="24"/>
    </row>
    <row r="5742" spans="1:7">
      <c r="A5742" s="16"/>
      <c r="B5742" s="16"/>
      <c r="C5742" s="16"/>
      <c r="D5742" s="16"/>
      <c r="E5742" s="16"/>
      <c r="F5742" s="16"/>
      <c r="G5742" s="24"/>
    </row>
    <row r="5743" spans="1:7">
      <c r="A5743" s="16"/>
      <c r="B5743" s="16"/>
      <c r="C5743" s="16"/>
      <c r="D5743" s="16"/>
      <c r="E5743" s="16"/>
      <c r="F5743" s="16"/>
      <c r="G5743" s="24"/>
    </row>
    <row r="5744" spans="1:7">
      <c r="A5744" s="16"/>
      <c r="B5744" s="16"/>
      <c r="C5744" s="16"/>
      <c r="D5744" s="16"/>
      <c r="E5744" s="16"/>
      <c r="F5744" s="16"/>
      <c r="G5744" s="24"/>
    </row>
    <row r="5745" spans="1:7">
      <c r="A5745" s="16"/>
      <c r="B5745" s="16"/>
      <c r="C5745" s="16"/>
      <c r="D5745" s="16"/>
      <c r="E5745" s="16"/>
      <c r="F5745" s="16"/>
      <c r="G5745" s="24"/>
    </row>
    <row r="5746" spans="1:7">
      <c r="A5746" s="16"/>
      <c r="B5746" s="16"/>
      <c r="C5746" s="16"/>
      <c r="D5746" s="16"/>
      <c r="E5746" s="16"/>
      <c r="F5746" s="16"/>
      <c r="G5746" s="24"/>
    </row>
    <row r="5747" spans="1:7">
      <c r="A5747" s="16"/>
      <c r="B5747" s="16"/>
      <c r="C5747" s="16"/>
      <c r="D5747" s="16"/>
      <c r="E5747" s="16"/>
      <c r="F5747" s="16"/>
      <c r="G5747" s="24"/>
    </row>
    <row r="5748" spans="1:7">
      <c r="A5748" s="16"/>
      <c r="B5748" s="16"/>
      <c r="C5748" s="16"/>
      <c r="D5748" s="16"/>
      <c r="E5748" s="16"/>
      <c r="F5748" s="16"/>
      <c r="G5748" s="24"/>
    </row>
    <row r="5749" spans="1:7">
      <c r="A5749" s="16"/>
      <c r="B5749" s="16"/>
      <c r="C5749" s="16"/>
      <c r="D5749" s="16"/>
      <c r="E5749" s="16"/>
      <c r="F5749" s="16"/>
      <c r="G5749" s="24"/>
    </row>
    <row r="5750" spans="1:7">
      <c r="A5750" s="16"/>
      <c r="B5750" s="16"/>
      <c r="C5750" s="16"/>
      <c r="D5750" s="16"/>
      <c r="E5750" s="16"/>
      <c r="F5750" s="16"/>
      <c r="G5750" s="24"/>
    </row>
    <row r="5751" spans="1:7">
      <c r="A5751" s="16"/>
      <c r="B5751" s="16"/>
      <c r="C5751" s="16"/>
      <c r="D5751" s="16"/>
      <c r="E5751" s="16"/>
      <c r="F5751" s="16"/>
      <c r="G5751" s="24"/>
    </row>
    <row r="5752" spans="1:7">
      <c r="A5752" s="16"/>
      <c r="B5752" s="16"/>
      <c r="C5752" s="16"/>
      <c r="D5752" s="16"/>
      <c r="E5752" s="16"/>
      <c r="F5752" s="16"/>
      <c r="G5752" s="24"/>
    </row>
    <row r="5753" spans="1:7">
      <c r="A5753" s="16"/>
      <c r="B5753" s="16"/>
      <c r="C5753" s="16"/>
      <c r="D5753" s="16"/>
      <c r="E5753" s="16"/>
      <c r="F5753" s="16"/>
      <c r="G5753" s="24"/>
    </row>
    <row r="5754" spans="1:7">
      <c r="A5754" s="16"/>
      <c r="B5754" s="16"/>
      <c r="C5754" s="16"/>
      <c r="D5754" s="16"/>
      <c r="E5754" s="16"/>
      <c r="F5754" s="16"/>
      <c r="G5754" s="24"/>
    </row>
    <row r="5755" spans="1:7">
      <c r="A5755" s="16"/>
      <c r="B5755" s="16"/>
      <c r="C5755" s="16"/>
      <c r="D5755" s="16"/>
      <c r="E5755" s="16"/>
      <c r="F5755" s="16"/>
      <c r="G5755" s="24"/>
    </row>
    <row r="5756" spans="1:7">
      <c r="A5756" s="16"/>
      <c r="B5756" s="16"/>
      <c r="C5756" s="16"/>
      <c r="D5756" s="16"/>
      <c r="E5756" s="16"/>
      <c r="F5756" s="16"/>
      <c r="G5756" s="24"/>
    </row>
    <row r="5757" spans="1:7">
      <c r="A5757" s="16"/>
      <c r="B5757" s="16"/>
      <c r="C5757" s="16"/>
      <c r="D5757" s="16"/>
      <c r="E5757" s="16"/>
      <c r="F5757" s="16"/>
      <c r="G5757" s="24"/>
    </row>
    <row r="5758" spans="1:7">
      <c r="A5758" s="16"/>
      <c r="B5758" s="16"/>
      <c r="C5758" s="16"/>
      <c r="D5758" s="16"/>
      <c r="E5758" s="16"/>
      <c r="F5758" s="16"/>
      <c r="G5758" s="24"/>
    </row>
    <row r="5759" spans="1:7">
      <c r="A5759" s="16"/>
      <c r="B5759" s="16"/>
      <c r="C5759" s="16"/>
      <c r="D5759" s="16"/>
      <c r="E5759" s="16"/>
      <c r="F5759" s="16"/>
      <c r="G5759" s="24"/>
    </row>
    <row r="5760" spans="1:7">
      <c r="A5760" s="16"/>
      <c r="B5760" s="16"/>
      <c r="C5760" s="16"/>
      <c r="D5760" s="16"/>
      <c r="E5760" s="16"/>
      <c r="F5760" s="16"/>
      <c r="G5760" s="24"/>
    </row>
    <row r="5761" spans="1:7">
      <c r="A5761" s="16"/>
      <c r="B5761" s="16"/>
      <c r="C5761" s="16"/>
      <c r="D5761" s="16"/>
      <c r="E5761" s="16"/>
      <c r="F5761" s="16"/>
      <c r="G5761" s="24"/>
    </row>
    <row r="5762" spans="1:7">
      <c r="A5762" s="16"/>
      <c r="B5762" s="16"/>
      <c r="C5762" s="16"/>
      <c r="D5762" s="16"/>
      <c r="E5762" s="16"/>
      <c r="F5762" s="16"/>
      <c r="G5762" s="24"/>
    </row>
    <row r="5763" spans="1:7">
      <c r="A5763" s="16"/>
      <c r="B5763" s="16"/>
      <c r="C5763" s="16"/>
      <c r="D5763" s="16"/>
      <c r="E5763" s="16"/>
      <c r="F5763" s="16"/>
      <c r="G5763" s="24"/>
    </row>
    <row r="5764" spans="1:7">
      <c r="A5764" s="16"/>
      <c r="B5764" s="16"/>
      <c r="C5764" s="16"/>
      <c r="D5764" s="16"/>
      <c r="E5764" s="16"/>
      <c r="F5764" s="16"/>
      <c r="G5764" s="24"/>
    </row>
    <row r="5765" spans="1:7">
      <c r="A5765" s="16"/>
      <c r="B5765" s="16"/>
      <c r="C5765" s="16"/>
      <c r="D5765" s="16"/>
      <c r="E5765" s="16"/>
      <c r="F5765" s="16"/>
      <c r="G5765" s="24"/>
    </row>
    <row r="5766" spans="1:7">
      <c r="A5766" s="16"/>
      <c r="B5766" s="16"/>
      <c r="C5766" s="16"/>
      <c r="D5766" s="16"/>
      <c r="E5766" s="16"/>
      <c r="F5766" s="16"/>
      <c r="G5766" s="24"/>
    </row>
    <row r="5767" spans="1:7">
      <c r="A5767" s="16"/>
      <c r="B5767" s="16"/>
      <c r="C5767" s="16"/>
      <c r="D5767" s="16"/>
      <c r="E5767" s="16"/>
      <c r="F5767" s="16"/>
      <c r="G5767" s="24"/>
    </row>
    <row r="5768" spans="1:7">
      <c r="A5768" s="16"/>
      <c r="B5768" s="16"/>
      <c r="C5768" s="16"/>
      <c r="D5768" s="16"/>
      <c r="E5768" s="16"/>
      <c r="F5768" s="16"/>
      <c r="G5768" s="24"/>
    </row>
    <row r="5769" spans="1:7">
      <c r="A5769" s="16"/>
      <c r="B5769" s="16"/>
      <c r="C5769" s="16"/>
      <c r="D5769" s="16"/>
      <c r="E5769" s="16"/>
      <c r="F5769" s="16"/>
      <c r="G5769" s="24"/>
    </row>
    <row r="5770" spans="1:7">
      <c r="A5770" s="16"/>
      <c r="B5770" s="16"/>
      <c r="C5770" s="16"/>
      <c r="D5770" s="16"/>
      <c r="E5770" s="16"/>
      <c r="F5770" s="16"/>
      <c r="G5770" s="24"/>
    </row>
    <row r="5771" spans="1:7">
      <c r="A5771" s="16"/>
      <c r="B5771" s="16"/>
      <c r="C5771" s="16"/>
      <c r="D5771" s="16"/>
      <c r="E5771" s="16"/>
      <c r="F5771" s="16"/>
      <c r="G5771" s="24"/>
    </row>
    <row r="5772" spans="1:7">
      <c r="A5772" s="16"/>
      <c r="B5772" s="16"/>
      <c r="C5772" s="16"/>
      <c r="D5772" s="16"/>
      <c r="E5772" s="16"/>
      <c r="F5772" s="16"/>
      <c r="G5772" s="24"/>
    </row>
    <row r="5773" spans="1:7">
      <c r="A5773" s="16"/>
      <c r="B5773" s="16"/>
      <c r="C5773" s="16"/>
      <c r="D5773" s="16"/>
      <c r="E5773" s="16"/>
      <c r="F5773" s="16"/>
      <c r="G5773" s="24"/>
    </row>
    <row r="5774" spans="1:7">
      <c r="A5774" s="16"/>
      <c r="B5774" s="16"/>
      <c r="C5774" s="16"/>
      <c r="D5774" s="16"/>
      <c r="E5774" s="16"/>
      <c r="F5774" s="16"/>
      <c r="G5774" s="24"/>
    </row>
    <row r="5775" spans="1:7">
      <c r="A5775" s="16"/>
      <c r="B5775" s="16"/>
      <c r="C5775" s="16"/>
      <c r="D5775" s="16"/>
      <c r="E5775" s="16"/>
      <c r="F5775" s="16"/>
      <c r="G5775" s="24"/>
    </row>
    <row r="5776" spans="1:7">
      <c r="A5776" s="16"/>
      <c r="B5776" s="16"/>
      <c r="C5776" s="16"/>
      <c r="D5776" s="16"/>
      <c r="E5776" s="16"/>
      <c r="F5776" s="16"/>
      <c r="G5776" s="24"/>
    </row>
    <row r="5777" spans="1:7">
      <c r="A5777" s="16"/>
      <c r="B5777" s="16"/>
      <c r="C5777" s="16"/>
      <c r="D5777" s="16"/>
      <c r="E5777" s="16"/>
      <c r="F5777" s="16"/>
      <c r="G5777" s="24"/>
    </row>
    <row r="5778" spans="1:7">
      <c r="A5778" s="16"/>
      <c r="B5778" s="16"/>
      <c r="C5778" s="16"/>
      <c r="D5778" s="16"/>
      <c r="E5778" s="16"/>
      <c r="F5778" s="16"/>
      <c r="G5778" s="24"/>
    </row>
    <row r="5779" spans="1:7">
      <c r="A5779" s="16"/>
      <c r="B5779" s="16"/>
      <c r="C5779" s="16"/>
      <c r="D5779" s="16"/>
      <c r="E5779" s="16"/>
      <c r="F5779" s="16"/>
      <c r="G5779" s="24"/>
    </row>
    <row r="5780" spans="1:7">
      <c r="A5780" s="16"/>
      <c r="B5780" s="16"/>
      <c r="C5780" s="16"/>
      <c r="D5780" s="16"/>
      <c r="E5780" s="16"/>
      <c r="F5780" s="16"/>
      <c r="G5780" s="24"/>
    </row>
    <row r="5781" spans="1:7">
      <c r="A5781" s="16"/>
      <c r="B5781" s="16"/>
      <c r="C5781" s="16"/>
      <c r="D5781" s="16"/>
      <c r="E5781" s="16"/>
      <c r="F5781" s="16"/>
      <c r="G5781" s="24"/>
    </row>
    <row r="5782" spans="1:7">
      <c r="A5782" s="16"/>
      <c r="B5782" s="16"/>
      <c r="C5782" s="16"/>
      <c r="D5782" s="16"/>
      <c r="E5782" s="16"/>
      <c r="F5782" s="16"/>
      <c r="G5782" s="24"/>
    </row>
    <row r="5783" spans="1:7">
      <c r="A5783" s="16"/>
      <c r="B5783" s="16"/>
      <c r="C5783" s="16"/>
      <c r="D5783" s="16"/>
      <c r="E5783" s="16"/>
      <c r="F5783" s="16"/>
      <c r="G5783" s="24"/>
    </row>
    <row r="5784" spans="1:7">
      <c r="A5784" s="16"/>
      <c r="B5784" s="16"/>
      <c r="C5784" s="16"/>
      <c r="D5784" s="16"/>
      <c r="E5784" s="16"/>
      <c r="F5784" s="16"/>
      <c r="G5784" s="24"/>
    </row>
    <row r="5785" spans="1:7">
      <c r="A5785" s="16"/>
      <c r="B5785" s="16"/>
      <c r="C5785" s="16"/>
      <c r="D5785" s="16"/>
      <c r="E5785" s="16"/>
      <c r="F5785" s="16"/>
      <c r="G5785" s="24"/>
    </row>
    <row r="5786" spans="1:7">
      <c r="A5786" s="16"/>
      <c r="B5786" s="16"/>
      <c r="C5786" s="16"/>
      <c r="D5786" s="16"/>
      <c r="E5786" s="16"/>
      <c r="F5786" s="16"/>
      <c r="G5786" s="24"/>
    </row>
    <row r="5787" spans="1:7">
      <c r="A5787" s="16"/>
      <c r="B5787" s="16"/>
      <c r="C5787" s="16"/>
      <c r="D5787" s="16"/>
      <c r="E5787" s="16"/>
      <c r="F5787" s="16"/>
      <c r="G5787" s="24"/>
    </row>
    <row r="5788" spans="1:7">
      <c r="A5788" s="16"/>
      <c r="B5788" s="16"/>
      <c r="C5788" s="16"/>
      <c r="D5788" s="16"/>
      <c r="E5788" s="16"/>
      <c r="F5788" s="16"/>
      <c r="G5788" s="24"/>
    </row>
    <row r="5789" spans="1:7">
      <c r="A5789" s="16"/>
      <c r="B5789" s="16"/>
      <c r="C5789" s="16"/>
      <c r="D5789" s="16"/>
      <c r="E5789" s="16"/>
      <c r="F5789" s="16"/>
      <c r="G5789" s="24"/>
    </row>
    <row r="5790" spans="1:7">
      <c r="A5790" s="16"/>
      <c r="B5790" s="16"/>
      <c r="C5790" s="16"/>
      <c r="D5790" s="16"/>
      <c r="E5790" s="16"/>
      <c r="F5790" s="16"/>
      <c r="G5790" s="24"/>
    </row>
    <row r="5791" spans="1:7">
      <c r="A5791" s="16"/>
      <c r="B5791" s="16"/>
      <c r="C5791" s="16"/>
      <c r="D5791" s="16"/>
      <c r="E5791" s="16"/>
      <c r="F5791" s="16"/>
      <c r="G5791" s="24"/>
    </row>
    <row r="5792" spans="1:7">
      <c r="A5792" s="16"/>
      <c r="B5792" s="16"/>
      <c r="C5792" s="16"/>
      <c r="D5792" s="16"/>
      <c r="E5792" s="16"/>
      <c r="F5792" s="16"/>
      <c r="G5792" s="24"/>
    </row>
    <row r="5793" spans="1:7">
      <c r="A5793" s="16"/>
      <c r="B5793" s="16"/>
      <c r="C5793" s="16"/>
      <c r="D5793" s="16"/>
      <c r="E5793" s="16"/>
      <c r="F5793" s="16"/>
      <c r="G5793" s="24"/>
    </row>
    <row r="5794" spans="1:7">
      <c r="A5794" s="16"/>
      <c r="B5794" s="16"/>
      <c r="C5794" s="16"/>
      <c r="D5794" s="16"/>
      <c r="E5794" s="16"/>
      <c r="F5794" s="16"/>
      <c r="G5794" s="24"/>
    </row>
    <row r="5795" spans="1:7">
      <c r="A5795" s="16"/>
      <c r="B5795" s="16"/>
      <c r="C5795" s="16"/>
      <c r="D5795" s="16"/>
      <c r="E5795" s="16"/>
      <c r="F5795" s="16"/>
      <c r="G5795" s="24"/>
    </row>
    <row r="5796" spans="1:7">
      <c r="A5796" s="16"/>
      <c r="B5796" s="16"/>
      <c r="C5796" s="16"/>
      <c r="D5796" s="16"/>
      <c r="E5796" s="16"/>
      <c r="F5796" s="16"/>
      <c r="G5796" s="24"/>
    </row>
    <row r="5797" spans="1:7">
      <c r="A5797" s="16"/>
      <c r="B5797" s="16"/>
      <c r="C5797" s="16"/>
      <c r="D5797" s="16"/>
      <c r="E5797" s="16"/>
      <c r="F5797" s="16"/>
      <c r="G5797" s="24"/>
    </row>
    <row r="5798" spans="1:7">
      <c r="A5798" s="16"/>
      <c r="B5798" s="16"/>
      <c r="C5798" s="16"/>
      <c r="D5798" s="16"/>
      <c r="E5798" s="16"/>
      <c r="F5798" s="16"/>
      <c r="G5798" s="24"/>
    </row>
    <row r="5799" spans="1:7">
      <c r="A5799" s="16"/>
      <c r="B5799" s="16"/>
      <c r="C5799" s="16"/>
      <c r="D5799" s="16"/>
      <c r="E5799" s="16"/>
      <c r="F5799" s="16"/>
      <c r="G5799" s="24"/>
    </row>
    <row r="5800" spans="1:7">
      <c r="A5800" s="16"/>
      <c r="B5800" s="16"/>
      <c r="C5800" s="16"/>
      <c r="D5800" s="16"/>
      <c r="E5800" s="16"/>
      <c r="F5800" s="16"/>
      <c r="G5800" s="24"/>
    </row>
    <row r="5801" spans="1:7">
      <c r="A5801" s="16"/>
      <c r="B5801" s="16"/>
      <c r="C5801" s="16"/>
      <c r="D5801" s="16"/>
      <c r="E5801" s="16"/>
      <c r="F5801" s="16"/>
      <c r="G5801" s="24"/>
    </row>
    <row r="5802" spans="1:7">
      <c r="A5802" s="16"/>
      <c r="B5802" s="16"/>
      <c r="C5802" s="16"/>
      <c r="D5802" s="16"/>
      <c r="E5802" s="16"/>
      <c r="F5802" s="16"/>
      <c r="G5802" s="24"/>
    </row>
    <row r="5803" spans="1:7">
      <c r="A5803" s="16"/>
      <c r="B5803" s="16"/>
      <c r="C5803" s="16"/>
      <c r="D5803" s="16"/>
      <c r="E5803" s="16"/>
      <c r="F5803" s="16"/>
      <c r="G5803" s="24"/>
    </row>
    <row r="5804" spans="1:7">
      <c r="A5804" s="16"/>
      <c r="B5804" s="16"/>
      <c r="C5804" s="16"/>
      <c r="D5804" s="16"/>
      <c r="E5804" s="16"/>
      <c r="F5804" s="16"/>
      <c r="G5804" s="24"/>
    </row>
    <row r="5805" spans="1:7">
      <c r="A5805" s="16"/>
      <c r="B5805" s="16"/>
      <c r="C5805" s="16"/>
      <c r="D5805" s="16"/>
      <c r="E5805" s="16"/>
      <c r="F5805" s="16"/>
      <c r="G5805" s="24"/>
    </row>
    <row r="5806" spans="1:7">
      <c r="A5806" s="16"/>
      <c r="B5806" s="16"/>
      <c r="C5806" s="16"/>
      <c r="D5806" s="16"/>
      <c r="E5806" s="16"/>
      <c r="F5806" s="16"/>
      <c r="G5806" s="24"/>
    </row>
    <row r="5807" spans="1:7">
      <c r="A5807" s="16"/>
      <c r="B5807" s="16"/>
      <c r="C5807" s="16"/>
      <c r="D5807" s="16"/>
      <c r="E5807" s="16"/>
      <c r="F5807" s="16"/>
      <c r="G5807" s="24"/>
    </row>
    <row r="5808" spans="1:7">
      <c r="A5808" s="16"/>
      <c r="B5808" s="16"/>
      <c r="C5808" s="16"/>
      <c r="D5808" s="16"/>
      <c r="E5808" s="16"/>
      <c r="F5808" s="16"/>
      <c r="G5808" s="24"/>
    </row>
    <row r="5809" spans="1:7">
      <c r="A5809" s="16"/>
      <c r="B5809" s="16"/>
      <c r="C5809" s="16"/>
      <c r="D5809" s="16"/>
      <c r="E5809" s="16"/>
      <c r="F5809" s="16"/>
      <c r="G5809" s="24"/>
    </row>
    <row r="5810" spans="1:7">
      <c r="A5810" s="16"/>
      <c r="B5810" s="16"/>
      <c r="C5810" s="16"/>
      <c r="D5810" s="16"/>
      <c r="E5810" s="16"/>
      <c r="F5810" s="16"/>
      <c r="G5810" s="24"/>
    </row>
    <row r="5811" spans="1:7">
      <c r="A5811" s="16"/>
      <c r="B5811" s="16"/>
      <c r="C5811" s="16"/>
      <c r="D5811" s="16"/>
      <c r="E5811" s="16"/>
      <c r="F5811" s="16"/>
      <c r="G5811" s="24"/>
    </row>
    <row r="5812" spans="1:7">
      <c r="A5812" s="16"/>
      <c r="B5812" s="16"/>
      <c r="C5812" s="16"/>
      <c r="D5812" s="16"/>
      <c r="E5812" s="16"/>
      <c r="F5812" s="16"/>
      <c r="G5812" s="24"/>
    </row>
    <row r="5813" spans="1:7">
      <c r="A5813" s="16"/>
      <c r="B5813" s="16"/>
      <c r="C5813" s="16"/>
      <c r="D5813" s="16"/>
      <c r="E5813" s="16"/>
      <c r="F5813" s="16"/>
      <c r="G5813" s="24"/>
    </row>
    <row r="5814" spans="1:7">
      <c r="A5814" s="16"/>
      <c r="B5814" s="16"/>
      <c r="C5814" s="16"/>
      <c r="D5814" s="16"/>
      <c r="E5814" s="16"/>
      <c r="F5814" s="16"/>
      <c r="G5814" s="24"/>
    </row>
    <row r="5815" spans="1:7">
      <c r="A5815" s="16"/>
      <c r="B5815" s="16"/>
      <c r="C5815" s="16"/>
      <c r="D5815" s="16"/>
      <c r="E5815" s="16"/>
      <c r="F5815" s="16"/>
      <c r="G5815" s="24"/>
    </row>
    <row r="5816" spans="1:7">
      <c r="A5816" s="16"/>
      <c r="B5816" s="16"/>
      <c r="C5816" s="16"/>
      <c r="D5816" s="16"/>
      <c r="E5816" s="16"/>
      <c r="F5816" s="16"/>
      <c r="G5816" s="24"/>
    </row>
    <row r="5817" spans="1:7">
      <c r="A5817" s="16"/>
      <c r="B5817" s="16"/>
      <c r="C5817" s="16"/>
      <c r="D5817" s="16"/>
      <c r="E5817" s="16"/>
      <c r="F5817" s="16"/>
      <c r="G5817" s="24"/>
    </row>
    <row r="5818" spans="1:7">
      <c r="A5818" s="16"/>
      <c r="B5818" s="16"/>
      <c r="C5818" s="16"/>
      <c r="D5818" s="16"/>
      <c r="E5818" s="16"/>
      <c r="F5818" s="16"/>
      <c r="G5818" s="24"/>
    </row>
    <row r="5819" spans="1:7">
      <c r="A5819" s="16"/>
      <c r="B5819" s="16"/>
      <c r="C5819" s="16"/>
      <c r="D5819" s="16"/>
      <c r="E5819" s="16"/>
      <c r="F5819" s="16"/>
      <c r="G5819" s="24"/>
    </row>
    <row r="5820" spans="1:7">
      <c r="A5820" s="16"/>
      <c r="B5820" s="16"/>
      <c r="C5820" s="16"/>
      <c r="D5820" s="16"/>
      <c r="E5820" s="16"/>
      <c r="F5820" s="16"/>
      <c r="G5820" s="24"/>
    </row>
    <row r="5821" spans="1:7">
      <c r="A5821" s="16"/>
      <c r="B5821" s="16"/>
      <c r="C5821" s="16"/>
      <c r="D5821" s="16"/>
      <c r="E5821" s="16"/>
      <c r="F5821" s="16"/>
      <c r="G5821" s="24"/>
    </row>
    <row r="5822" spans="1:7">
      <c r="A5822" s="16"/>
      <c r="B5822" s="16"/>
      <c r="C5822" s="16"/>
      <c r="D5822" s="16"/>
      <c r="E5822" s="16"/>
      <c r="F5822" s="16"/>
      <c r="G5822" s="24"/>
    </row>
    <row r="5823" spans="1:7">
      <c r="A5823" s="16"/>
      <c r="B5823" s="16"/>
      <c r="C5823" s="16"/>
      <c r="D5823" s="16"/>
      <c r="E5823" s="16"/>
      <c r="F5823" s="16"/>
      <c r="G5823" s="24"/>
    </row>
    <row r="5824" spans="1:7">
      <c r="A5824" s="16"/>
      <c r="B5824" s="16"/>
      <c r="C5824" s="16"/>
      <c r="D5824" s="16"/>
      <c r="E5824" s="16"/>
      <c r="F5824" s="16"/>
      <c r="G5824" s="24"/>
    </row>
    <row r="5825" spans="1:7">
      <c r="A5825" s="16"/>
      <c r="B5825" s="16"/>
      <c r="C5825" s="16"/>
      <c r="D5825" s="16"/>
      <c r="E5825" s="16"/>
      <c r="F5825" s="16"/>
      <c r="G5825" s="24"/>
    </row>
    <row r="5826" spans="1:7">
      <c r="A5826" s="16"/>
      <c r="B5826" s="16"/>
      <c r="C5826" s="16"/>
      <c r="D5826" s="16"/>
      <c r="E5826" s="16"/>
      <c r="F5826" s="16"/>
      <c r="G5826" s="24"/>
    </row>
    <row r="5827" spans="1:7">
      <c r="A5827" s="16"/>
      <c r="B5827" s="16"/>
      <c r="C5827" s="16"/>
      <c r="D5827" s="16"/>
      <c r="E5827" s="16"/>
      <c r="F5827" s="16"/>
      <c r="G5827" s="24"/>
    </row>
    <row r="5828" spans="1:7">
      <c r="A5828" s="16"/>
      <c r="B5828" s="16"/>
      <c r="C5828" s="16"/>
      <c r="D5828" s="16"/>
      <c r="E5828" s="16"/>
      <c r="F5828" s="16"/>
      <c r="G5828" s="24"/>
    </row>
    <row r="5829" spans="1:7">
      <c r="A5829" s="16"/>
      <c r="B5829" s="16"/>
      <c r="C5829" s="16"/>
      <c r="D5829" s="16"/>
      <c r="E5829" s="16"/>
      <c r="F5829" s="16"/>
      <c r="G5829" s="24"/>
    </row>
    <row r="5830" spans="1:7">
      <c r="A5830" s="16"/>
      <c r="B5830" s="16"/>
      <c r="C5830" s="16"/>
      <c r="D5830" s="16"/>
      <c r="E5830" s="16"/>
      <c r="F5830" s="16"/>
      <c r="G5830" s="24"/>
    </row>
    <row r="5831" spans="1:7">
      <c r="A5831" s="16"/>
      <c r="B5831" s="16"/>
      <c r="C5831" s="16"/>
      <c r="D5831" s="16"/>
      <c r="E5831" s="16"/>
      <c r="F5831" s="16"/>
      <c r="G5831" s="24"/>
    </row>
    <row r="5832" spans="1:7">
      <c r="A5832" s="16"/>
      <c r="B5832" s="16"/>
      <c r="C5832" s="16"/>
      <c r="D5832" s="16"/>
      <c r="E5832" s="16"/>
      <c r="F5832" s="16"/>
      <c r="G5832" s="24"/>
    </row>
    <row r="5833" spans="1:7">
      <c r="A5833" s="16"/>
      <c r="B5833" s="16"/>
      <c r="C5833" s="16"/>
      <c r="D5833" s="16"/>
      <c r="E5833" s="16"/>
      <c r="F5833" s="16"/>
      <c r="G5833" s="24"/>
    </row>
    <row r="5834" spans="1:7">
      <c r="A5834" s="16"/>
      <c r="B5834" s="16"/>
      <c r="C5834" s="16"/>
      <c r="D5834" s="16"/>
      <c r="E5834" s="16"/>
      <c r="F5834" s="16"/>
      <c r="G5834" s="24"/>
    </row>
    <row r="5835" spans="1:7">
      <c r="A5835" s="16"/>
      <c r="B5835" s="16"/>
      <c r="C5835" s="16"/>
      <c r="D5835" s="16"/>
      <c r="E5835" s="16"/>
      <c r="F5835" s="16"/>
      <c r="G5835" s="24"/>
    </row>
    <row r="5836" spans="1:7">
      <c r="A5836" s="16"/>
      <c r="B5836" s="16"/>
      <c r="C5836" s="16"/>
      <c r="D5836" s="16"/>
      <c r="E5836" s="16"/>
      <c r="F5836" s="16"/>
      <c r="G5836" s="24"/>
    </row>
    <row r="5837" spans="1:7">
      <c r="A5837" s="16"/>
      <c r="B5837" s="16"/>
      <c r="C5837" s="16"/>
      <c r="D5837" s="16"/>
      <c r="E5837" s="16"/>
      <c r="F5837" s="16"/>
      <c r="G5837" s="24"/>
    </row>
    <row r="5838" spans="1:7">
      <c r="A5838" s="16"/>
      <c r="B5838" s="16"/>
      <c r="C5838" s="16"/>
      <c r="D5838" s="16"/>
      <c r="E5838" s="16"/>
      <c r="F5838" s="16"/>
      <c r="G5838" s="24"/>
    </row>
    <row r="5839" spans="1:7">
      <c r="A5839" s="16"/>
      <c r="B5839" s="16"/>
      <c r="C5839" s="16"/>
      <c r="D5839" s="16"/>
      <c r="E5839" s="16"/>
      <c r="F5839" s="16"/>
      <c r="G5839" s="24"/>
    </row>
    <row r="5840" spans="1:7">
      <c r="A5840" s="16"/>
      <c r="B5840" s="16"/>
      <c r="C5840" s="16"/>
      <c r="D5840" s="16"/>
      <c r="E5840" s="16"/>
      <c r="F5840" s="16"/>
      <c r="G5840" s="24"/>
    </row>
    <row r="5841" spans="1:7">
      <c r="A5841" s="16"/>
      <c r="B5841" s="16"/>
      <c r="C5841" s="16"/>
      <c r="D5841" s="16"/>
      <c r="E5841" s="16"/>
      <c r="F5841" s="16"/>
      <c r="G5841" s="24"/>
    </row>
    <row r="5842" spans="1:7">
      <c r="A5842" s="16"/>
      <c r="B5842" s="16"/>
      <c r="C5842" s="16"/>
      <c r="D5842" s="16"/>
      <c r="E5842" s="16"/>
      <c r="F5842" s="16"/>
      <c r="G5842" s="24"/>
    </row>
    <row r="5843" spans="1:7">
      <c r="A5843" s="16"/>
      <c r="B5843" s="16"/>
      <c r="C5843" s="16"/>
      <c r="D5843" s="16"/>
      <c r="E5843" s="16"/>
      <c r="F5843" s="16"/>
      <c r="G5843" s="24"/>
    </row>
    <row r="5844" spans="1:7">
      <c r="A5844" s="16"/>
      <c r="B5844" s="16"/>
      <c r="C5844" s="16"/>
      <c r="D5844" s="16"/>
      <c r="E5844" s="16"/>
      <c r="F5844" s="16"/>
      <c r="G5844" s="24"/>
    </row>
    <row r="5845" spans="1:7">
      <c r="A5845" s="16"/>
      <c r="B5845" s="16"/>
      <c r="C5845" s="16"/>
      <c r="D5845" s="16"/>
      <c r="E5845" s="16"/>
      <c r="F5845" s="16"/>
      <c r="G5845" s="24"/>
    </row>
    <row r="5846" spans="1:7">
      <c r="A5846" s="16"/>
      <c r="B5846" s="16"/>
      <c r="C5846" s="16"/>
      <c r="D5846" s="16"/>
      <c r="E5846" s="16"/>
      <c r="F5846" s="16"/>
      <c r="G5846" s="24"/>
    </row>
    <row r="5847" spans="1:7">
      <c r="A5847" s="16"/>
      <c r="B5847" s="16"/>
      <c r="C5847" s="16"/>
      <c r="D5847" s="16"/>
      <c r="E5847" s="16"/>
      <c r="F5847" s="16"/>
      <c r="G5847" s="24"/>
    </row>
    <row r="5848" spans="1:7">
      <c r="A5848" s="16"/>
      <c r="B5848" s="16"/>
      <c r="C5848" s="16"/>
      <c r="D5848" s="16"/>
      <c r="E5848" s="16"/>
      <c r="F5848" s="16"/>
      <c r="G5848" s="24"/>
    </row>
    <row r="5849" spans="1:7">
      <c r="A5849" s="16"/>
      <c r="B5849" s="16"/>
      <c r="C5849" s="16"/>
      <c r="D5849" s="16"/>
      <c r="E5849" s="16"/>
      <c r="F5849" s="16"/>
      <c r="G5849" s="24"/>
    </row>
    <row r="5850" spans="1:7">
      <c r="A5850" s="16"/>
      <c r="B5850" s="16"/>
      <c r="C5850" s="16"/>
      <c r="D5850" s="16"/>
      <c r="E5850" s="16"/>
      <c r="F5850" s="16"/>
      <c r="G5850" s="24"/>
    </row>
    <row r="5851" spans="1:7">
      <c r="A5851" s="16"/>
      <c r="B5851" s="16"/>
      <c r="C5851" s="16"/>
      <c r="D5851" s="16"/>
      <c r="E5851" s="16"/>
      <c r="F5851" s="16"/>
      <c r="G5851" s="24"/>
    </row>
    <row r="5852" spans="1:7">
      <c r="A5852" s="16"/>
      <c r="B5852" s="16"/>
      <c r="C5852" s="16"/>
      <c r="D5852" s="16"/>
      <c r="E5852" s="16"/>
      <c r="F5852" s="16"/>
      <c r="G5852" s="24"/>
    </row>
    <row r="5853" spans="1:7">
      <c r="A5853" s="16"/>
      <c r="B5853" s="16"/>
      <c r="C5853" s="16"/>
      <c r="D5853" s="16"/>
      <c r="E5853" s="16"/>
      <c r="F5853" s="16"/>
      <c r="G5853" s="24"/>
    </row>
    <row r="5854" spans="1:7">
      <c r="A5854" s="16"/>
      <c r="B5854" s="16"/>
      <c r="C5854" s="16"/>
      <c r="D5854" s="16"/>
      <c r="E5854" s="16"/>
      <c r="F5854" s="16"/>
      <c r="G5854" s="24"/>
    </row>
    <row r="5855" spans="1:7">
      <c r="A5855" s="16"/>
      <c r="B5855" s="16"/>
      <c r="C5855" s="16"/>
      <c r="D5855" s="16"/>
      <c r="E5855" s="16"/>
      <c r="F5855" s="16"/>
      <c r="G5855" s="24"/>
    </row>
    <row r="5856" spans="1:7">
      <c r="A5856" s="16"/>
      <c r="B5856" s="16"/>
      <c r="C5856" s="16"/>
      <c r="D5856" s="16"/>
      <c r="E5856" s="16"/>
      <c r="F5856" s="16"/>
      <c r="G5856" s="24"/>
    </row>
    <row r="5857" spans="1:7">
      <c r="A5857" s="16"/>
      <c r="B5857" s="16"/>
      <c r="C5857" s="16"/>
      <c r="D5857" s="16"/>
      <c r="E5857" s="16"/>
      <c r="F5857" s="16"/>
      <c r="G5857" s="24"/>
    </row>
    <row r="5858" spans="1:7">
      <c r="A5858" s="16"/>
      <c r="B5858" s="16"/>
      <c r="C5858" s="16"/>
      <c r="D5858" s="16"/>
      <c r="E5858" s="16"/>
      <c r="F5858" s="16"/>
      <c r="G5858" s="24"/>
    </row>
    <row r="5859" spans="1:7">
      <c r="A5859" s="16"/>
      <c r="B5859" s="16"/>
      <c r="C5859" s="16"/>
      <c r="D5859" s="16"/>
      <c r="E5859" s="16"/>
      <c r="F5859" s="16"/>
      <c r="G5859" s="24"/>
    </row>
    <row r="5860" spans="1:7">
      <c r="A5860" s="16"/>
      <c r="B5860" s="16"/>
      <c r="C5860" s="16"/>
      <c r="D5860" s="16"/>
      <c r="E5860" s="16"/>
      <c r="F5860" s="16"/>
      <c r="G5860" s="24"/>
    </row>
    <row r="5861" spans="1:7">
      <c r="A5861" s="16"/>
      <c r="B5861" s="16"/>
      <c r="C5861" s="16"/>
      <c r="D5861" s="16"/>
      <c r="E5861" s="16"/>
      <c r="F5861" s="16"/>
      <c r="G5861" s="24"/>
    </row>
    <row r="5862" spans="1:7">
      <c r="A5862" s="16"/>
      <c r="B5862" s="16"/>
      <c r="C5862" s="16"/>
      <c r="D5862" s="16"/>
      <c r="E5862" s="16"/>
      <c r="F5862" s="16"/>
      <c r="G5862" s="24"/>
    </row>
    <row r="5863" spans="1:7">
      <c r="A5863" s="16"/>
      <c r="B5863" s="16"/>
      <c r="C5863" s="16"/>
      <c r="D5863" s="16"/>
      <c r="E5863" s="16"/>
      <c r="F5863" s="16"/>
      <c r="G5863" s="24"/>
    </row>
    <row r="5864" spans="1:7">
      <c r="A5864" s="16"/>
      <c r="B5864" s="16"/>
      <c r="C5864" s="16"/>
      <c r="D5864" s="16"/>
      <c r="E5864" s="16"/>
      <c r="F5864" s="16"/>
      <c r="G5864" s="24"/>
    </row>
    <row r="5865" spans="1:7">
      <c r="A5865" s="16"/>
      <c r="B5865" s="16"/>
      <c r="C5865" s="16"/>
      <c r="D5865" s="16"/>
      <c r="E5865" s="16"/>
      <c r="F5865" s="16"/>
      <c r="G5865" s="24"/>
    </row>
    <row r="5866" spans="1:7">
      <c r="A5866" s="16"/>
      <c r="B5866" s="16"/>
      <c r="C5866" s="16"/>
      <c r="D5866" s="16"/>
      <c r="E5866" s="16"/>
      <c r="F5866" s="16"/>
      <c r="G5866" s="24"/>
    </row>
    <row r="5867" spans="1:7">
      <c r="A5867" s="16"/>
      <c r="B5867" s="16"/>
      <c r="C5867" s="16"/>
      <c r="D5867" s="16"/>
      <c r="E5867" s="16"/>
      <c r="F5867" s="16"/>
      <c r="G5867" s="24"/>
    </row>
    <row r="5868" spans="1:7">
      <c r="A5868" s="16"/>
      <c r="B5868" s="16"/>
      <c r="C5868" s="16"/>
      <c r="D5868" s="16"/>
      <c r="E5868" s="16"/>
      <c r="F5868" s="16"/>
      <c r="G5868" s="24"/>
    </row>
    <row r="5869" spans="1:7">
      <c r="A5869" s="16"/>
      <c r="B5869" s="16"/>
      <c r="C5869" s="16"/>
      <c r="D5869" s="16"/>
      <c r="E5869" s="16"/>
      <c r="F5869" s="16"/>
      <c r="G5869" s="24"/>
    </row>
    <row r="5870" spans="1:7">
      <c r="A5870" s="16"/>
      <c r="B5870" s="16"/>
      <c r="C5870" s="16"/>
      <c r="D5870" s="16"/>
      <c r="E5870" s="16"/>
      <c r="F5870" s="16"/>
      <c r="G5870" s="24"/>
    </row>
    <row r="5871" spans="1:7">
      <c r="A5871" s="16"/>
      <c r="B5871" s="16"/>
      <c r="C5871" s="16"/>
      <c r="D5871" s="16"/>
      <c r="E5871" s="16"/>
      <c r="F5871" s="16"/>
      <c r="G5871" s="24"/>
    </row>
    <row r="5872" spans="1:7">
      <c r="A5872" s="16"/>
      <c r="B5872" s="16"/>
      <c r="C5872" s="16"/>
      <c r="D5872" s="16"/>
      <c r="E5872" s="16"/>
      <c r="F5872" s="16"/>
      <c r="G5872" s="24"/>
    </row>
    <row r="5873" spans="1:7">
      <c r="A5873" s="16"/>
      <c r="B5873" s="16"/>
      <c r="C5873" s="16"/>
      <c r="D5873" s="16"/>
      <c r="E5873" s="16"/>
      <c r="F5873" s="16"/>
      <c r="G5873" s="24"/>
    </row>
    <row r="5874" spans="1:7">
      <c r="A5874" s="16"/>
      <c r="B5874" s="16"/>
      <c r="C5874" s="16"/>
      <c r="D5874" s="16"/>
      <c r="E5874" s="16"/>
      <c r="F5874" s="16"/>
      <c r="G5874" s="24"/>
    </row>
    <row r="5875" spans="1:7">
      <c r="A5875" s="16"/>
      <c r="B5875" s="16"/>
      <c r="C5875" s="16"/>
      <c r="D5875" s="16"/>
      <c r="E5875" s="16"/>
      <c r="F5875" s="16"/>
      <c r="G5875" s="24"/>
    </row>
    <row r="5876" spans="1:7">
      <c r="A5876" s="16"/>
      <c r="B5876" s="16"/>
      <c r="C5876" s="16"/>
      <c r="D5876" s="16"/>
      <c r="E5876" s="16"/>
      <c r="F5876" s="16"/>
      <c r="G5876" s="24"/>
    </row>
    <row r="5877" spans="1:7">
      <c r="A5877" s="16"/>
      <c r="B5877" s="16"/>
      <c r="C5877" s="16"/>
      <c r="D5877" s="16"/>
      <c r="E5877" s="16"/>
      <c r="F5877" s="16"/>
      <c r="G5877" s="24"/>
    </row>
    <row r="5878" spans="1:7">
      <c r="A5878" s="16"/>
      <c r="B5878" s="16"/>
      <c r="C5878" s="16"/>
      <c r="D5878" s="16"/>
      <c r="E5878" s="16"/>
      <c r="F5878" s="16"/>
      <c r="G5878" s="24"/>
    </row>
    <row r="5879" spans="1:7">
      <c r="A5879" s="16"/>
      <c r="B5879" s="16"/>
      <c r="C5879" s="16"/>
      <c r="D5879" s="16"/>
      <c r="E5879" s="16"/>
      <c r="F5879" s="16"/>
      <c r="G5879" s="24"/>
    </row>
    <row r="5880" spans="1:7">
      <c r="A5880" s="16"/>
      <c r="B5880" s="16"/>
      <c r="C5880" s="16"/>
      <c r="D5880" s="16"/>
      <c r="E5880" s="16"/>
      <c r="F5880" s="16"/>
      <c r="G5880" s="24"/>
    </row>
    <row r="5881" spans="1:7">
      <c r="A5881" s="16"/>
      <c r="B5881" s="16"/>
      <c r="C5881" s="16"/>
      <c r="D5881" s="16"/>
      <c r="E5881" s="16"/>
      <c r="F5881" s="16"/>
      <c r="G5881" s="24"/>
    </row>
    <row r="5882" spans="1:7">
      <c r="A5882" s="16"/>
      <c r="B5882" s="16"/>
      <c r="C5882" s="16"/>
      <c r="D5882" s="16"/>
      <c r="E5882" s="16"/>
      <c r="F5882" s="16"/>
      <c r="G5882" s="24"/>
    </row>
    <row r="5883" spans="1:7">
      <c r="A5883" s="16"/>
      <c r="B5883" s="16"/>
      <c r="C5883" s="16"/>
      <c r="D5883" s="16"/>
      <c r="E5883" s="16"/>
      <c r="F5883" s="16"/>
      <c r="G5883" s="24"/>
    </row>
    <row r="5884" spans="1:7">
      <c r="A5884" s="16"/>
      <c r="B5884" s="16"/>
      <c r="C5884" s="16"/>
      <c r="D5884" s="16"/>
      <c r="E5884" s="16"/>
      <c r="F5884" s="16"/>
      <c r="G5884" s="24"/>
    </row>
    <row r="5885" spans="1:7">
      <c r="A5885" s="16"/>
      <c r="B5885" s="16"/>
      <c r="C5885" s="16"/>
      <c r="D5885" s="16"/>
      <c r="E5885" s="16"/>
      <c r="F5885" s="16"/>
      <c r="G5885" s="24"/>
    </row>
    <row r="5886" spans="1:7">
      <c r="A5886" s="16"/>
      <c r="B5886" s="16"/>
      <c r="C5886" s="16"/>
      <c r="D5886" s="16"/>
      <c r="E5886" s="16"/>
      <c r="F5886" s="16"/>
      <c r="G5886" s="24"/>
    </row>
    <row r="5887" spans="1:7">
      <c r="A5887" s="16"/>
      <c r="B5887" s="16"/>
      <c r="C5887" s="16"/>
      <c r="D5887" s="16"/>
      <c r="E5887" s="16"/>
      <c r="F5887" s="16"/>
      <c r="G5887" s="24"/>
    </row>
    <row r="5888" spans="1:7">
      <c r="A5888" s="16"/>
      <c r="B5888" s="16"/>
      <c r="C5888" s="16"/>
      <c r="D5888" s="16"/>
      <c r="E5888" s="16"/>
      <c r="F5888" s="16"/>
      <c r="G5888" s="24"/>
    </row>
    <row r="5889" spans="1:7">
      <c r="A5889" s="16"/>
      <c r="B5889" s="16"/>
      <c r="C5889" s="16"/>
      <c r="D5889" s="16"/>
      <c r="E5889" s="16"/>
      <c r="F5889" s="16"/>
      <c r="G5889" s="24"/>
    </row>
    <row r="5890" spans="1:7">
      <c r="A5890" s="16"/>
      <c r="B5890" s="16"/>
      <c r="C5890" s="16"/>
      <c r="D5890" s="16"/>
      <c r="E5890" s="16"/>
      <c r="F5890" s="16"/>
      <c r="G5890" s="24"/>
    </row>
    <row r="5891" spans="1:7">
      <c r="A5891" s="16"/>
      <c r="B5891" s="16"/>
      <c r="C5891" s="16"/>
      <c r="D5891" s="16"/>
      <c r="E5891" s="16"/>
      <c r="F5891" s="16"/>
      <c r="G5891" s="24"/>
    </row>
    <row r="5892" spans="1:7">
      <c r="A5892" s="16"/>
      <c r="B5892" s="16"/>
      <c r="C5892" s="16"/>
      <c r="D5892" s="16"/>
      <c r="E5892" s="16"/>
      <c r="F5892" s="16"/>
      <c r="G5892" s="24"/>
    </row>
    <row r="5893" spans="1:7">
      <c r="A5893" s="16"/>
      <c r="B5893" s="16"/>
      <c r="C5893" s="16"/>
      <c r="D5893" s="16"/>
      <c r="E5893" s="16"/>
      <c r="F5893" s="16"/>
      <c r="G5893" s="24"/>
    </row>
    <row r="5894" spans="1:7">
      <c r="A5894" s="16"/>
      <c r="B5894" s="16"/>
      <c r="C5894" s="16"/>
      <c r="D5894" s="16"/>
      <c r="E5894" s="16"/>
      <c r="F5894" s="16"/>
      <c r="G5894" s="24"/>
    </row>
    <row r="5895" spans="1:7">
      <c r="A5895" s="16"/>
      <c r="B5895" s="16"/>
      <c r="C5895" s="16"/>
      <c r="D5895" s="16"/>
      <c r="E5895" s="16"/>
      <c r="F5895" s="16"/>
      <c r="G5895" s="24"/>
    </row>
    <row r="5896" spans="1:7">
      <c r="A5896" s="16"/>
      <c r="B5896" s="16"/>
      <c r="C5896" s="16"/>
      <c r="D5896" s="16"/>
      <c r="E5896" s="16"/>
      <c r="F5896" s="16"/>
      <c r="G5896" s="24"/>
    </row>
    <row r="5897" spans="1:7">
      <c r="A5897" s="16"/>
      <c r="B5897" s="16"/>
      <c r="C5897" s="16"/>
      <c r="D5897" s="16"/>
      <c r="E5897" s="16"/>
      <c r="F5897" s="16"/>
      <c r="G5897" s="24"/>
    </row>
    <row r="5898" spans="1:7">
      <c r="A5898" s="16"/>
      <c r="B5898" s="16"/>
      <c r="C5898" s="16"/>
      <c r="D5898" s="16"/>
      <c r="E5898" s="16"/>
      <c r="F5898" s="16"/>
      <c r="G5898" s="24"/>
    </row>
    <row r="5899" spans="1:7">
      <c r="A5899" s="16"/>
      <c r="B5899" s="16"/>
      <c r="C5899" s="16"/>
      <c r="D5899" s="16"/>
      <c r="E5899" s="16"/>
      <c r="F5899" s="16"/>
      <c r="G5899" s="24"/>
    </row>
    <row r="5900" spans="1:7">
      <c r="A5900" s="16"/>
      <c r="B5900" s="16"/>
      <c r="C5900" s="16"/>
      <c r="D5900" s="16"/>
      <c r="E5900" s="16"/>
      <c r="F5900" s="16"/>
      <c r="G5900" s="24"/>
    </row>
    <row r="5901" spans="1:7">
      <c r="A5901" s="16"/>
      <c r="B5901" s="16"/>
      <c r="C5901" s="16"/>
      <c r="D5901" s="16"/>
      <c r="E5901" s="16"/>
      <c r="F5901" s="16"/>
      <c r="G5901" s="24"/>
    </row>
    <row r="5902" spans="1:7">
      <c r="A5902" s="16"/>
      <c r="B5902" s="16"/>
      <c r="C5902" s="16"/>
      <c r="D5902" s="16"/>
      <c r="E5902" s="16"/>
      <c r="F5902" s="16"/>
      <c r="G5902" s="24"/>
    </row>
    <row r="5903" spans="1:7">
      <c r="A5903" s="16"/>
      <c r="B5903" s="16"/>
      <c r="C5903" s="16"/>
      <c r="D5903" s="16"/>
      <c r="E5903" s="16"/>
      <c r="F5903" s="16"/>
      <c r="G5903" s="24"/>
    </row>
    <row r="5904" spans="1:7">
      <c r="A5904" s="16"/>
      <c r="B5904" s="16"/>
      <c r="C5904" s="16"/>
      <c r="D5904" s="16"/>
      <c r="E5904" s="16"/>
      <c r="F5904" s="16"/>
      <c r="G5904" s="24"/>
    </row>
    <row r="5905" spans="1:7">
      <c r="A5905" s="16"/>
      <c r="B5905" s="16"/>
      <c r="C5905" s="16"/>
      <c r="D5905" s="16"/>
      <c r="E5905" s="16"/>
      <c r="F5905" s="16"/>
      <c r="G5905" s="24"/>
    </row>
    <row r="5906" spans="1:7">
      <c r="A5906" s="16"/>
      <c r="B5906" s="16"/>
      <c r="C5906" s="16"/>
      <c r="D5906" s="16"/>
      <c r="E5906" s="16"/>
      <c r="F5906" s="16"/>
      <c r="G5906" s="24"/>
    </row>
    <row r="5907" spans="1:7">
      <c r="A5907" s="16"/>
      <c r="B5907" s="16"/>
      <c r="C5907" s="16"/>
      <c r="D5907" s="16"/>
      <c r="E5907" s="16"/>
      <c r="F5907" s="16"/>
      <c r="G5907" s="24"/>
    </row>
    <row r="5908" spans="1:7">
      <c r="A5908" s="16"/>
      <c r="B5908" s="16"/>
      <c r="C5908" s="16"/>
      <c r="D5908" s="16"/>
      <c r="E5908" s="16"/>
      <c r="F5908" s="16"/>
      <c r="G5908" s="24"/>
    </row>
    <row r="5909" spans="1:7">
      <c r="A5909" s="16"/>
      <c r="B5909" s="16"/>
      <c r="C5909" s="16"/>
      <c r="D5909" s="16"/>
      <c r="E5909" s="16"/>
      <c r="F5909" s="16"/>
      <c r="G5909" s="24"/>
    </row>
    <row r="5910" spans="1:7">
      <c r="A5910" s="16"/>
      <c r="B5910" s="16"/>
      <c r="C5910" s="16"/>
      <c r="D5910" s="16"/>
      <c r="E5910" s="16"/>
      <c r="F5910" s="16"/>
      <c r="G5910" s="24"/>
    </row>
    <row r="5911" spans="1:7">
      <c r="A5911" s="16"/>
      <c r="B5911" s="16"/>
      <c r="C5911" s="16"/>
      <c r="D5911" s="16"/>
      <c r="E5911" s="16"/>
      <c r="F5911" s="16"/>
      <c r="G5911" s="24"/>
    </row>
    <row r="5912" spans="1:7">
      <c r="A5912" s="16"/>
      <c r="B5912" s="16"/>
      <c r="C5912" s="16"/>
      <c r="D5912" s="16"/>
      <c r="E5912" s="16"/>
      <c r="F5912" s="16"/>
      <c r="G5912" s="24"/>
    </row>
    <row r="5913" spans="1:7">
      <c r="A5913" s="16"/>
      <c r="B5913" s="16"/>
      <c r="C5913" s="16"/>
      <c r="D5913" s="16"/>
      <c r="E5913" s="16"/>
      <c r="F5913" s="16"/>
      <c r="G5913" s="24"/>
    </row>
    <row r="5914" spans="1:7">
      <c r="A5914" s="16"/>
      <c r="B5914" s="16"/>
      <c r="C5914" s="16"/>
      <c r="D5914" s="16"/>
      <c r="E5914" s="16"/>
      <c r="F5914" s="16"/>
      <c r="G5914" s="24"/>
    </row>
    <row r="5915" spans="1:7">
      <c r="A5915" s="16"/>
      <c r="B5915" s="16"/>
      <c r="C5915" s="16"/>
      <c r="D5915" s="16"/>
      <c r="E5915" s="16"/>
      <c r="F5915" s="16"/>
      <c r="G5915" s="24"/>
    </row>
    <row r="5916" spans="1:7">
      <c r="A5916" s="16"/>
      <c r="B5916" s="16"/>
      <c r="C5916" s="16"/>
      <c r="D5916" s="16"/>
      <c r="E5916" s="16"/>
      <c r="F5916" s="16"/>
      <c r="G5916" s="24"/>
    </row>
    <row r="5917" spans="1:7">
      <c r="A5917" s="16"/>
      <c r="B5917" s="16"/>
      <c r="C5917" s="16"/>
      <c r="D5917" s="16"/>
      <c r="E5917" s="16"/>
      <c r="F5917" s="16"/>
      <c r="G5917" s="24"/>
    </row>
    <row r="5918" spans="1:7">
      <c r="A5918" s="16"/>
      <c r="B5918" s="16"/>
      <c r="C5918" s="16"/>
      <c r="D5918" s="16"/>
      <c r="E5918" s="16"/>
      <c r="F5918" s="16"/>
      <c r="G5918" s="24"/>
    </row>
    <row r="5919" spans="1:7">
      <c r="A5919" s="16"/>
      <c r="B5919" s="16"/>
      <c r="C5919" s="16"/>
      <c r="D5919" s="16"/>
      <c r="E5919" s="16"/>
      <c r="F5919" s="16"/>
      <c r="G5919" s="24"/>
    </row>
    <row r="5920" spans="1:7">
      <c r="A5920" s="16"/>
      <c r="B5920" s="16"/>
      <c r="C5920" s="16"/>
      <c r="D5920" s="16"/>
      <c r="E5920" s="16"/>
      <c r="F5920" s="16"/>
      <c r="G5920" s="24"/>
    </row>
    <row r="5921" spans="1:7">
      <c r="A5921" s="16"/>
      <c r="B5921" s="16"/>
      <c r="C5921" s="16"/>
      <c r="D5921" s="16"/>
      <c r="E5921" s="16"/>
      <c r="F5921" s="16"/>
      <c r="G5921" s="24"/>
    </row>
    <row r="5922" spans="1:7">
      <c r="A5922" s="16"/>
      <c r="B5922" s="16"/>
      <c r="C5922" s="16"/>
      <c r="D5922" s="16"/>
      <c r="E5922" s="16"/>
      <c r="F5922" s="16"/>
      <c r="G5922" s="24"/>
    </row>
    <row r="5923" spans="1:7">
      <c r="A5923" s="16"/>
      <c r="B5923" s="16"/>
      <c r="C5923" s="16"/>
      <c r="D5923" s="16"/>
      <c r="E5923" s="16"/>
      <c r="F5923" s="16"/>
      <c r="G5923" s="24"/>
    </row>
    <row r="5924" spans="1:7">
      <c r="A5924" s="16"/>
      <c r="B5924" s="16"/>
      <c r="C5924" s="16"/>
      <c r="D5924" s="16"/>
      <c r="E5924" s="16"/>
      <c r="F5924" s="16"/>
      <c r="G5924" s="24"/>
    </row>
    <row r="5925" spans="1:7">
      <c r="A5925" s="16"/>
      <c r="B5925" s="16"/>
      <c r="C5925" s="16"/>
      <c r="D5925" s="16"/>
      <c r="E5925" s="16"/>
      <c r="F5925" s="16"/>
      <c r="G5925" s="24"/>
    </row>
    <row r="5926" spans="1:7">
      <c r="A5926" s="16"/>
      <c r="B5926" s="16"/>
      <c r="C5926" s="16"/>
      <c r="D5926" s="16"/>
      <c r="E5926" s="16"/>
      <c r="F5926" s="16"/>
      <c r="G5926" s="24"/>
    </row>
    <row r="5927" spans="1:7">
      <c r="A5927" s="16"/>
      <c r="B5927" s="16"/>
      <c r="C5927" s="16"/>
      <c r="D5927" s="16"/>
      <c r="E5927" s="16"/>
      <c r="F5927" s="16"/>
      <c r="G5927" s="24"/>
    </row>
    <row r="5928" spans="1:7">
      <c r="A5928" s="16"/>
      <c r="B5928" s="16"/>
      <c r="C5928" s="16"/>
      <c r="D5928" s="16"/>
      <c r="E5928" s="16"/>
      <c r="F5928" s="16"/>
      <c r="G5928" s="24"/>
    </row>
    <row r="5929" spans="1:7">
      <c r="A5929" s="16"/>
      <c r="B5929" s="16"/>
      <c r="C5929" s="16"/>
      <c r="D5929" s="16"/>
      <c r="E5929" s="16"/>
      <c r="F5929" s="16"/>
      <c r="G5929" s="24"/>
    </row>
    <row r="5930" spans="1:7">
      <c r="A5930" s="16"/>
      <c r="B5930" s="16"/>
      <c r="C5930" s="16"/>
      <c r="D5930" s="16"/>
      <c r="E5930" s="16"/>
      <c r="F5930" s="16"/>
      <c r="G5930" s="24"/>
    </row>
    <row r="5931" spans="1:7">
      <c r="A5931" s="16"/>
      <c r="B5931" s="16"/>
      <c r="C5931" s="16"/>
      <c r="D5931" s="16"/>
      <c r="E5931" s="16"/>
      <c r="F5931" s="16"/>
      <c r="G5931" s="24"/>
    </row>
    <row r="5932" spans="1:7">
      <c r="A5932" s="16"/>
      <c r="B5932" s="16"/>
      <c r="C5932" s="16"/>
      <c r="D5932" s="16"/>
      <c r="E5932" s="16"/>
      <c r="F5932" s="16"/>
      <c r="G5932" s="24"/>
    </row>
    <row r="5933" spans="1:7">
      <c r="A5933" s="16"/>
      <c r="B5933" s="16"/>
      <c r="C5933" s="16"/>
      <c r="D5933" s="16"/>
      <c r="E5933" s="16"/>
      <c r="F5933" s="16"/>
      <c r="G5933" s="24"/>
    </row>
    <row r="5934" spans="1:7">
      <c r="A5934" s="16"/>
      <c r="B5934" s="16"/>
      <c r="C5934" s="16"/>
      <c r="D5934" s="16"/>
      <c r="E5934" s="16"/>
      <c r="F5934" s="16"/>
      <c r="G5934" s="24"/>
    </row>
    <row r="5935" spans="1:7">
      <c r="A5935" s="16"/>
      <c r="B5935" s="16"/>
      <c r="C5935" s="16"/>
      <c r="D5935" s="16"/>
      <c r="E5935" s="16"/>
      <c r="F5935" s="16"/>
      <c r="G5935" s="24"/>
    </row>
    <row r="5936" spans="1:7">
      <c r="A5936" s="16"/>
      <c r="B5936" s="16"/>
      <c r="C5936" s="16"/>
      <c r="D5936" s="16"/>
      <c r="E5936" s="16"/>
      <c r="F5936" s="16"/>
      <c r="G5936" s="24"/>
    </row>
    <row r="5937" spans="1:7">
      <c r="A5937" s="16"/>
      <c r="B5937" s="16"/>
      <c r="C5937" s="16"/>
      <c r="D5937" s="16"/>
      <c r="E5937" s="16"/>
      <c r="F5937" s="16"/>
      <c r="G5937" s="24"/>
    </row>
    <row r="5938" spans="1:7">
      <c r="A5938" s="16"/>
      <c r="B5938" s="16"/>
      <c r="C5938" s="16"/>
      <c r="D5938" s="16"/>
      <c r="E5938" s="16"/>
      <c r="F5938" s="16"/>
      <c r="G5938" s="24"/>
    </row>
    <row r="5939" spans="1:7">
      <c r="A5939" s="16"/>
      <c r="B5939" s="16"/>
      <c r="C5939" s="16"/>
      <c r="D5939" s="16"/>
      <c r="E5939" s="16"/>
      <c r="F5939" s="16"/>
      <c r="G5939" s="24"/>
    </row>
    <row r="5940" spans="1:7">
      <c r="A5940" s="16"/>
      <c r="B5940" s="16"/>
      <c r="C5940" s="16"/>
      <c r="D5940" s="16"/>
      <c r="E5940" s="16"/>
      <c r="F5940" s="16"/>
      <c r="G5940" s="24"/>
    </row>
    <row r="5941" spans="1:7">
      <c r="A5941" s="16"/>
      <c r="B5941" s="16"/>
      <c r="C5941" s="16"/>
      <c r="D5941" s="16"/>
      <c r="E5941" s="16"/>
      <c r="F5941" s="16"/>
      <c r="G5941" s="24"/>
    </row>
    <row r="5942" spans="1:7">
      <c r="A5942" s="16"/>
      <c r="B5942" s="16"/>
      <c r="C5942" s="16"/>
      <c r="D5942" s="16"/>
      <c r="E5942" s="16"/>
      <c r="F5942" s="16"/>
      <c r="G5942" s="24"/>
    </row>
    <row r="5943" spans="1:7">
      <c r="A5943" s="16"/>
      <c r="B5943" s="16"/>
      <c r="C5943" s="16"/>
      <c r="D5943" s="16"/>
      <c r="E5943" s="16"/>
      <c r="F5943" s="16"/>
      <c r="G5943" s="24"/>
    </row>
    <row r="5944" spans="1:7">
      <c r="A5944" s="16"/>
      <c r="B5944" s="16"/>
      <c r="C5944" s="16"/>
      <c r="D5944" s="16"/>
      <c r="E5944" s="16"/>
      <c r="F5944" s="16"/>
      <c r="G5944" s="24"/>
    </row>
    <row r="5945" spans="1:7">
      <c r="A5945" s="16"/>
      <c r="B5945" s="16"/>
      <c r="C5945" s="16"/>
      <c r="D5945" s="16"/>
      <c r="E5945" s="16"/>
      <c r="F5945" s="16"/>
      <c r="G5945" s="24"/>
    </row>
    <row r="5946" spans="1:7">
      <c r="A5946" s="16"/>
      <c r="B5946" s="16"/>
      <c r="C5946" s="16"/>
      <c r="D5946" s="16"/>
      <c r="E5946" s="16"/>
      <c r="F5946" s="16"/>
      <c r="G5946" s="24"/>
    </row>
    <row r="5947" spans="1:7">
      <c r="A5947" s="16"/>
      <c r="B5947" s="16"/>
      <c r="C5947" s="16"/>
      <c r="D5947" s="16"/>
      <c r="E5947" s="16"/>
      <c r="F5947" s="16"/>
      <c r="G5947" s="24"/>
    </row>
    <row r="5948" spans="1:7">
      <c r="A5948" s="16"/>
      <c r="B5948" s="16"/>
      <c r="C5948" s="16"/>
      <c r="D5948" s="16"/>
      <c r="E5948" s="16"/>
      <c r="F5948" s="16"/>
      <c r="G5948" s="24"/>
    </row>
    <row r="5949" spans="1:7">
      <c r="A5949" s="16"/>
      <c r="B5949" s="16"/>
      <c r="C5949" s="16"/>
      <c r="D5949" s="16"/>
      <c r="E5949" s="16"/>
      <c r="F5949" s="16"/>
      <c r="G5949" s="24"/>
    </row>
    <row r="5950" spans="1:7">
      <c r="A5950" s="16"/>
      <c r="B5950" s="16"/>
      <c r="C5950" s="16"/>
      <c r="D5950" s="16"/>
      <c r="E5950" s="16"/>
      <c r="F5950" s="16"/>
      <c r="G5950" s="24"/>
    </row>
    <row r="5951" spans="1:7">
      <c r="A5951" s="16"/>
      <c r="B5951" s="16"/>
      <c r="C5951" s="16"/>
      <c r="D5951" s="16"/>
      <c r="E5951" s="16"/>
      <c r="F5951" s="16"/>
      <c r="G5951" s="24"/>
    </row>
    <row r="5952" spans="1:7">
      <c r="A5952" s="16"/>
      <c r="B5952" s="16"/>
      <c r="C5952" s="16"/>
      <c r="D5952" s="16"/>
      <c r="E5952" s="16"/>
      <c r="F5952" s="16"/>
      <c r="G5952" s="24"/>
    </row>
    <row r="5953" spans="1:7">
      <c r="A5953" s="16"/>
      <c r="B5953" s="16"/>
      <c r="C5953" s="16"/>
      <c r="D5953" s="16"/>
      <c r="E5953" s="16"/>
      <c r="F5953" s="16"/>
      <c r="G5953" s="24"/>
    </row>
    <row r="5954" spans="1:7">
      <c r="A5954" s="16"/>
      <c r="B5954" s="16"/>
      <c r="C5954" s="16"/>
      <c r="D5954" s="16"/>
      <c r="E5954" s="16"/>
      <c r="F5954" s="16"/>
      <c r="G5954" s="24"/>
    </row>
    <row r="5955" spans="1:7">
      <c r="A5955" s="16"/>
      <c r="B5955" s="16"/>
      <c r="C5955" s="16"/>
      <c r="D5955" s="16"/>
      <c r="E5955" s="16"/>
      <c r="F5955" s="16"/>
      <c r="G5955" s="24"/>
    </row>
    <row r="5956" spans="1:7">
      <c r="A5956" s="16"/>
      <c r="B5956" s="16"/>
      <c r="C5956" s="16"/>
      <c r="D5956" s="16"/>
      <c r="E5956" s="16"/>
      <c r="F5956" s="16"/>
      <c r="G5956" s="24"/>
    </row>
    <row r="5957" spans="1:7">
      <c r="A5957" s="16"/>
      <c r="B5957" s="16"/>
      <c r="C5957" s="16"/>
      <c r="D5957" s="16"/>
      <c r="E5957" s="16"/>
      <c r="F5957" s="16"/>
      <c r="G5957" s="24"/>
    </row>
    <row r="5958" spans="1:7">
      <c r="A5958" s="16"/>
      <c r="B5958" s="16"/>
      <c r="C5958" s="16"/>
      <c r="D5958" s="16"/>
      <c r="E5958" s="16"/>
      <c r="F5958" s="16"/>
      <c r="G5958" s="24"/>
    </row>
    <row r="5959" spans="1:7">
      <c r="A5959" s="16"/>
      <c r="B5959" s="16"/>
      <c r="C5959" s="16"/>
      <c r="D5959" s="16"/>
      <c r="E5959" s="16"/>
      <c r="F5959" s="16"/>
      <c r="G5959" s="24"/>
    </row>
    <row r="5960" spans="1:7">
      <c r="A5960" s="16"/>
      <c r="B5960" s="16"/>
      <c r="C5960" s="16"/>
      <c r="D5960" s="16"/>
      <c r="E5960" s="16"/>
      <c r="F5960" s="16"/>
      <c r="G5960" s="24"/>
    </row>
    <row r="5961" spans="1:7">
      <c r="A5961" s="16"/>
      <c r="B5961" s="16"/>
      <c r="C5961" s="16"/>
      <c r="D5961" s="16"/>
      <c r="E5961" s="16"/>
      <c r="F5961" s="16"/>
      <c r="G5961" s="24"/>
    </row>
    <row r="5962" spans="1:7">
      <c r="A5962" s="16"/>
      <c r="B5962" s="16"/>
      <c r="C5962" s="16"/>
      <c r="D5962" s="16"/>
      <c r="E5962" s="16"/>
      <c r="F5962" s="16"/>
      <c r="G5962" s="24"/>
    </row>
    <row r="5963" spans="1:7">
      <c r="A5963" s="16"/>
      <c r="B5963" s="16"/>
      <c r="C5963" s="16"/>
      <c r="D5963" s="16"/>
      <c r="E5963" s="16"/>
      <c r="F5963" s="16"/>
      <c r="G5963" s="24"/>
    </row>
    <row r="5964" spans="1:7">
      <c r="A5964" s="16"/>
      <c r="B5964" s="16"/>
      <c r="C5964" s="16"/>
      <c r="D5964" s="16"/>
      <c r="E5964" s="16"/>
      <c r="F5964" s="16"/>
      <c r="G5964" s="24"/>
    </row>
    <row r="5965" spans="1:7">
      <c r="A5965" s="16"/>
      <c r="B5965" s="16"/>
      <c r="C5965" s="16"/>
      <c r="D5965" s="16"/>
      <c r="E5965" s="16"/>
      <c r="F5965" s="16"/>
      <c r="G5965" s="24"/>
    </row>
    <row r="5966" spans="1:7">
      <c r="A5966" s="16"/>
      <c r="B5966" s="16"/>
      <c r="C5966" s="16"/>
      <c r="D5966" s="16"/>
      <c r="E5966" s="16"/>
      <c r="F5966" s="16"/>
      <c r="G5966" s="24"/>
    </row>
    <row r="5967" spans="1:7">
      <c r="A5967" s="16"/>
      <c r="B5967" s="16"/>
      <c r="C5967" s="16"/>
      <c r="D5967" s="16"/>
      <c r="E5967" s="16"/>
      <c r="F5967" s="16"/>
      <c r="G5967" s="24"/>
    </row>
    <row r="5968" spans="1:7">
      <c r="A5968" s="16"/>
      <c r="B5968" s="16"/>
      <c r="C5968" s="16"/>
      <c r="D5968" s="16"/>
      <c r="E5968" s="16"/>
      <c r="F5968" s="16"/>
      <c r="G5968" s="24"/>
    </row>
    <row r="5969" spans="1:7">
      <c r="A5969" s="16"/>
      <c r="B5969" s="16"/>
      <c r="C5969" s="16"/>
      <c r="D5969" s="16"/>
      <c r="E5969" s="16"/>
      <c r="F5969" s="16"/>
      <c r="G5969" s="24"/>
    </row>
    <row r="5970" spans="1:7">
      <c r="A5970" s="16"/>
      <c r="B5970" s="16"/>
      <c r="C5970" s="16"/>
      <c r="D5970" s="16"/>
      <c r="E5970" s="16"/>
      <c r="F5970" s="16"/>
      <c r="G5970" s="24"/>
    </row>
    <row r="5971" spans="1:7">
      <c r="A5971" s="16"/>
      <c r="B5971" s="16"/>
      <c r="C5971" s="16"/>
      <c r="D5971" s="16"/>
      <c r="E5971" s="16"/>
      <c r="F5971" s="16"/>
      <c r="G5971" s="24"/>
    </row>
    <row r="5972" spans="1:7">
      <c r="A5972" s="16"/>
      <c r="B5972" s="16"/>
      <c r="C5972" s="16"/>
      <c r="D5972" s="16"/>
      <c r="E5972" s="16"/>
      <c r="F5972" s="16"/>
      <c r="G5972" s="24"/>
    </row>
    <row r="5973" spans="1:7">
      <c r="A5973" s="16"/>
      <c r="B5973" s="16"/>
      <c r="C5973" s="16"/>
      <c r="D5973" s="16"/>
      <c r="E5973" s="16"/>
      <c r="F5973" s="16"/>
      <c r="G5973" s="24"/>
    </row>
    <row r="5974" spans="1:7">
      <c r="A5974" s="16"/>
      <c r="B5974" s="16"/>
      <c r="C5974" s="16"/>
      <c r="D5974" s="16"/>
      <c r="E5974" s="16"/>
      <c r="F5974" s="16"/>
      <c r="G5974" s="24"/>
    </row>
    <row r="5975" spans="1:7">
      <c r="A5975" s="16"/>
      <c r="B5975" s="16"/>
      <c r="C5975" s="16"/>
      <c r="D5975" s="16"/>
      <c r="E5975" s="16"/>
      <c r="F5975" s="16"/>
      <c r="G5975" s="24"/>
    </row>
    <row r="5976" spans="1:7">
      <c r="A5976" s="16"/>
      <c r="B5976" s="16"/>
      <c r="C5976" s="16"/>
      <c r="D5976" s="16"/>
      <c r="E5976" s="16"/>
      <c r="F5976" s="16"/>
      <c r="G5976" s="24"/>
    </row>
    <row r="5977" spans="1:7">
      <c r="A5977" s="16"/>
      <c r="B5977" s="16"/>
      <c r="C5977" s="16"/>
      <c r="D5977" s="16"/>
      <c r="E5977" s="16"/>
      <c r="F5977" s="16"/>
      <c r="G5977" s="24"/>
    </row>
    <row r="5978" spans="1:7">
      <c r="A5978" s="16"/>
      <c r="B5978" s="16"/>
      <c r="C5978" s="16"/>
      <c r="D5978" s="16"/>
      <c r="E5978" s="16"/>
      <c r="F5978" s="16"/>
      <c r="G5978" s="24"/>
    </row>
    <row r="5979" spans="1:7">
      <c r="A5979" s="16"/>
      <c r="B5979" s="16"/>
      <c r="C5979" s="16"/>
      <c r="D5979" s="16"/>
      <c r="E5979" s="16"/>
      <c r="F5979" s="16"/>
      <c r="G5979" s="24"/>
    </row>
    <row r="5980" spans="1:7">
      <c r="A5980" s="16"/>
      <c r="B5980" s="16"/>
      <c r="C5980" s="16"/>
      <c r="D5980" s="16"/>
      <c r="E5980" s="16"/>
      <c r="F5980" s="16"/>
      <c r="G5980" s="24"/>
    </row>
    <row r="5981" spans="1:7">
      <c r="A5981" s="16"/>
      <c r="B5981" s="16"/>
      <c r="C5981" s="16"/>
      <c r="D5981" s="16"/>
      <c r="E5981" s="16"/>
      <c r="F5981" s="16"/>
      <c r="G5981" s="24"/>
    </row>
    <row r="5982" spans="1:7">
      <c r="A5982" s="16"/>
      <c r="B5982" s="16"/>
      <c r="C5982" s="16"/>
      <c r="D5982" s="16"/>
      <c r="E5982" s="16"/>
      <c r="F5982" s="16"/>
      <c r="G5982" s="24"/>
    </row>
    <row r="5983" spans="1:7">
      <c r="A5983" s="16"/>
      <c r="B5983" s="16"/>
      <c r="C5983" s="16"/>
      <c r="D5983" s="16"/>
      <c r="E5983" s="16"/>
      <c r="F5983" s="16"/>
      <c r="G5983" s="24"/>
    </row>
    <row r="5984" spans="1:7">
      <c r="A5984" s="16"/>
      <c r="B5984" s="16"/>
      <c r="C5984" s="16"/>
      <c r="D5984" s="16"/>
      <c r="E5984" s="16"/>
      <c r="F5984" s="16"/>
      <c r="G5984" s="24"/>
    </row>
    <row r="5985" spans="1:7">
      <c r="A5985" s="16"/>
      <c r="B5985" s="16"/>
      <c r="C5985" s="16"/>
      <c r="D5985" s="16"/>
      <c r="E5985" s="16"/>
      <c r="F5985" s="16"/>
      <c r="G5985" s="24"/>
    </row>
    <row r="5986" spans="1:7">
      <c r="A5986" s="16"/>
      <c r="B5986" s="16"/>
      <c r="C5986" s="16"/>
      <c r="D5986" s="16"/>
      <c r="E5986" s="16"/>
      <c r="F5986" s="16"/>
      <c r="G5986" s="24"/>
    </row>
    <row r="5987" spans="1:7">
      <c r="A5987" s="16"/>
      <c r="B5987" s="16"/>
      <c r="C5987" s="16"/>
      <c r="D5987" s="16"/>
      <c r="E5987" s="16"/>
      <c r="F5987" s="16"/>
      <c r="G5987" s="24"/>
    </row>
    <row r="5988" spans="1:7">
      <c r="A5988" s="16"/>
      <c r="B5988" s="16"/>
      <c r="C5988" s="16"/>
      <c r="D5988" s="16"/>
      <c r="E5988" s="16"/>
      <c r="F5988" s="16"/>
      <c r="G5988" s="24"/>
    </row>
    <row r="5989" spans="1:7">
      <c r="A5989" s="16"/>
      <c r="B5989" s="16"/>
      <c r="C5989" s="16"/>
      <c r="D5989" s="16"/>
      <c r="E5989" s="16"/>
      <c r="F5989" s="16"/>
      <c r="G5989" s="24"/>
    </row>
    <row r="5990" spans="1:7">
      <c r="A5990" s="16"/>
      <c r="B5990" s="16"/>
      <c r="C5990" s="16"/>
      <c r="D5990" s="16"/>
      <c r="E5990" s="16"/>
      <c r="F5990" s="16"/>
      <c r="G5990" s="24"/>
    </row>
    <row r="5991" spans="1:7">
      <c r="A5991" s="16"/>
      <c r="B5991" s="16"/>
      <c r="C5991" s="16"/>
      <c r="D5991" s="16"/>
      <c r="E5991" s="16"/>
      <c r="F5991" s="16"/>
      <c r="G5991" s="24"/>
    </row>
    <row r="5992" spans="1:7">
      <c r="A5992" s="16"/>
      <c r="B5992" s="16"/>
      <c r="C5992" s="16"/>
      <c r="D5992" s="16"/>
      <c r="E5992" s="16"/>
      <c r="F5992" s="16"/>
      <c r="G5992" s="24"/>
    </row>
    <row r="5993" spans="1:7">
      <c r="A5993" s="16"/>
      <c r="B5993" s="16"/>
      <c r="C5993" s="16"/>
      <c r="D5993" s="16"/>
      <c r="E5993" s="16"/>
      <c r="F5993" s="16"/>
      <c r="G5993" s="24"/>
    </row>
    <row r="5994" spans="1:7">
      <c r="A5994" s="16"/>
      <c r="B5994" s="16"/>
      <c r="C5994" s="16"/>
      <c r="D5994" s="16"/>
      <c r="E5994" s="16"/>
      <c r="F5994" s="16"/>
      <c r="G5994" s="24"/>
    </row>
    <row r="5995" spans="1:7">
      <c r="A5995" s="16"/>
      <c r="B5995" s="16"/>
      <c r="C5995" s="16"/>
      <c r="D5995" s="16"/>
      <c r="E5995" s="16"/>
      <c r="F5995" s="16"/>
      <c r="G5995" s="24"/>
    </row>
    <row r="5996" spans="1:7">
      <c r="A5996" s="16"/>
      <c r="B5996" s="16"/>
      <c r="C5996" s="16"/>
      <c r="D5996" s="16"/>
      <c r="E5996" s="16"/>
      <c r="F5996" s="16"/>
      <c r="G5996" s="24"/>
    </row>
    <row r="5997" spans="1:7">
      <c r="A5997" s="16"/>
      <c r="B5997" s="16"/>
      <c r="C5997" s="16"/>
      <c r="D5997" s="16"/>
      <c r="E5997" s="16"/>
      <c r="F5997" s="16"/>
      <c r="G5997" s="24"/>
    </row>
    <row r="5998" spans="1:7">
      <c r="A5998" s="16"/>
      <c r="B5998" s="16"/>
      <c r="C5998" s="16"/>
      <c r="D5998" s="16"/>
      <c r="E5998" s="16"/>
      <c r="F5998" s="16"/>
      <c r="G5998" s="24"/>
    </row>
    <row r="5999" spans="1:7">
      <c r="A5999" s="16"/>
      <c r="B5999" s="16"/>
      <c r="C5999" s="16"/>
      <c r="D5999" s="16"/>
      <c r="E5999" s="16"/>
      <c r="F5999" s="16"/>
      <c r="G5999" s="24"/>
    </row>
    <row r="6000" spans="1:7">
      <c r="A6000" s="16"/>
      <c r="B6000" s="16"/>
      <c r="C6000" s="16"/>
      <c r="D6000" s="16"/>
      <c r="E6000" s="16"/>
      <c r="F6000" s="16"/>
      <c r="G6000" s="24"/>
    </row>
    <row r="6001" spans="1:7">
      <c r="A6001" s="16"/>
      <c r="B6001" s="16"/>
      <c r="C6001" s="16"/>
      <c r="D6001" s="16"/>
      <c r="E6001" s="16"/>
      <c r="F6001" s="16"/>
      <c r="G6001" s="24"/>
    </row>
    <row r="6002" spans="1:7">
      <c r="A6002" s="16"/>
      <c r="B6002" s="16"/>
      <c r="C6002" s="16"/>
      <c r="D6002" s="16"/>
      <c r="E6002" s="16"/>
      <c r="F6002" s="16"/>
      <c r="G6002" s="24"/>
    </row>
    <row r="6003" spans="1:7">
      <c r="A6003" s="16"/>
      <c r="B6003" s="16"/>
      <c r="C6003" s="16"/>
      <c r="D6003" s="16"/>
      <c r="E6003" s="16"/>
      <c r="F6003" s="16"/>
      <c r="G6003" s="24"/>
    </row>
    <row r="6004" spans="1:7">
      <c r="A6004" s="16"/>
      <c r="B6004" s="16"/>
      <c r="C6004" s="16"/>
      <c r="D6004" s="16"/>
      <c r="E6004" s="16"/>
      <c r="F6004" s="16"/>
      <c r="G6004" s="24"/>
    </row>
    <row r="6005" spans="1:7">
      <c r="A6005" s="16"/>
      <c r="B6005" s="16"/>
      <c r="C6005" s="16"/>
      <c r="D6005" s="16"/>
      <c r="E6005" s="16"/>
      <c r="F6005" s="16"/>
      <c r="G6005" s="24"/>
    </row>
    <row r="6006" spans="1:7">
      <c r="A6006" s="16"/>
      <c r="B6006" s="16"/>
      <c r="C6006" s="16"/>
      <c r="D6006" s="16"/>
      <c r="E6006" s="16"/>
      <c r="F6006" s="16"/>
      <c r="G6006" s="24"/>
    </row>
    <row r="6007" spans="1:7">
      <c r="A6007" s="16"/>
      <c r="B6007" s="16"/>
      <c r="C6007" s="16"/>
      <c r="D6007" s="16"/>
      <c r="E6007" s="16"/>
      <c r="F6007" s="16"/>
      <c r="G6007" s="24"/>
    </row>
    <row r="6008" spans="1:7">
      <c r="A6008" s="16"/>
      <c r="B6008" s="16"/>
      <c r="C6008" s="16"/>
      <c r="D6008" s="16"/>
      <c r="E6008" s="16"/>
      <c r="F6008" s="16"/>
      <c r="G6008" s="24"/>
    </row>
    <row r="6009" spans="1:7">
      <c r="A6009" s="16"/>
      <c r="B6009" s="16"/>
      <c r="C6009" s="16"/>
      <c r="D6009" s="16"/>
      <c r="E6009" s="16"/>
      <c r="F6009" s="16"/>
      <c r="G6009" s="24"/>
    </row>
    <row r="6010" spans="1:7">
      <c r="A6010" s="16"/>
      <c r="B6010" s="16"/>
      <c r="C6010" s="16"/>
      <c r="D6010" s="16"/>
      <c r="E6010" s="16"/>
      <c r="F6010" s="16"/>
      <c r="G6010" s="24"/>
    </row>
    <row r="6011" spans="1:7">
      <c r="A6011" s="16"/>
      <c r="B6011" s="16"/>
      <c r="C6011" s="16"/>
      <c r="D6011" s="16"/>
      <c r="E6011" s="16"/>
      <c r="F6011" s="16"/>
      <c r="G6011" s="24"/>
    </row>
    <row r="6012" spans="1:7">
      <c r="A6012" s="16"/>
      <c r="B6012" s="16"/>
      <c r="C6012" s="16"/>
      <c r="D6012" s="16"/>
      <c r="E6012" s="16"/>
      <c r="F6012" s="16"/>
      <c r="G6012" s="24"/>
    </row>
    <row r="6013" spans="1:7">
      <c r="A6013" s="16"/>
      <c r="B6013" s="16"/>
      <c r="C6013" s="16"/>
      <c r="D6013" s="16"/>
      <c r="E6013" s="16"/>
      <c r="F6013" s="16"/>
      <c r="G6013" s="24"/>
    </row>
    <row r="6014" spans="1:7">
      <c r="A6014" s="16"/>
      <c r="B6014" s="16"/>
      <c r="C6014" s="16"/>
      <c r="D6014" s="16"/>
      <c r="E6014" s="16"/>
      <c r="F6014" s="16"/>
      <c r="G6014" s="24"/>
    </row>
    <row r="6015" spans="1:7">
      <c r="A6015" s="16"/>
      <c r="B6015" s="16"/>
      <c r="C6015" s="16"/>
      <c r="D6015" s="16"/>
      <c r="E6015" s="16"/>
      <c r="F6015" s="16"/>
      <c r="G6015" s="24"/>
    </row>
    <row r="6016" spans="1:7">
      <c r="A6016" s="16"/>
      <c r="B6016" s="16"/>
      <c r="C6016" s="16"/>
      <c r="D6016" s="16"/>
      <c r="E6016" s="16"/>
      <c r="F6016" s="16"/>
      <c r="G6016" s="24"/>
    </row>
    <row r="6017" spans="1:7">
      <c r="A6017" s="16"/>
      <c r="B6017" s="16"/>
      <c r="C6017" s="16"/>
      <c r="D6017" s="16"/>
      <c r="E6017" s="16"/>
      <c r="F6017" s="16"/>
      <c r="G6017" s="24"/>
    </row>
    <row r="6018" spans="1:7">
      <c r="A6018" s="16"/>
      <c r="B6018" s="16"/>
      <c r="C6018" s="16"/>
      <c r="D6018" s="16"/>
      <c r="E6018" s="16"/>
      <c r="F6018" s="16"/>
      <c r="G6018" s="24"/>
    </row>
    <row r="6019" spans="1:7">
      <c r="A6019" s="16"/>
      <c r="B6019" s="16"/>
      <c r="C6019" s="16"/>
      <c r="D6019" s="16"/>
      <c r="E6019" s="16"/>
      <c r="F6019" s="16"/>
      <c r="G6019" s="24"/>
    </row>
    <row r="6020" spans="1:7">
      <c r="A6020" s="16"/>
      <c r="B6020" s="16"/>
      <c r="C6020" s="16"/>
      <c r="D6020" s="16"/>
      <c r="E6020" s="16"/>
      <c r="F6020" s="16"/>
      <c r="G6020" s="24"/>
    </row>
    <row r="6021" spans="1:7">
      <c r="A6021" s="16"/>
      <c r="B6021" s="16"/>
      <c r="C6021" s="16"/>
      <c r="D6021" s="16"/>
      <c r="E6021" s="16"/>
      <c r="F6021" s="16"/>
      <c r="G6021" s="24"/>
    </row>
    <row r="6022" spans="1:7">
      <c r="A6022" s="16"/>
      <c r="B6022" s="16"/>
      <c r="C6022" s="16"/>
      <c r="D6022" s="16"/>
      <c r="E6022" s="16"/>
      <c r="F6022" s="16"/>
      <c r="G6022" s="24"/>
    </row>
    <row r="6023" spans="1:7">
      <c r="A6023" s="16"/>
      <c r="B6023" s="16"/>
      <c r="C6023" s="16"/>
      <c r="D6023" s="16"/>
      <c r="E6023" s="16"/>
      <c r="F6023" s="16"/>
      <c r="G6023" s="24"/>
    </row>
    <row r="6024" spans="1:7">
      <c r="A6024" s="16"/>
      <c r="B6024" s="16"/>
      <c r="C6024" s="16"/>
      <c r="D6024" s="16"/>
      <c r="E6024" s="16"/>
      <c r="F6024" s="16"/>
      <c r="G6024" s="24"/>
    </row>
    <row r="6025" spans="1:7">
      <c r="A6025" s="16"/>
      <c r="B6025" s="16"/>
      <c r="C6025" s="16"/>
      <c r="D6025" s="16"/>
      <c r="E6025" s="16"/>
      <c r="F6025" s="16"/>
      <c r="G6025" s="24"/>
    </row>
    <row r="6026" spans="1:7">
      <c r="A6026" s="16"/>
      <c r="B6026" s="16"/>
      <c r="C6026" s="16"/>
      <c r="D6026" s="16"/>
      <c r="E6026" s="16"/>
      <c r="F6026" s="16"/>
      <c r="G6026" s="24"/>
    </row>
    <row r="6027" spans="1:7">
      <c r="A6027" s="16"/>
      <c r="B6027" s="16"/>
      <c r="C6027" s="16"/>
      <c r="D6027" s="16"/>
      <c r="E6027" s="16"/>
      <c r="F6027" s="16"/>
      <c r="G6027" s="24"/>
    </row>
    <row r="6028" spans="1:7">
      <c r="A6028" s="16"/>
      <c r="B6028" s="16"/>
      <c r="C6028" s="16"/>
      <c r="D6028" s="16"/>
      <c r="E6028" s="16"/>
      <c r="F6028" s="16"/>
      <c r="G6028" s="24"/>
    </row>
    <row r="6029" spans="1:7">
      <c r="A6029" s="16"/>
      <c r="B6029" s="16"/>
      <c r="C6029" s="16"/>
      <c r="D6029" s="16"/>
      <c r="E6029" s="16"/>
      <c r="F6029" s="16"/>
      <c r="G6029" s="24"/>
    </row>
    <row r="6030" spans="1:7">
      <c r="A6030" s="16"/>
      <c r="B6030" s="16"/>
      <c r="C6030" s="16"/>
      <c r="D6030" s="16"/>
      <c r="E6030" s="16"/>
      <c r="F6030" s="16"/>
      <c r="G6030" s="24"/>
    </row>
    <row r="6031" spans="1:7">
      <c r="A6031" s="16"/>
      <c r="B6031" s="16"/>
      <c r="C6031" s="16"/>
      <c r="D6031" s="16"/>
      <c r="E6031" s="16"/>
      <c r="F6031" s="16"/>
      <c r="G6031" s="24"/>
    </row>
    <row r="6032" spans="1:7">
      <c r="A6032" s="16"/>
      <c r="B6032" s="16"/>
      <c r="C6032" s="16"/>
      <c r="D6032" s="16"/>
      <c r="E6032" s="16"/>
      <c r="F6032" s="16"/>
      <c r="G6032" s="24"/>
    </row>
    <row r="6033" spans="1:7">
      <c r="A6033" s="16"/>
      <c r="B6033" s="16"/>
      <c r="C6033" s="16"/>
      <c r="D6033" s="16"/>
      <c r="E6033" s="16"/>
      <c r="F6033" s="16"/>
      <c r="G6033" s="24"/>
    </row>
    <row r="6034" spans="1:7">
      <c r="A6034" s="16"/>
      <c r="B6034" s="16"/>
      <c r="C6034" s="16"/>
      <c r="D6034" s="16"/>
      <c r="E6034" s="16"/>
      <c r="F6034" s="16"/>
      <c r="G6034" s="24"/>
    </row>
    <row r="6035" spans="1:7">
      <c r="A6035" s="16"/>
      <c r="B6035" s="16"/>
      <c r="C6035" s="16"/>
      <c r="D6035" s="16"/>
      <c r="E6035" s="16"/>
      <c r="F6035" s="16"/>
      <c r="G6035" s="24"/>
    </row>
    <row r="6036" spans="1:7">
      <c r="A6036" s="16"/>
      <c r="B6036" s="16"/>
      <c r="C6036" s="16"/>
      <c r="D6036" s="16"/>
      <c r="E6036" s="16"/>
      <c r="F6036" s="16"/>
      <c r="G6036" s="24"/>
    </row>
    <row r="6037" spans="1:7">
      <c r="A6037" s="16"/>
      <c r="B6037" s="16"/>
      <c r="C6037" s="16"/>
      <c r="D6037" s="16"/>
      <c r="E6037" s="16"/>
      <c r="F6037" s="16"/>
      <c r="G6037" s="24"/>
    </row>
    <row r="6038" spans="1:7">
      <c r="A6038" s="16"/>
      <c r="B6038" s="16"/>
      <c r="C6038" s="16"/>
      <c r="D6038" s="16"/>
      <c r="E6038" s="16"/>
      <c r="F6038" s="16"/>
      <c r="G6038" s="24"/>
    </row>
    <row r="6039" spans="1:7">
      <c r="A6039" s="16"/>
      <c r="B6039" s="16"/>
      <c r="C6039" s="16"/>
      <c r="D6039" s="16"/>
      <c r="E6039" s="16"/>
      <c r="F6039" s="16"/>
      <c r="G6039" s="24"/>
    </row>
    <row r="6040" spans="1:7">
      <c r="A6040" s="16"/>
      <c r="B6040" s="16"/>
      <c r="C6040" s="16"/>
      <c r="D6040" s="16"/>
      <c r="E6040" s="16"/>
      <c r="F6040" s="16"/>
      <c r="G6040" s="24"/>
    </row>
    <row r="6041" spans="1:7">
      <c r="A6041" s="16"/>
      <c r="B6041" s="16"/>
      <c r="C6041" s="16"/>
      <c r="D6041" s="16"/>
      <c r="E6041" s="16"/>
      <c r="F6041" s="16"/>
      <c r="G6041" s="24"/>
    </row>
    <row r="6042" spans="1:7">
      <c r="A6042" s="16"/>
      <c r="B6042" s="16"/>
      <c r="C6042" s="16"/>
      <c r="D6042" s="16"/>
      <c r="E6042" s="16"/>
      <c r="F6042" s="16"/>
      <c r="G6042" s="24"/>
    </row>
    <row r="6043" spans="1:7">
      <c r="A6043" s="16"/>
      <c r="B6043" s="16"/>
      <c r="C6043" s="16"/>
      <c r="D6043" s="16"/>
      <c r="E6043" s="16"/>
      <c r="F6043" s="16"/>
      <c r="G6043" s="24"/>
    </row>
    <row r="6044" spans="1:7">
      <c r="A6044" s="16"/>
      <c r="B6044" s="16"/>
      <c r="C6044" s="16"/>
      <c r="D6044" s="16"/>
      <c r="E6044" s="16"/>
      <c r="F6044" s="16"/>
      <c r="G6044" s="24"/>
    </row>
    <row r="6045" spans="1:7">
      <c r="A6045" s="16"/>
      <c r="B6045" s="16"/>
      <c r="C6045" s="16"/>
      <c r="D6045" s="16"/>
      <c r="E6045" s="16"/>
      <c r="F6045" s="16"/>
      <c r="G6045" s="24"/>
    </row>
    <row r="6046" spans="1:7">
      <c r="A6046" s="16"/>
      <c r="B6046" s="16"/>
      <c r="C6046" s="16"/>
      <c r="D6046" s="16"/>
      <c r="E6046" s="16"/>
      <c r="F6046" s="16"/>
      <c r="G6046" s="24"/>
    </row>
    <row r="6047" spans="1:7">
      <c r="A6047" s="16"/>
      <c r="B6047" s="16"/>
      <c r="C6047" s="16"/>
      <c r="D6047" s="16"/>
      <c r="E6047" s="16"/>
      <c r="F6047" s="16"/>
      <c r="G6047" s="24"/>
    </row>
    <row r="6048" spans="1:7">
      <c r="A6048" s="16"/>
      <c r="B6048" s="16"/>
      <c r="C6048" s="16"/>
      <c r="D6048" s="16"/>
      <c r="E6048" s="16"/>
      <c r="F6048" s="16"/>
      <c r="G6048" s="24"/>
    </row>
    <row r="6049" spans="1:7">
      <c r="A6049" s="16"/>
      <c r="B6049" s="16"/>
      <c r="C6049" s="16"/>
      <c r="D6049" s="16"/>
      <c r="E6049" s="16"/>
      <c r="F6049" s="16"/>
      <c r="G6049" s="24"/>
    </row>
    <row r="6050" spans="1:7">
      <c r="A6050" s="16"/>
      <c r="B6050" s="16"/>
      <c r="C6050" s="16"/>
      <c r="D6050" s="16"/>
      <c r="E6050" s="16"/>
      <c r="F6050" s="16"/>
      <c r="G6050" s="24"/>
    </row>
    <row r="6051" spans="1:7">
      <c r="A6051" s="16"/>
      <c r="B6051" s="16"/>
      <c r="C6051" s="16"/>
      <c r="D6051" s="16"/>
      <c r="E6051" s="16"/>
      <c r="F6051" s="16"/>
      <c r="G6051" s="24"/>
    </row>
    <row r="6052" spans="1:7">
      <c r="A6052" s="16"/>
      <c r="B6052" s="16"/>
      <c r="C6052" s="16"/>
      <c r="D6052" s="16"/>
      <c r="E6052" s="16"/>
      <c r="F6052" s="16"/>
      <c r="G6052" s="24"/>
    </row>
    <row r="6053" spans="1:7">
      <c r="A6053" s="16"/>
      <c r="B6053" s="16"/>
      <c r="C6053" s="16"/>
      <c r="D6053" s="16"/>
      <c r="E6053" s="16"/>
      <c r="F6053" s="16"/>
      <c r="G6053" s="24"/>
    </row>
    <row r="6054" spans="1:7">
      <c r="A6054" s="16"/>
      <c r="B6054" s="16"/>
      <c r="C6054" s="16"/>
      <c r="D6054" s="16"/>
      <c r="E6054" s="16"/>
      <c r="F6054" s="16"/>
      <c r="G6054" s="24"/>
    </row>
    <row r="6055" spans="1:7">
      <c r="A6055" s="16"/>
      <c r="B6055" s="16"/>
      <c r="C6055" s="16"/>
      <c r="D6055" s="16"/>
      <c r="E6055" s="16"/>
      <c r="F6055" s="16"/>
      <c r="G6055" s="24"/>
    </row>
    <row r="6056" spans="1:7">
      <c r="A6056" s="16"/>
      <c r="B6056" s="16"/>
      <c r="C6056" s="16"/>
      <c r="D6056" s="16"/>
      <c r="E6056" s="16"/>
      <c r="F6056" s="16"/>
      <c r="G6056" s="24"/>
    </row>
    <row r="6057" spans="1:7">
      <c r="A6057" s="16"/>
      <c r="B6057" s="16"/>
      <c r="C6057" s="16"/>
      <c r="D6057" s="16"/>
      <c r="E6057" s="16"/>
      <c r="F6057" s="16"/>
      <c r="G6057" s="24"/>
    </row>
    <row r="6058" spans="1:7">
      <c r="A6058" s="16"/>
      <c r="B6058" s="16"/>
      <c r="C6058" s="16"/>
      <c r="D6058" s="16"/>
      <c r="E6058" s="16"/>
      <c r="F6058" s="16"/>
      <c r="G6058" s="24"/>
    </row>
    <row r="6059" spans="1:7">
      <c r="A6059" s="16"/>
      <c r="B6059" s="16"/>
      <c r="C6059" s="16"/>
      <c r="D6059" s="16"/>
      <c r="E6059" s="16"/>
      <c r="F6059" s="16"/>
      <c r="G6059" s="24"/>
    </row>
    <row r="6060" spans="1:7">
      <c r="A6060" s="16"/>
      <c r="B6060" s="16"/>
      <c r="C6060" s="16"/>
      <c r="D6060" s="16"/>
      <c r="E6060" s="16"/>
      <c r="F6060" s="16"/>
      <c r="G6060" s="24"/>
    </row>
    <row r="6061" spans="1:7">
      <c r="A6061" s="16"/>
      <c r="B6061" s="16"/>
      <c r="C6061" s="16"/>
      <c r="D6061" s="16"/>
      <c r="E6061" s="16"/>
      <c r="F6061" s="16"/>
      <c r="G6061" s="24"/>
    </row>
    <row r="6062" spans="1:7">
      <c r="A6062" s="16"/>
      <c r="B6062" s="16"/>
      <c r="C6062" s="16"/>
      <c r="D6062" s="16"/>
      <c r="E6062" s="16"/>
      <c r="F6062" s="16"/>
      <c r="G6062" s="24"/>
    </row>
    <row r="6063" spans="1:7">
      <c r="A6063" s="16"/>
      <c r="B6063" s="16"/>
      <c r="C6063" s="16"/>
      <c r="D6063" s="16"/>
      <c r="E6063" s="16"/>
      <c r="F6063" s="16"/>
      <c r="G6063" s="24"/>
    </row>
    <row r="6064" spans="1:7">
      <c r="A6064" s="16"/>
      <c r="B6064" s="16"/>
      <c r="C6064" s="16"/>
      <c r="D6064" s="16"/>
      <c r="E6064" s="16"/>
      <c r="F6064" s="16"/>
      <c r="G6064" s="24"/>
    </row>
    <row r="6065" spans="1:7">
      <c r="A6065" s="16"/>
      <c r="B6065" s="16"/>
      <c r="C6065" s="16"/>
      <c r="D6065" s="16"/>
      <c r="E6065" s="16"/>
      <c r="F6065" s="16"/>
      <c r="G6065" s="24"/>
    </row>
    <row r="6066" spans="1:7">
      <c r="A6066" s="16"/>
      <c r="B6066" s="16"/>
      <c r="C6066" s="16"/>
      <c r="D6066" s="16"/>
      <c r="E6066" s="16"/>
      <c r="F6066" s="16"/>
      <c r="G6066" s="24"/>
    </row>
    <row r="6067" spans="1:7">
      <c r="A6067" s="16"/>
      <c r="B6067" s="16"/>
      <c r="C6067" s="16"/>
      <c r="D6067" s="16"/>
      <c r="E6067" s="16"/>
      <c r="F6067" s="16"/>
      <c r="G6067" s="24"/>
    </row>
    <row r="6068" spans="1:7">
      <c r="A6068" s="16"/>
      <c r="B6068" s="16"/>
      <c r="C6068" s="16"/>
      <c r="D6068" s="16"/>
      <c r="E6068" s="16"/>
      <c r="F6068" s="16"/>
      <c r="G6068" s="24"/>
    </row>
    <row r="6069" spans="1:7">
      <c r="A6069" s="16"/>
      <c r="B6069" s="16"/>
      <c r="C6069" s="16"/>
      <c r="D6069" s="16"/>
      <c r="E6069" s="16"/>
      <c r="F6069" s="16"/>
      <c r="G6069" s="24"/>
    </row>
    <row r="6070" spans="1:7">
      <c r="A6070" s="16"/>
      <c r="B6070" s="16"/>
      <c r="C6070" s="16"/>
      <c r="D6070" s="16"/>
      <c r="E6070" s="16"/>
      <c r="F6070" s="16"/>
      <c r="G6070" s="24"/>
    </row>
    <row r="6071" spans="1:7">
      <c r="A6071" s="16"/>
      <c r="B6071" s="16"/>
      <c r="C6071" s="16"/>
      <c r="D6071" s="16"/>
      <c r="E6071" s="16"/>
      <c r="F6071" s="16"/>
      <c r="G6071" s="24"/>
    </row>
    <row r="6072" spans="1:7">
      <c r="A6072" s="16"/>
      <c r="B6072" s="16"/>
      <c r="C6072" s="16"/>
      <c r="D6072" s="16"/>
      <c r="E6072" s="16"/>
      <c r="F6072" s="16"/>
      <c r="G6072" s="24"/>
    </row>
    <row r="6073" spans="1:7">
      <c r="A6073" s="16"/>
      <c r="B6073" s="16"/>
      <c r="C6073" s="16"/>
      <c r="D6073" s="16"/>
      <c r="E6073" s="16"/>
      <c r="F6073" s="16"/>
      <c r="G6073" s="24"/>
    </row>
    <row r="6074" spans="1:7">
      <c r="A6074" s="16"/>
      <c r="B6074" s="16"/>
      <c r="C6074" s="16"/>
      <c r="D6074" s="16"/>
      <c r="E6074" s="16"/>
      <c r="F6074" s="16"/>
      <c r="G6074" s="24"/>
    </row>
    <row r="6075" spans="1:7">
      <c r="A6075" s="16"/>
      <c r="B6075" s="16"/>
      <c r="C6075" s="16"/>
      <c r="D6075" s="16"/>
      <c r="E6075" s="16"/>
      <c r="F6075" s="16"/>
      <c r="G6075" s="24"/>
    </row>
    <row r="6076" spans="1:7">
      <c r="A6076" s="16"/>
      <c r="B6076" s="16"/>
      <c r="C6076" s="16"/>
      <c r="D6076" s="16"/>
      <c r="E6076" s="16"/>
      <c r="F6076" s="16"/>
      <c r="G6076" s="24"/>
    </row>
    <row r="6077" spans="1:7">
      <c r="A6077" s="16"/>
      <c r="B6077" s="16"/>
      <c r="C6077" s="16"/>
      <c r="D6077" s="16"/>
      <c r="E6077" s="16"/>
      <c r="F6077" s="16"/>
      <c r="G6077" s="24"/>
    </row>
    <row r="6078" spans="1:7">
      <c r="A6078" s="16"/>
      <c r="B6078" s="16"/>
      <c r="C6078" s="16"/>
      <c r="D6078" s="16"/>
      <c r="E6078" s="16"/>
      <c r="F6078" s="16"/>
      <c r="G6078" s="24"/>
    </row>
    <row r="6079" spans="1:7">
      <c r="A6079" s="16"/>
      <c r="B6079" s="16"/>
      <c r="C6079" s="16"/>
      <c r="D6079" s="16"/>
      <c r="E6079" s="16"/>
      <c r="F6079" s="16"/>
      <c r="G6079" s="24"/>
    </row>
    <row r="6080" spans="1:7">
      <c r="A6080" s="16"/>
      <c r="B6080" s="16"/>
      <c r="C6080" s="16"/>
      <c r="D6080" s="16"/>
      <c r="E6080" s="16"/>
      <c r="F6080" s="16"/>
      <c r="G6080" s="24"/>
    </row>
    <row r="6081" spans="1:7">
      <c r="A6081" s="16"/>
      <c r="B6081" s="16"/>
      <c r="C6081" s="16"/>
      <c r="D6081" s="16"/>
      <c r="E6081" s="16"/>
      <c r="F6081" s="16"/>
      <c r="G6081" s="24"/>
    </row>
    <row r="6082" spans="1:7">
      <c r="A6082" s="16"/>
      <c r="B6082" s="16"/>
      <c r="C6082" s="16"/>
      <c r="D6082" s="16"/>
      <c r="E6082" s="16"/>
      <c r="F6082" s="16"/>
      <c r="G6082" s="24"/>
    </row>
    <row r="6083" spans="1:7">
      <c r="A6083" s="16"/>
      <c r="B6083" s="16"/>
      <c r="C6083" s="16"/>
      <c r="D6083" s="16"/>
      <c r="E6083" s="16"/>
      <c r="F6083" s="16"/>
      <c r="G6083" s="24"/>
    </row>
    <row r="6084" spans="1:7">
      <c r="A6084" s="16"/>
      <c r="B6084" s="16"/>
      <c r="C6084" s="16"/>
      <c r="D6084" s="16"/>
      <c r="E6084" s="16"/>
      <c r="F6084" s="16"/>
      <c r="G6084" s="24"/>
    </row>
    <row r="6085" spans="1:7">
      <c r="A6085" s="16"/>
      <c r="B6085" s="16"/>
      <c r="C6085" s="16"/>
      <c r="D6085" s="16"/>
      <c r="E6085" s="16"/>
      <c r="F6085" s="16"/>
      <c r="G6085" s="24"/>
    </row>
    <row r="6086" spans="1:7">
      <c r="A6086" s="16"/>
      <c r="B6086" s="16"/>
      <c r="C6086" s="16"/>
      <c r="D6086" s="16"/>
      <c r="E6086" s="16"/>
      <c r="F6086" s="16"/>
      <c r="G6086" s="24"/>
    </row>
    <row r="6087" spans="1:7">
      <c r="A6087" s="16"/>
      <c r="B6087" s="16"/>
      <c r="C6087" s="16"/>
      <c r="D6087" s="16"/>
      <c r="E6087" s="16"/>
      <c r="F6087" s="16"/>
      <c r="G6087" s="24"/>
    </row>
    <row r="6088" spans="1:7">
      <c r="A6088" s="16"/>
      <c r="B6088" s="16"/>
      <c r="C6088" s="16"/>
      <c r="D6088" s="16"/>
      <c r="E6088" s="16"/>
      <c r="F6088" s="16"/>
      <c r="G6088" s="24"/>
    </row>
    <row r="6089" spans="1:7">
      <c r="A6089" s="16"/>
      <c r="B6089" s="16"/>
      <c r="C6089" s="16"/>
      <c r="D6089" s="16"/>
      <c r="E6089" s="16"/>
      <c r="F6089" s="16"/>
      <c r="G6089" s="24"/>
    </row>
    <row r="6090" spans="1:7">
      <c r="A6090" s="16"/>
      <c r="B6090" s="16"/>
      <c r="C6090" s="16"/>
      <c r="D6090" s="16"/>
      <c r="E6090" s="16"/>
      <c r="F6090" s="16"/>
      <c r="G6090" s="24"/>
    </row>
    <row r="6091" spans="1:7">
      <c r="A6091" s="16"/>
      <c r="B6091" s="16"/>
      <c r="C6091" s="16"/>
      <c r="D6091" s="16"/>
      <c r="E6091" s="16"/>
      <c r="F6091" s="16"/>
      <c r="G6091" s="24"/>
    </row>
    <row r="6092" spans="1:7">
      <c r="A6092" s="16"/>
      <c r="B6092" s="16"/>
      <c r="C6092" s="16"/>
      <c r="D6092" s="16"/>
      <c r="E6092" s="16"/>
      <c r="F6092" s="16"/>
      <c r="G6092" s="24"/>
    </row>
    <row r="6093" spans="1:7">
      <c r="A6093" s="16"/>
      <c r="B6093" s="16"/>
      <c r="C6093" s="16"/>
      <c r="D6093" s="16"/>
      <c r="E6093" s="16"/>
      <c r="F6093" s="16"/>
      <c r="G6093" s="24"/>
    </row>
    <row r="6094" spans="1:7">
      <c r="A6094" s="16"/>
      <c r="B6094" s="16"/>
      <c r="C6094" s="16"/>
      <c r="D6094" s="16"/>
      <c r="E6094" s="16"/>
      <c r="F6094" s="16"/>
      <c r="G6094" s="24"/>
    </row>
    <row r="6095" spans="1:7">
      <c r="A6095" s="16"/>
      <c r="B6095" s="16"/>
      <c r="C6095" s="16"/>
      <c r="D6095" s="16"/>
      <c r="E6095" s="16"/>
      <c r="F6095" s="16"/>
      <c r="G6095" s="24"/>
    </row>
    <row r="6096" spans="1:7">
      <c r="A6096" s="16"/>
      <c r="B6096" s="16"/>
      <c r="C6096" s="16"/>
      <c r="D6096" s="16"/>
      <c r="E6096" s="16"/>
      <c r="F6096" s="16"/>
      <c r="G6096" s="24"/>
    </row>
    <row r="6097" spans="1:7">
      <c r="A6097" s="16"/>
      <c r="B6097" s="16"/>
      <c r="C6097" s="16"/>
      <c r="D6097" s="16"/>
      <c r="E6097" s="16"/>
      <c r="F6097" s="16"/>
      <c r="G6097" s="24"/>
    </row>
    <row r="6098" spans="1:7">
      <c r="A6098" s="16"/>
      <c r="B6098" s="16"/>
      <c r="C6098" s="16"/>
      <c r="D6098" s="16"/>
      <c r="E6098" s="16"/>
      <c r="F6098" s="16"/>
      <c r="G6098" s="24"/>
    </row>
    <row r="6099" spans="1:7">
      <c r="A6099" s="16"/>
      <c r="B6099" s="16"/>
      <c r="C6099" s="16"/>
      <c r="D6099" s="16"/>
      <c r="E6099" s="16"/>
      <c r="F6099" s="16"/>
      <c r="G6099" s="24"/>
    </row>
    <row r="6100" spans="1:7">
      <c r="A6100" s="16"/>
      <c r="B6100" s="16"/>
      <c r="C6100" s="16"/>
      <c r="D6100" s="16"/>
      <c r="E6100" s="16"/>
      <c r="F6100" s="16"/>
      <c r="G6100" s="24"/>
    </row>
    <row r="6101" spans="1:7">
      <c r="A6101" s="16"/>
      <c r="B6101" s="16"/>
      <c r="C6101" s="16"/>
      <c r="D6101" s="16"/>
      <c r="E6101" s="16"/>
      <c r="F6101" s="16"/>
      <c r="G6101" s="24"/>
    </row>
    <row r="6102" spans="1:7">
      <c r="A6102" s="16"/>
      <c r="B6102" s="16"/>
      <c r="C6102" s="16"/>
      <c r="D6102" s="16"/>
      <c r="E6102" s="16"/>
      <c r="F6102" s="16"/>
      <c r="G6102" s="24"/>
    </row>
    <row r="6103" spans="1:7">
      <c r="A6103" s="16"/>
      <c r="B6103" s="16"/>
      <c r="C6103" s="16"/>
      <c r="D6103" s="16"/>
      <c r="E6103" s="16"/>
      <c r="F6103" s="16"/>
      <c r="G6103" s="24"/>
    </row>
    <row r="6104" spans="1:7">
      <c r="A6104" s="16"/>
      <c r="B6104" s="16"/>
      <c r="C6104" s="16"/>
      <c r="D6104" s="16"/>
      <c r="E6104" s="16"/>
      <c r="F6104" s="16"/>
      <c r="G6104" s="24"/>
    </row>
    <row r="6105" spans="1:7">
      <c r="A6105" s="16"/>
      <c r="B6105" s="16"/>
      <c r="C6105" s="16"/>
      <c r="D6105" s="16"/>
      <c r="E6105" s="16"/>
      <c r="F6105" s="16"/>
      <c r="G6105" s="24"/>
    </row>
    <row r="6106" spans="1:7">
      <c r="A6106" s="16"/>
      <c r="B6106" s="16"/>
      <c r="C6106" s="16"/>
      <c r="D6106" s="16"/>
      <c r="E6106" s="16"/>
      <c r="F6106" s="16"/>
      <c r="G6106" s="24"/>
    </row>
    <row r="6107" spans="1:7">
      <c r="A6107" s="16"/>
      <c r="B6107" s="16"/>
      <c r="C6107" s="16"/>
      <c r="D6107" s="16"/>
      <c r="E6107" s="16"/>
      <c r="F6107" s="16"/>
      <c r="G6107" s="24"/>
    </row>
    <row r="6108" spans="1:7">
      <c r="A6108" s="16"/>
      <c r="B6108" s="16"/>
      <c r="C6108" s="16"/>
      <c r="D6108" s="16"/>
      <c r="E6108" s="16"/>
      <c r="F6108" s="16"/>
      <c r="G6108" s="24"/>
    </row>
    <row r="6109" spans="1:7">
      <c r="A6109" s="16"/>
      <c r="B6109" s="16"/>
      <c r="C6109" s="16"/>
      <c r="D6109" s="16"/>
      <c r="E6109" s="16"/>
      <c r="F6109" s="16"/>
      <c r="G6109" s="24"/>
    </row>
    <row r="6110" spans="1:7">
      <c r="A6110" s="16"/>
      <c r="B6110" s="16"/>
      <c r="C6110" s="16"/>
      <c r="D6110" s="16"/>
      <c r="E6110" s="16"/>
      <c r="F6110" s="16"/>
      <c r="G6110" s="24"/>
    </row>
    <row r="6111" spans="1:7">
      <c r="A6111" s="16"/>
      <c r="B6111" s="16"/>
      <c r="C6111" s="16"/>
      <c r="D6111" s="16"/>
      <c r="E6111" s="16"/>
      <c r="F6111" s="16"/>
      <c r="G6111" s="24"/>
    </row>
    <row r="6112" spans="1:7">
      <c r="A6112" s="16"/>
      <c r="B6112" s="16"/>
      <c r="C6112" s="16"/>
      <c r="D6112" s="16"/>
      <c r="E6112" s="16"/>
      <c r="F6112" s="16"/>
      <c r="G6112" s="24"/>
    </row>
    <row r="6113" spans="1:7">
      <c r="A6113" s="16"/>
      <c r="B6113" s="16"/>
      <c r="C6113" s="16"/>
      <c r="D6113" s="16"/>
      <c r="E6113" s="16"/>
      <c r="F6113" s="16"/>
      <c r="G6113" s="24"/>
    </row>
    <row r="6114" spans="1:7">
      <c r="A6114" s="16"/>
      <c r="B6114" s="16"/>
      <c r="C6114" s="16"/>
      <c r="D6114" s="16"/>
      <c r="E6114" s="16"/>
      <c r="F6114" s="16"/>
      <c r="G6114" s="24"/>
    </row>
    <row r="6115" spans="1:7">
      <c r="A6115" s="16"/>
      <c r="B6115" s="16"/>
      <c r="C6115" s="16"/>
      <c r="D6115" s="16"/>
      <c r="E6115" s="16"/>
      <c r="F6115" s="16"/>
      <c r="G6115" s="24"/>
    </row>
    <row r="6116" spans="1:7">
      <c r="A6116" s="16"/>
      <c r="B6116" s="16"/>
      <c r="C6116" s="16"/>
      <c r="D6116" s="16"/>
      <c r="E6116" s="16"/>
      <c r="F6116" s="16"/>
      <c r="G6116" s="24"/>
    </row>
    <row r="6117" spans="1:7">
      <c r="A6117" s="16"/>
      <c r="B6117" s="16"/>
      <c r="C6117" s="16"/>
      <c r="D6117" s="16"/>
      <c r="E6117" s="16"/>
      <c r="F6117" s="16"/>
      <c r="G6117" s="24"/>
    </row>
    <row r="6118" spans="1:7">
      <c r="A6118" s="16"/>
      <c r="B6118" s="16"/>
      <c r="C6118" s="16"/>
      <c r="D6118" s="16"/>
      <c r="E6118" s="16"/>
      <c r="F6118" s="16"/>
      <c r="G6118" s="24"/>
    </row>
    <row r="6119" spans="1:7">
      <c r="A6119" s="16"/>
      <c r="B6119" s="16"/>
      <c r="C6119" s="16"/>
      <c r="D6119" s="16"/>
      <c r="E6119" s="16"/>
      <c r="F6119" s="16"/>
      <c r="G6119" s="24"/>
    </row>
    <row r="6120" spans="1:7">
      <c r="A6120" s="16"/>
      <c r="B6120" s="16"/>
      <c r="C6120" s="16"/>
      <c r="D6120" s="16"/>
      <c r="E6120" s="16"/>
      <c r="F6120" s="16"/>
      <c r="G6120" s="24"/>
    </row>
    <row r="6121" spans="1:7">
      <c r="A6121" s="16"/>
      <c r="B6121" s="16"/>
      <c r="C6121" s="16"/>
      <c r="D6121" s="16"/>
      <c r="E6121" s="16"/>
      <c r="F6121" s="16"/>
      <c r="G6121" s="24"/>
    </row>
    <row r="6122" spans="1:7">
      <c r="A6122" s="16"/>
      <c r="B6122" s="16"/>
      <c r="C6122" s="16"/>
      <c r="D6122" s="16"/>
      <c r="E6122" s="16"/>
      <c r="F6122" s="16"/>
      <c r="G6122" s="24"/>
    </row>
    <row r="6123" spans="1:7">
      <c r="A6123" s="16"/>
      <c r="B6123" s="16"/>
      <c r="C6123" s="16"/>
      <c r="D6123" s="16"/>
      <c r="E6123" s="16"/>
      <c r="F6123" s="16"/>
      <c r="G6123" s="24"/>
    </row>
    <row r="6124" spans="1:7">
      <c r="A6124" s="16"/>
      <c r="B6124" s="16"/>
      <c r="C6124" s="16"/>
      <c r="D6124" s="16"/>
      <c r="E6124" s="16"/>
      <c r="F6124" s="16"/>
      <c r="G6124" s="24"/>
    </row>
    <row r="6125" spans="1:7">
      <c r="A6125" s="16"/>
      <c r="B6125" s="16"/>
      <c r="C6125" s="16"/>
      <c r="D6125" s="16"/>
      <c r="E6125" s="16"/>
      <c r="F6125" s="16"/>
      <c r="G6125" s="24"/>
    </row>
    <row r="6126" spans="1:7">
      <c r="A6126" s="16"/>
      <c r="B6126" s="16"/>
      <c r="C6126" s="16"/>
      <c r="D6126" s="16"/>
      <c r="E6126" s="16"/>
      <c r="F6126" s="16"/>
      <c r="G6126" s="24"/>
    </row>
    <row r="6127" spans="1:7">
      <c r="A6127" s="16"/>
      <c r="B6127" s="16"/>
      <c r="C6127" s="16"/>
      <c r="D6127" s="16"/>
      <c r="E6127" s="16"/>
      <c r="F6127" s="16"/>
      <c r="G6127" s="24"/>
    </row>
    <row r="6128" spans="1:7">
      <c r="A6128" s="16"/>
      <c r="B6128" s="16"/>
      <c r="C6128" s="16"/>
      <c r="D6128" s="16"/>
      <c r="E6128" s="16"/>
      <c r="F6128" s="16"/>
      <c r="G6128" s="24"/>
    </row>
    <row r="6129" spans="1:7">
      <c r="A6129" s="16"/>
      <c r="B6129" s="16"/>
      <c r="C6129" s="16"/>
      <c r="D6129" s="16"/>
      <c r="E6129" s="16"/>
      <c r="F6129" s="16"/>
      <c r="G6129" s="24"/>
    </row>
    <row r="6130" spans="1:7">
      <c r="A6130" s="16"/>
      <c r="B6130" s="16"/>
      <c r="C6130" s="16"/>
      <c r="D6130" s="16"/>
      <c r="E6130" s="16"/>
      <c r="F6130" s="16"/>
      <c r="G6130" s="24"/>
    </row>
    <row r="6131" spans="1:7">
      <c r="A6131" s="16"/>
      <c r="B6131" s="16"/>
      <c r="C6131" s="16"/>
      <c r="D6131" s="16"/>
      <c r="E6131" s="16"/>
      <c r="F6131" s="16"/>
      <c r="G6131" s="24"/>
    </row>
    <row r="6132" spans="1:7">
      <c r="A6132" s="16"/>
      <c r="B6132" s="16"/>
      <c r="C6132" s="16"/>
      <c r="D6132" s="16"/>
      <c r="E6132" s="16"/>
      <c r="F6132" s="16"/>
      <c r="G6132" s="24"/>
    </row>
    <row r="6133" spans="1:7">
      <c r="A6133" s="16"/>
      <c r="B6133" s="16"/>
      <c r="C6133" s="16"/>
      <c r="D6133" s="16"/>
      <c r="E6133" s="16"/>
      <c r="F6133" s="16"/>
      <c r="G6133" s="24"/>
    </row>
    <row r="6134" spans="1:7">
      <c r="A6134" s="16"/>
      <c r="B6134" s="16"/>
      <c r="C6134" s="16"/>
      <c r="D6134" s="16"/>
      <c r="E6134" s="16"/>
      <c r="F6134" s="16"/>
      <c r="G6134" s="24"/>
    </row>
    <row r="6135" spans="1:7">
      <c r="A6135" s="16"/>
      <c r="B6135" s="16"/>
      <c r="C6135" s="16"/>
      <c r="D6135" s="16"/>
      <c r="E6135" s="16"/>
      <c r="F6135" s="16"/>
      <c r="G6135" s="24"/>
    </row>
    <row r="6136" spans="1:7">
      <c r="A6136" s="16"/>
      <c r="B6136" s="16"/>
      <c r="C6136" s="16"/>
      <c r="D6136" s="16"/>
      <c r="E6136" s="16"/>
      <c r="F6136" s="16"/>
      <c r="G6136" s="24"/>
    </row>
    <row r="6137" spans="1:7">
      <c r="A6137" s="16"/>
      <c r="B6137" s="16"/>
      <c r="C6137" s="16"/>
      <c r="D6137" s="16"/>
      <c r="E6137" s="16"/>
      <c r="F6137" s="16"/>
      <c r="G6137" s="24"/>
    </row>
    <row r="6138" spans="1:7">
      <c r="A6138" s="16"/>
      <c r="B6138" s="16"/>
      <c r="C6138" s="16"/>
      <c r="D6138" s="16"/>
      <c r="E6138" s="16"/>
      <c r="F6138" s="16"/>
      <c r="G6138" s="24"/>
    </row>
    <row r="6139" spans="1:7">
      <c r="A6139" s="16"/>
      <c r="B6139" s="16"/>
      <c r="C6139" s="16"/>
      <c r="D6139" s="16"/>
      <c r="E6139" s="16"/>
      <c r="F6139" s="16"/>
      <c r="G6139" s="24"/>
    </row>
    <row r="6140" spans="1:7">
      <c r="A6140" s="16"/>
      <c r="B6140" s="16"/>
      <c r="C6140" s="16"/>
      <c r="D6140" s="16"/>
      <c r="E6140" s="16"/>
      <c r="F6140" s="16"/>
      <c r="G6140" s="24"/>
    </row>
    <row r="6141" spans="1:7">
      <c r="A6141" s="16"/>
      <c r="B6141" s="16"/>
      <c r="C6141" s="16"/>
      <c r="D6141" s="16"/>
      <c r="E6141" s="16"/>
      <c r="F6141" s="16"/>
      <c r="G6141" s="24"/>
    </row>
    <row r="6142" spans="1:7">
      <c r="A6142" s="16"/>
      <c r="B6142" s="16"/>
      <c r="C6142" s="16"/>
      <c r="D6142" s="16"/>
      <c r="E6142" s="16"/>
      <c r="F6142" s="16"/>
      <c r="G6142" s="24"/>
    </row>
    <row r="6143" spans="1:7">
      <c r="A6143" s="16"/>
      <c r="B6143" s="16"/>
      <c r="C6143" s="16"/>
      <c r="D6143" s="16"/>
      <c r="E6143" s="16"/>
      <c r="F6143" s="16"/>
      <c r="G6143" s="24"/>
    </row>
    <row r="6144" spans="1:7">
      <c r="A6144" s="16"/>
      <c r="B6144" s="16"/>
      <c r="C6144" s="16"/>
      <c r="D6144" s="16"/>
      <c r="E6144" s="16"/>
      <c r="F6144" s="16"/>
      <c r="G6144" s="24"/>
    </row>
    <row r="6145" spans="1:7">
      <c r="A6145" s="16"/>
      <c r="B6145" s="16"/>
      <c r="C6145" s="16"/>
      <c r="D6145" s="16"/>
      <c r="E6145" s="16"/>
      <c r="F6145" s="16"/>
      <c r="G6145" s="24"/>
    </row>
    <row r="6146" spans="1:7">
      <c r="A6146" s="16"/>
      <c r="B6146" s="16"/>
      <c r="C6146" s="16"/>
      <c r="D6146" s="16"/>
      <c r="E6146" s="16"/>
      <c r="F6146" s="16"/>
      <c r="G6146" s="24"/>
    </row>
    <row r="6147" spans="1:7">
      <c r="A6147" s="16"/>
      <c r="B6147" s="16"/>
      <c r="C6147" s="16"/>
      <c r="D6147" s="16"/>
      <c r="E6147" s="16"/>
      <c r="F6147" s="16"/>
      <c r="G6147" s="24"/>
    </row>
    <row r="6148" spans="1:7">
      <c r="A6148" s="16"/>
      <c r="B6148" s="16"/>
      <c r="C6148" s="16"/>
      <c r="D6148" s="16"/>
      <c r="E6148" s="16"/>
      <c r="F6148" s="16"/>
      <c r="G6148" s="24"/>
    </row>
    <row r="6149" spans="1:7">
      <c r="A6149" s="16"/>
      <c r="B6149" s="16"/>
      <c r="C6149" s="16"/>
      <c r="D6149" s="16"/>
      <c r="E6149" s="16"/>
      <c r="F6149" s="16"/>
      <c r="G6149" s="24"/>
    </row>
    <row r="6150" spans="1:7">
      <c r="A6150" s="16"/>
      <c r="B6150" s="16"/>
      <c r="C6150" s="16"/>
      <c r="D6150" s="16"/>
      <c r="E6150" s="16"/>
      <c r="F6150" s="16"/>
      <c r="G6150" s="24"/>
    </row>
    <row r="6151" spans="1:7">
      <c r="A6151" s="16"/>
      <c r="B6151" s="16"/>
      <c r="C6151" s="16"/>
      <c r="D6151" s="16"/>
      <c r="E6151" s="16"/>
      <c r="F6151" s="16"/>
      <c r="G6151" s="24"/>
    </row>
    <row r="6152" spans="1:7">
      <c r="A6152" s="16"/>
      <c r="B6152" s="16"/>
      <c r="C6152" s="16"/>
      <c r="D6152" s="16"/>
      <c r="E6152" s="16"/>
      <c r="F6152" s="16"/>
      <c r="G6152" s="24"/>
    </row>
    <row r="6153" spans="1:7">
      <c r="A6153" s="16"/>
      <c r="B6153" s="16"/>
      <c r="C6153" s="16"/>
      <c r="D6153" s="16"/>
      <c r="E6153" s="16"/>
      <c r="F6153" s="16"/>
      <c r="G6153" s="24"/>
    </row>
    <row r="6154" spans="1:7">
      <c r="A6154" s="16"/>
      <c r="B6154" s="16"/>
      <c r="C6154" s="16"/>
      <c r="D6154" s="16"/>
      <c r="E6154" s="16"/>
      <c r="F6154" s="16"/>
      <c r="G6154" s="24"/>
    </row>
    <row r="6155" spans="1:7">
      <c r="A6155" s="16"/>
      <c r="B6155" s="16"/>
      <c r="C6155" s="16"/>
      <c r="D6155" s="16"/>
      <c r="E6155" s="16"/>
      <c r="F6155" s="16"/>
      <c r="G6155" s="24"/>
    </row>
    <row r="6156" spans="1:7">
      <c r="A6156" s="16"/>
      <c r="B6156" s="16"/>
      <c r="C6156" s="16"/>
      <c r="D6156" s="16"/>
      <c r="E6156" s="16"/>
      <c r="F6156" s="16"/>
      <c r="G6156" s="24"/>
    </row>
    <row r="6157" spans="1:7">
      <c r="A6157" s="16"/>
      <c r="B6157" s="16"/>
      <c r="C6157" s="16"/>
      <c r="D6157" s="16"/>
      <c r="E6157" s="16"/>
      <c r="F6157" s="16"/>
      <c r="G6157" s="24"/>
    </row>
    <row r="6158" spans="1:7">
      <c r="A6158" s="16"/>
      <c r="B6158" s="16"/>
      <c r="C6158" s="16"/>
      <c r="D6158" s="16"/>
      <c r="E6158" s="16"/>
      <c r="F6158" s="16"/>
      <c r="G6158" s="24"/>
    </row>
    <row r="6159" spans="1:7">
      <c r="A6159" s="16"/>
      <c r="B6159" s="16"/>
      <c r="C6159" s="16"/>
      <c r="D6159" s="16"/>
      <c r="E6159" s="16"/>
      <c r="F6159" s="16"/>
      <c r="G6159" s="24"/>
    </row>
    <row r="6160" spans="1:7">
      <c r="A6160" s="16"/>
      <c r="B6160" s="16"/>
      <c r="C6160" s="16"/>
      <c r="D6160" s="16"/>
      <c r="E6160" s="16"/>
      <c r="F6160" s="16"/>
      <c r="G6160" s="24"/>
    </row>
    <row r="6161" spans="1:7">
      <c r="A6161" s="16"/>
      <c r="B6161" s="16"/>
      <c r="C6161" s="16"/>
      <c r="D6161" s="16"/>
      <c r="E6161" s="16"/>
      <c r="F6161" s="16"/>
      <c r="G6161" s="24"/>
    </row>
    <row r="6162" spans="1:7">
      <c r="A6162" s="16"/>
      <c r="B6162" s="16"/>
      <c r="C6162" s="16"/>
      <c r="D6162" s="16"/>
      <c r="E6162" s="16"/>
      <c r="F6162" s="16"/>
      <c r="G6162" s="24"/>
    </row>
    <row r="6163" spans="1:7">
      <c r="A6163" s="16"/>
      <c r="B6163" s="16"/>
      <c r="C6163" s="16"/>
      <c r="D6163" s="16"/>
      <c r="E6163" s="16"/>
      <c r="F6163" s="16"/>
      <c r="G6163" s="24"/>
    </row>
    <row r="6164" spans="1:7">
      <c r="A6164" s="16"/>
      <c r="B6164" s="16"/>
      <c r="C6164" s="16"/>
      <c r="D6164" s="16"/>
      <c r="E6164" s="16"/>
      <c r="F6164" s="16"/>
      <c r="G6164" s="24"/>
    </row>
    <row r="6165" spans="1:7">
      <c r="A6165" s="16"/>
      <c r="B6165" s="16"/>
      <c r="C6165" s="16"/>
      <c r="D6165" s="16"/>
      <c r="E6165" s="16"/>
      <c r="F6165" s="16"/>
      <c r="G6165" s="24"/>
    </row>
    <row r="6166" spans="1:7">
      <c r="A6166" s="16"/>
      <c r="B6166" s="16"/>
      <c r="C6166" s="16"/>
      <c r="D6166" s="16"/>
      <c r="E6166" s="16"/>
      <c r="F6166" s="16"/>
      <c r="G6166" s="24"/>
    </row>
    <row r="6167" spans="1:7">
      <c r="A6167" s="16"/>
      <c r="B6167" s="16"/>
      <c r="C6167" s="16"/>
      <c r="D6167" s="16"/>
      <c r="E6167" s="16"/>
      <c r="F6167" s="16"/>
      <c r="G6167" s="24"/>
    </row>
    <row r="6168" spans="1:7">
      <c r="A6168" s="16"/>
      <c r="B6168" s="16"/>
      <c r="C6168" s="16"/>
      <c r="D6168" s="16"/>
      <c r="E6168" s="16"/>
      <c r="F6168" s="16"/>
      <c r="G6168" s="24"/>
    </row>
    <row r="6169" spans="1:7">
      <c r="A6169" s="16"/>
      <c r="B6169" s="16"/>
      <c r="C6169" s="16"/>
      <c r="D6169" s="16"/>
      <c r="E6169" s="16"/>
      <c r="F6169" s="16"/>
      <c r="G6169" s="24"/>
    </row>
    <row r="6170" spans="1:7">
      <c r="A6170" s="16"/>
      <c r="B6170" s="16"/>
      <c r="C6170" s="16"/>
      <c r="D6170" s="16"/>
      <c r="E6170" s="16"/>
      <c r="F6170" s="16"/>
      <c r="G6170" s="24"/>
    </row>
    <row r="6171" spans="1:7">
      <c r="A6171" s="16"/>
      <c r="B6171" s="16"/>
      <c r="C6171" s="16"/>
      <c r="D6171" s="16"/>
      <c r="E6171" s="16"/>
      <c r="F6171" s="16"/>
      <c r="G6171" s="24"/>
    </row>
    <row r="6172" spans="1:7">
      <c r="A6172" s="16"/>
      <c r="B6172" s="16"/>
      <c r="C6172" s="16"/>
      <c r="D6172" s="16"/>
      <c r="E6172" s="16"/>
      <c r="F6172" s="16"/>
      <c r="G6172" s="24"/>
    </row>
    <row r="6173" spans="1:7">
      <c r="A6173" s="16"/>
      <c r="B6173" s="16"/>
      <c r="C6173" s="16"/>
      <c r="D6173" s="16"/>
      <c r="E6173" s="16"/>
      <c r="F6173" s="16"/>
      <c r="G6173" s="24"/>
    </row>
    <row r="6174" spans="1:7">
      <c r="A6174" s="16"/>
      <c r="B6174" s="16"/>
      <c r="C6174" s="16"/>
      <c r="D6174" s="16"/>
      <c r="E6174" s="16"/>
      <c r="F6174" s="16"/>
      <c r="G6174" s="24"/>
    </row>
    <row r="6175" spans="1:7">
      <c r="A6175" s="16"/>
      <c r="B6175" s="16"/>
      <c r="C6175" s="16"/>
      <c r="D6175" s="16"/>
      <c r="E6175" s="16"/>
      <c r="F6175" s="16"/>
      <c r="G6175" s="24"/>
    </row>
    <row r="6176" spans="1:7">
      <c r="A6176" s="16"/>
      <c r="B6176" s="16"/>
      <c r="C6176" s="16"/>
      <c r="D6176" s="16"/>
      <c r="E6176" s="16"/>
      <c r="F6176" s="16"/>
      <c r="G6176" s="24"/>
    </row>
    <row r="6177" spans="1:7">
      <c r="A6177" s="16"/>
      <c r="B6177" s="16"/>
      <c r="C6177" s="16"/>
      <c r="D6177" s="16"/>
      <c r="E6177" s="16"/>
      <c r="F6177" s="16"/>
      <c r="G6177" s="24"/>
    </row>
    <row r="6178" spans="1:7">
      <c r="A6178" s="16"/>
      <c r="B6178" s="16"/>
      <c r="C6178" s="16"/>
      <c r="D6178" s="16"/>
      <c r="E6178" s="16"/>
      <c r="F6178" s="16"/>
      <c r="G6178" s="24"/>
    </row>
    <row r="6179" spans="1:7">
      <c r="A6179" s="16"/>
      <c r="B6179" s="16"/>
      <c r="C6179" s="16"/>
      <c r="D6179" s="16"/>
      <c r="E6179" s="16"/>
      <c r="F6179" s="16"/>
      <c r="G6179" s="24"/>
    </row>
    <row r="6180" spans="1:7">
      <c r="A6180" s="16"/>
      <c r="B6180" s="16"/>
      <c r="C6180" s="16"/>
      <c r="D6180" s="16"/>
      <c r="E6180" s="16"/>
      <c r="F6180" s="16"/>
      <c r="G6180" s="24"/>
    </row>
    <row r="6181" spans="1:7">
      <c r="A6181" s="16"/>
      <c r="B6181" s="16"/>
      <c r="C6181" s="16"/>
      <c r="D6181" s="16"/>
      <c r="E6181" s="16"/>
      <c r="F6181" s="16"/>
      <c r="G6181" s="24"/>
    </row>
    <row r="6182" spans="1:7">
      <c r="A6182" s="16"/>
      <c r="B6182" s="16"/>
      <c r="C6182" s="16"/>
      <c r="D6182" s="16"/>
      <c r="E6182" s="16"/>
      <c r="F6182" s="16"/>
      <c r="G6182" s="24"/>
    </row>
    <row r="6183" spans="1:7">
      <c r="A6183" s="16"/>
      <c r="B6183" s="16"/>
      <c r="C6183" s="16"/>
      <c r="D6183" s="16"/>
      <c r="E6183" s="16"/>
      <c r="F6183" s="16"/>
      <c r="G6183" s="24"/>
    </row>
    <row r="6184" spans="1:7">
      <c r="A6184" s="16"/>
      <c r="B6184" s="16"/>
      <c r="C6184" s="16"/>
      <c r="D6184" s="16"/>
      <c r="E6184" s="16"/>
      <c r="F6184" s="16"/>
      <c r="G6184" s="24"/>
    </row>
    <row r="6185" spans="1:7">
      <c r="A6185" s="16"/>
      <c r="B6185" s="16"/>
      <c r="C6185" s="16"/>
      <c r="D6185" s="16"/>
      <c r="E6185" s="16"/>
      <c r="F6185" s="16"/>
      <c r="G6185" s="24"/>
    </row>
    <row r="6186" spans="1:7">
      <c r="A6186" s="16"/>
      <c r="B6186" s="16"/>
      <c r="C6186" s="16"/>
      <c r="D6186" s="16"/>
      <c r="E6186" s="16"/>
      <c r="F6186" s="16"/>
      <c r="G6186" s="24"/>
    </row>
    <row r="6187" spans="1:7">
      <c r="A6187" s="16"/>
      <c r="B6187" s="16"/>
      <c r="C6187" s="16"/>
      <c r="D6187" s="16"/>
      <c r="E6187" s="16"/>
      <c r="F6187" s="16"/>
      <c r="G6187" s="24"/>
    </row>
    <row r="6188" spans="1:7">
      <c r="A6188" s="16"/>
      <c r="B6188" s="16"/>
      <c r="C6188" s="16"/>
      <c r="D6188" s="16"/>
      <c r="E6188" s="16"/>
      <c r="F6188" s="16"/>
      <c r="G6188" s="24"/>
    </row>
    <row r="6189" spans="1:7">
      <c r="A6189" s="16"/>
      <c r="B6189" s="16"/>
      <c r="C6189" s="16"/>
      <c r="D6189" s="16"/>
      <c r="E6189" s="16"/>
      <c r="F6189" s="16"/>
      <c r="G6189" s="24"/>
    </row>
    <row r="6190" spans="1:7">
      <c r="A6190" s="16"/>
      <c r="B6190" s="16"/>
      <c r="C6190" s="16"/>
      <c r="D6190" s="16"/>
      <c r="E6190" s="16"/>
      <c r="F6190" s="16"/>
      <c r="G6190" s="24"/>
    </row>
    <row r="6191" spans="1:7">
      <c r="A6191" s="16"/>
      <c r="B6191" s="16"/>
      <c r="C6191" s="16"/>
      <c r="D6191" s="16"/>
      <c r="E6191" s="16"/>
      <c r="F6191" s="16"/>
      <c r="G6191" s="24"/>
    </row>
    <row r="6192" spans="1:7">
      <c r="A6192" s="16"/>
      <c r="B6192" s="16"/>
      <c r="C6192" s="16"/>
      <c r="D6192" s="16"/>
      <c r="E6192" s="16"/>
      <c r="F6192" s="16"/>
      <c r="G6192" s="24"/>
    </row>
    <row r="6193" spans="1:7">
      <c r="A6193" s="16"/>
      <c r="B6193" s="16"/>
      <c r="C6193" s="16"/>
      <c r="D6193" s="16"/>
      <c r="E6193" s="16"/>
      <c r="F6193" s="16"/>
      <c r="G6193" s="24"/>
    </row>
    <row r="6194" spans="1:7">
      <c r="A6194" s="16"/>
      <c r="B6194" s="16"/>
      <c r="C6194" s="16"/>
      <c r="D6194" s="16"/>
      <c r="E6194" s="16"/>
      <c r="F6194" s="16"/>
      <c r="G6194" s="24"/>
    </row>
    <row r="6195" spans="1:7">
      <c r="A6195" s="16"/>
      <c r="B6195" s="16"/>
      <c r="C6195" s="16"/>
      <c r="D6195" s="16"/>
      <c r="E6195" s="16"/>
      <c r="F6195" s="16"/>
      <c r="G6195" s="24"/>
    </row>
    <row r="6196" spans="1:7">
      <c r="A6196" s="16"/>
      <c r="B6196" s="16"/>
      <c r="C6196" s="16"/>
      <c r="D6196" s="16"/>
      <c r="E6196" s="16"/>
      <c r="F6196" s="16"/>
      <c r="G6196" s="24"/>
    </row>
    <row r="6197" spans="1:7">
      <c r="A6197" s="16"/>
      <c r="B6197" s="16"/>
      <c r="C6197" s="16"/>
      <c r="D6197" s="16"/>
      <c r="E6197" s="16"/>
      <c r="F6197" s="16"/>
      <c r="G6197" s="24"/>
    </row>
    <row r="6198" spans="1:7">
      <c r="A6198" s="16"/>
      <c r="B6198" s="16"/>
      <c r="C6198" s="16"/>
      <c r="D6198" s="16"/>
      <c r="E6198" s="16"/>
      <c r="F6198" s="16"/>
      <c r="G6198" s="24"/>
    </row>
    <row r="6199" spans="1:7">
      <c r="A6199" s="16"/>
      <c r="B6199" s="16"/>
      <c r="C6199" s="16"/>
      <c r="D6199" s="16"/>
      <c r="E6199" s="16"/>
      <c r="F6199" s="16"/>
      <c r="G6199" s="24"/>
    </row>
    <row r="6200" spans="1:7">
      <c r="A6200" s="16"/>
      <c r="B6200" s="16"/>
      <c r="C6200" s="16"/>
      <c r="D6200" s="16"/>
      <c r="E6200" s="16"/>
      <c r="F6200" s="16"/>
      <c r="G6200" s="24"/>
    </row>
    <row r="6201" spans="1:7">
      <c r="A6201" s="16"/>
      <c r="B6201" s="16"/>
      <c r="C6201" s="16"/>
      <c r="D6201" s="16"/>
      <c r="E6201" s="16"/>
      <c r="F6201" s="16"/>
      <c r="G6201" s="24"/>
    </row>
    <row r="6202" spans="1:7">
      <c r="A6202" s="16"/>
      <c r="B6202" s="16"/>
      <c r="C6202" s="16"/>
      <c r="D6202" s="16"/>
      <c r="E6202" s="16"/>
      <c r="F6202" s="16"/>
      <c r="G6202" s="24"/>
    </row>
    <row r="6203" spans="1:7">
      <c r="A6203" s="16"/>
      <c r="B6203" s="16"/>
      <c r="C6203" s="16"/>
      <c r="D6203" s="16"/>
      <c r="E6203" s="16"/>
      <c r="F6203" s="16"/>
      <c r="G6203" s="24"/>
    </row>
    <row r="6204" spans="1:7">
      <c r="A6204" s="16"/>
      <c r="B6204" s="16"/>
      <c r="C6204" s="16"/>
      <c r="D6204" s="16"/>
      <c r="E6204" s="16"/>
      <c r="F6204" s="16"/>
      <c r="G6204" s="24"/>
    </row>
    <row r="6205" spans="1:7">
      <c r="A6205" s="16"/>
      <c r="B6205" s="16"/>
      <c r="C6205" s="16"/>
      <c r="D6205" s="16"/>
      <c r="E6205" s="16"/>
      <c r="F6205" s="16"/>
      <c r="G6205" s="24"/>
    </row>
    <row r="6206" spans="1:7">
      <c r="A6206" s="16"/>
      <c r="B6206" s="16"/>
      <c r="C6206" s="16"/>
      <c r="D6206" s="16"/>
      <c r="E6206" s="16"/>
      <c r="F6206" s="16"/>
      <c r="G6206" s="24"/>
    </row>
    <row r="6207" spans="1:7">
      <c r="A6207" s="16"/>
      <c r="B6207" s="16"/>
      <c r="C6207" s="16"/>
      <c r="D6207" s="16"/>
      <c r="E6207" s="16"/>
      <c r="F6207" s="16"/>
      <c r="G6207" s="24"/>
    </row>
    <row r="6208" spans="1:7">
      <c r="A6208" s="16"/>
      <c r="B6208" s="16"/>
      <c r="C6208" s="16"/>
      <c r="D6208" s="16"/>
      <c r="E6208" s="16"/>
      <c r="F6208" s="16"/>
      <c r="G6208" s="24"/>
    </row>
    <row r="6209" spans="1:7">
      <c r="A6209" s="16"/>
      <c r="B6209" s="16"/>
      <c r="C6209" s="16"/>
      <c r="D6209" s="16"/>
      <c r="E6209" s="16"/>
      <c r="F6209" s="16"/>
      <c r="G6209" s="24"/>
    </row>
    <row r="6210" spans="1:7">
      <c r="A6210" s="16"/>
      <c r="B6210" s="16"/>
      <c r="C6210" s="16"/>
      <c r="D6210" s="16"/>
      <c r="E6210" s="16"/>
      <c r="F6210" s="16"/>
      <c r="G6210" s="24"/>
    </row>
    <row r="6211" spans="1:7">
      <c r="A6211" s="16"/>
      <c r="B6211" s="16"/>
      <c r="C6211" s="16"/>
      <c r="D6211" s="16"/>
      <c r="E6211" s="16"/>
      <c r="F6211" s="16"/>
      <c r="G6211" s="24"/>
    </row>
    <row r="6212" spans="1:7">
      <c r="A6212" s="16"/>
      <c r="B6212" s="16"/>
      <c r="C6212" s="16"/>
      <c r="D6212" s="16"/>
      <c r="E6212" s="16"/>
      <c r="F6212" s="16"/>
      <c r="G6212" s="24"/>
    </row>
    <row r="6213" spans="1:7">
      <c r="A6213" s="16"/>
      <c r="B6213" s="16"/>
      <c r="C6213" s="16"/>
      <c r="D6213" s="16"/>
      <c r="E6213" s="16"/>
      <c r="F6213" s="16"/>
      <c r="G6213" s="24"/>
    </row>
    <row r="6214" spans="1:7">
      <c r="A6214" s="16"/>
      <c r="B6214" s="16"/>
      <c r="C6214" s="16"/>
      <c r="D6214" s="16"/>
      <c r="E6214" s="16"/>
      <c r="F6214" s="16"/>
      <c r="G6214" s="24"/>
    </row>
    <row r="6215" spans="1:7">
      <c r="A6215" s="16"/>
      <c r="B6215" s="16"/>
      <c r="C6215" s="16"/>
      <c r="D6215" s="16"/>
      <c r="E6215" s="16"/>
      <c r="F6215" s="16"/>
      <c r="G6215" s="24"/>
    </row>
    <row r="6216" spans="1:7">
      <c r="A6216" s="16"/>
      <c r="B6216" s="16"/>
      <c r="C6216" s="16"/>
      <c r="D6216" s="16"/>
      <c r="E6216" s="16"/>
      <c r="F6216" s="16"/>
      <c r="G6216" s="24"/>
    </row>
    <row r="6217" spans="1:7">
      <c r="A6217" s="16"/>
      <c r="B6217" s="16"/>
      <c r="C6217" s="16"/>
      <c r="D6217" s="16"/>
      <c r="E6217" s="16"/>
      <c r="F6217" s="16"/>
      <c r="G6217" s="24"/>
    </row>
    <row r="6218" spans="1:7">
      <c r="A6218" s="16"/>
      <c r="B6218" s="16"/>
      <c r="C6218" s="16"/>
      <c r="D6218" s="16"/>
      <c r="E6218" s="16"/>
      <c r="F6218" s="16"/>
      <c r="G6218" s="24"/>
    </row>
    <row r="6219" spans="1:7">
      <c r="A6219" s="16"/>
      <c r="B6219" s="16"/>
      <c r="C6219" s="16"/>
      <c r="D6219" s="16"/>
      <c r="E6219" s="16"/>
      <c r="F6219" s="16"/>
      <c r="G6219" s="24"/>
    </row>
    <row r="6220" spans="1:7">
      <c r="A6220" s="16"/>
      <c r="B6220" s="16"/>
      <c r="C6220" s="16"/>
      <c r="D6220" s="16"/>
      <c r="E6220" s="16"/>
      <c r="F6220" s="16"/>
      <c r="G6220" s="24"/>
    </row>
    <row r="6221" spans="1:7">
      <c r="A6221" s="16"/>
      <c r="B6221" s="16"/>
      <c r="C6221" s="16"/>
      <c r="D6221" s="16"/>
      <c r="E6221" s="16"/>
      <c r="F6221" s="16"/>
      <c r="G6221" s="24"/>
    </row>
    <row r="6222" spans="1:7">
      <c r="A6222" s="16"/>
      <c r="B6222" s="16"/>
      <c r="C6222" s="16"/>
      <c r="D6222" s="16"/>
      <c r="E6222" s="16"/>
      <c r="F6222" s="16"/>
      <c r="G6222" s="24"/>
    </row>
    <row r="6223" spans="1:7">
      <c r="A6223" s="16"/>
      <c r="B6223" s="16"/>
      <c r="C6223" s="16"/>
      <c r="D6223" s="16"/>
      <c r="E6223" s="16"/>
      <c r="F6223" s="16"/>
      <c r="G6223" s="24"/>
    </row>
    <row r="6224" spans="1:7">
      <c r="A6224" s="16"/>
      <c r="B6224" s="16"/>
      <c r="C6224" s="16"/>
      <c r="D6224" s="16"/>
      <c r="E6224" s="16"/>
      <c r="F6224" s="16"/>
      <c r="G6224" s="24"/>
    </row>
    <row r="6225" spans="1:7">
      <c r="A6225" s="16"/>
      <c r="B6225" s="16"/>
      <c r="C6225" s="16"/>
      <c r="D6225" s="16"/>
      <c r="E6225" s="16"/>
      <c r="F6225" s="16"/>
      <c r="G6225" s="24"/>
    </row>
    <row r="6226" spans="1:7">
      <c r="A6226" s="16"/>
      <c r="B6226" s="16"/>
      <c r="C6226" s="16"/>
      <c r="D6226" s="16"/>
      <c r="E6226" s="16"/>
      <c r="F6226" s="16"/>
      <c r="G6226" s="24"/>
    </row>
    <row r="6227" spans="1:7">
      <c r="A6227" s="16"/>
      <c r="B6227" s="16"/>
      <c r="C6227" s="16"/>
      <c r="D6227" s="16"/>
      <c r="E6227" s="16"/>
      <c r="F6227" s="16"/>
      <c r="G6227" s="24"/>
    </row>
    <row r="6228" spans="1:7">
      <c r="A6228" s="16"/>
      <c r="B6228" s="16"/>
      <c r="C6228" s="16"/>
      <c r="D6228" s="16"/>
      <c r="E6228" s="16"/>
      <c r="F6228" s="16"/>
      <c r="G6228" s="24"/>
    </row>
    <row r="6229" spans="1:7">
      <c r="A6229" s="16"/>
      <c r="B6229" s="16"/>
      <c r="C6229" s="16"/>
      <c r="D6229" s="16"/>
      <c r="E6229" s="16"/>
      <c r="F6229" s="16"/>
      <c r="G6229" s="24"/>
    </row>
    <row r="6230" spans="1:7">
      <c r="A6230" s="16"/>
      <c r="B6230" s="16"/>
      <c r="C6230" s="16"/>
      <c r="D6230" s="16"/>
      <c r="E6230" s="16"/>
      <c r="F6230" s="16"/>
      <c r="G6230" s="24"/>
    </row>
    <row r="6231" spans="1:7">
      <c r="A6231" s="16"/>
      <c r="B6231" s="16"/>
      <c r="C6231" s="16"/>
      <c r="D6231" s="16"/>
      <c r="E6231" s="16"/>
      <c r="F6231" s="16"/>
      <c r="G6231" s="24"/>
    </row>
    <row r="6232" spans="1:7">
      <c r="A6232" s="16"/>
      <c r="B6232" s="16"/>
      <c r="C6232" s="16"/>
      <c r="D6232" s="16"/>
      <c r="E6232" s="16"/>
      <c r="F6232" s="16"/>
      <c r="G6232" s="24"/>
    </row>
    <row r="6233" spans="1:7">
      <c r="A6233" s="16"/>
      <c r="B6233" s="16"/>
      <c r="C6233" s="16"/>
      <c r="D6233" s="16"/>
      <c r="E6233" s="16"/>
      <c r="F6233" s="16"/>
      <c r="G6233" s="24"/>
    </row>
    <row r="6234" spans="1:7">
      <c r="A6234" s="16"/>
      <c r="B6234" s="16"/>
      <c r="C6234" s="16"/>
      <c r="D6234" s="16"/>
      <c r="E6234" s="16"/>
      <c r="F6234" s="16"/>
      <c r="G6234" s="24"/>
    </row>
    <row r="6235" spans="1:7">
      <c r="A6235" s="16"/>
      <c r="B6235" s="16"/>
      <c r="C6235" s="16"/>
      <c r="D6235" s="16"/>
      <c r="E6235" s="16"/>
      <c r="F6235" s="16"/>
      <c r="G6235" s="24"/>
    </row>
    <row r="6236" spans="1:7">
      <c r="A6236" s="16"/>
      <c r="B6236" s="16"/>
      <c r="C6236" s="16"/>
      <c r="D6236" s="16"/>
      <c r="E6236" s="16"/>
      <c r="F6236" s="16"/>
      <c r="G6236" s="24"/>
    </row>
    <row r="6237" spans="1:7">
      <c r="A6237" s="16"/>
      <c r="B6237" s="16"/>
      <c r="C6237" s="16"/>
      <c r="D6237" s="16"/>
      <c r="E6237" s="16"/>
      <c r="F6237" s="16"/>
      <c r="G6237" s="24"/>
    </row>
    <row r="6238" spans="1:7">
      <c r="A6238" s="16"/>
      <c r="B6238" s="16"/>
      <c r="C6238" s="16"/>
      <c r="D6238" s="16"/>
      <c r="E6238" s="16"/>
      <c r="F6238" s="16"/>
      <c r="G6238" s="24"/>
    </row>
    <row r="6239" spans="1:7">
      <c r="A6239" s="16"/>
      <c r="B6239" s="16"/>
      <c r="C6239" s="16"/>
      <c r="D6239" s="16"/>
      <c r="E6239" s="16"/>
      <c r="F6239" s="16"/>
      <c r="G6239" s="24"/>
    </row>
    <row r="6240" spans="1:7">
      <c r="A6240" s="16"/>
      <c r="B6240" s="16"/>
      <c r="C6240" s="16"/>
      <c r="D6240" s="16"/>
      <c r="E6240" s="16"/>
      <c r="F6240" s="16"/>
      <c r="G6240" s="24"/>
    </row>
    <row r="6241" spans="1:7">
      <c r="A6241" s="16"/>
      <c r="B6241" s="16"/>
      <c r="C6241" s="16"/>
      <c r="D6241" s="16"/>
      <c r="E6241" s="16"/>
      <c r="F6241" s="16"/>
      <c r="G6241" s="24"/>
    </row>
    <row r="6242" spans="1:7">
      <c r="A6242" s="16"/>
      <c r="B6242" s="16"/>
      <c r="C6242" s="16"/>
      <c r="D6242" s="16"/>
      <c r="E6242" s="16"/>
      <c r="F6242" s="16"/>
      <c r="G6242" s="24"/>
    </row>
    <row r="6243" spans="1:7">
      <c r="A6243" s="16"/>
      <c r="B6243" s="16"/>
      <c r="C6243" s="16"/>
      <c r="D6243" s="16"/>
      <c r="E6243" s="16"/>
      <c r="F6243" s="16"/>
      <c r="G6243" s="24"/>
    </row>
    <row r="6244" spans="1:7">
      <c r="A6244" s="16"/>
      <c r="B6244" s="16"/>
      <c r="C6244" s="16"/>
      <c r="D6244" s="16"/>
      <c r="E6244" s="16"/>
      <c r="F6244" s="16"/>
      <c r="G6244" s="24"/>
    </row>
    <row r="6245" spans="1:7">
      <c r="A6245" s="16"/>
      <c r="B6245" s="16"/>
      <c r="C6245" s="16"/>
      <c r="D6245" s="16"/>
      <c r="E6245" s="16"/>
      <c r="F6245" s="16"/>
      <c r="G6245" s="24"/>
    </row>
    <row r="6246" spans="1:7">
      <c r="A6246" s="16"/>
      <c r="B6246" s="16"/>
      <c r="C6246" s="16"/>
      <c r="D6246" s="16"/>
      <c r="E6246" s="16"/>
      <c r="F6246" s="16"/>
      <c r="G6246" s="24"/>
    </row>
    <row r="6247" spans="1:7">
      <c r="A6247" s="16"/>
      <c r="B6247" s="16"/>
      <c r="C6247" s="16"/>
      <c r="D6247" s="16"/>
      <c r="E6247" s="16"/>
      <c r="F6247" s="16"/>
      <c r="G6247" s="24"/>
    </row>
    <row r="6248" spans="1:7">
      <c r="A6248" s="16"/>
      <c r="B6248" s="16"/>
      <c r="C6248" s="16"/>
      <c r="D6248" s="16"/>
      <c r="E6248" s="16"/>
      <c r="F6248" s="16"/>
      <c r="G6248" s="24"/>
    </row>
    <row r="6249" spans="1:7">
      <c r="A6249" s="16"/>
      <c r="B6249" s="16"/>
      <c r="C6249" s="16"/>
      <c r="D6249" s="16"/>
      <c r="E6249" s="16"/>
      <c r="F6249" s="16"/>
      <c r="G6249" s="24"/>
    </row>
    <row r="6250" spans="1:7">
      <c r="A6250" s="16"/>
      <c r="B6250" s="16"/>
      <c r="C6250" s="16"/>
      <c r="D6250" s="16"/>
      <c r="E6250" s="16"/>
      <c r="F6250" s="16"/>
      <c r="G6250" s="24"/>
    </row>
    <row r="6251" spans="1:7">
      <c r="A6251" s="16"/>
      <c r="B6251" s="16"/>
      <c r="C6251" s="16"/>
      <c r="D6251" s="16"/>
      <c r="E6251" s="16"/>
      <c r="F6251" s="16"/>
      <c r="G6251" s="24"/>
    </row>
    <row r="6252" spans="1:7">
      <c r="A6252" s="16"/>
      <c r="B6252" s="16"/>
      <c r="C6252" s="16"/>
      <c r="D6252" s="16"/>
      <c r="E6252" s="16"/>
      <c r="F6252" s="16"/>
      <c r="G6252" s="24"/>
    </row>
    <row r="6253" spans="1:7">
      <c r="A6253" s="16"/>
      <c r="B6253" s="16"/>
      <c r="C6253" s="16"/>
      <c r="D6253" s="16"/>
      <c r="E6253" s="16"/>
      <c r="F6253" s="16"/>
      <c r="G6253" s="24"/>
    </row>
    <row r="6254" spans="1:7">
      <c r="A6254" s="16"/>
      <c r="B6254" s="16"/>
      <c r="C6254" s="16"/>
      <c r="D6254" s="16"/>
      <c r="E6254" s="16"/>
      <c r="F6254" s="16"/>
      <c r="G6254" s="24"/>
    </row>
    <row r="6255" spans="1:7">
      <c r="A6255" s="16"/>
      <c r="B6255" s="16"/>
      <c r="C6255" s="16"/>
      <c r="D6255" s="16"/>
      <c r="E6255" s="16"/>
      <c r="F6255" s="16"/>
      <c r="G6255" s="24"/>
    </row>
    <row r="6256" spans="1:7">
      <c r="A6256" s="16"/>
      <c r="B6256" s="16"/>
      <c r="C6256" s="16"/>
      <c r="D6256" s="16"/>
      <c r="E6256" s="16"/>
      <c r="F6256" s="16"/>
      <c r="G6256" s="24"/>
    </row>
    <row r="6257" spans="1:7">
      <c r="A6257" s="16"/>
      <c r="B6257" s="16"/>
      <c r="C6257" s="16"/>
      <c r="D6257" s="16"/>
      <c r="E6257" s="16"/>
      <c r="F6257" s="16"/>
      <c r="G6257" s="24"/>
    </row>
    <row r="6258" spans="1:7">
      <c r="A6258" s="16"/>
      <c r="B6258" s="16"/>
      <c r="C6258" s="16"/>
      <c r="D6258" s="16"/>
      <c r="E6258" s="16"/>
      <c r="F6258" s="16"/>
      <c r="G6258" s="24"/>
    </row>
    <row r="6259" spans="1:7">
      <c r="A6259" s="16"/>
      <c r="B6259" s="16"/>
      <c r="C6259" s="16"/>
      <c r="D6259" s="16"/>
      <c r="E6259" s="16"/>
      <c r="F6259" s="16"/>
      <c r="G6259" s="24"/>
    </row>
    <row r="6260" spans="1:7">
      <c r="A6260" s="16"/>
      <c r="B6260" s="16"/>
      <c r="C6260" s="16"/>
      <c r="D6260" s="16"/>
      <c r="E6260" s="16"/>
      <c r="F6260" s="16"/>
      <c r="G6260" s="24"/>
    </row>
    <row r="6261" spans="1:7">
      <c r="A6261" s="16"/>
      <c r="B6261" s="16"/>
      <c r="C6261" s="16"/>
      <c r="D6261" s="16"/>
      <c r="E6261" s="16"/>
      <c r="F6261" s="16"/>
      <c r="G6261" s="24"/>
    </row>
    <row r="6262" spans="1:7">
      <c r="A6262" s="16"/>
      <c r="B6262" s="16"/>
      <c r="C6262" s="16"/>
      <c r="D6262" s="16"/>
      <c r="E6262" s="16"/>
      <c r="F6262" s="16"/>
      <c r="G6262" s="24"/>
    </row>
    <row r="6263" spans="1:7">
      <c r="A6263" s="16"/>
      <c r="B6263" s="16"/>
      <c r="C6263" s="16"/>
      <c r="D6263" s="16"/>
      <c r="E6263" s="16"/>
      <c r="F6263" s="16"/>
      <c r="G6263" s="24"/>
    </row>
    <row r="6264" spans="1:7">
      <c r="A6264" s="16"/>
      <c r="B6264" s="16"/>
      <c r="C6264" s="16"/>
      <c r="D6264" s="16"/>
      <c r="E6264" s="16"/>
      <c r="F6264" s="16"/>
      <c r="G6264" s="24"/>
    </row>
    <row r="6265" spans="1:7">
      <c r="A6265" s="16"/>
      <c r="B6265" s="16"/>
      <c r="C6265" s="16"/>
      <c r="D6265" s="16"/>
      <c r="E6265" s="16"/>
      <c r="F6265" s="16"/>
      <c r="G6265" s="24"/>
    </row>
    <row r="6266" spans="1:7">
      <c r="A6266" s="16"/>
      <c r="B6266" s="16"/>
      <c r="C6266" s="16"/>
      <c r="D6266" s="16"/>
      <c r="E6266" s="16"/>
      <c r="F6266" s="16"/>
      <c r="G6266" s="24"/>
    </row>
    <row r="6267" spans="1:7">
      <c r="A6267" s="16"/>
      <c r="B6267" s="16"/>
      <c r="C6267" s="16"/>
      <c r="D6267" s="16"/>
      <c r="E6267" s="16"/>
      <c r="F6267" s="16"/>
      <c r="G6267" s="24"/>
    </row>
    <row r="6268" spans="1:7">
      <c r="A6268" s="16"/>
      <c r="B6268" s="16"/>
      <c r="C6268" s="16"/>
      <c r="D6268" s="16"/>
      <c r="E6268" s="16"/>
      <c r="F6268" s="16"/>
      <c r="G6268" s="24"/>
    </row>
    <row r="6269" spans="1:7">
      <c r="A6269" s="16"/>
      <c r="B6269" s="16"/>
      <c r="C6269" s="16"/>
      <c r="D6269" s="16"/>
      <c r="E6269" s="16"/>
      <c r="F6269" s="16"/>
      <c r="G6269" s="24"/>
    </row>
    <row r="6270" spans="1:7">
      <c r="A6270" s="16"/>
      <c r="B6270" s="16"/>
      <c r="C6270" s="16"/>
      <c r="D6270" s="16"/>
      <c r="E6270" s="16"/>
      <c r="F6270" s="16"/>
      <c r="G6270" s="24"/>
    </row>
    <row r="6271" spans="1:7">
      <c r="A6271" s="16"/>
      <c r="B6271" s="16"/>
      <c r="C6271" s="16"/>
      <c r="D6271" s="16"/>
      <c r="E6271" s="16"/>
      <c r="F6271" s="16"/>
      <c r="G6271" s="24"/>
    </row>
    <row r="6272" spans="1:7">
      <c r="A6272" s="16"/>
      <c r="B6272" s="16"/>
      <c r="C6272" s="16"/>
      <c r="D6272" s="16"/>
      <c r="E6272" s="16"/>
      <c r="F6272" s="16"/>
      <c r="G6272" s="24"/>
    </row>
    <row r="6273" spans="1:7">
      <c r="A6273" s="16"/>
      <c r="B6273" s="16"/>
      <c r="C6273" s="16"/>
      <c r="D6273" s="16"/>
      <c r="E6273" s="16"/>
      <c r="F6273" s="16"/>
      <c r="G6273" s="24"/>
    </row>
    <row r="6274" spans="1:7">
      <c r="A6274" s="16"/>
      <c r="B6274" s="16"/>
      <c r="C6274" s="16"/>
      <c r="D6274" s="16"/>
      <c r="E6274" s="16"/>
      <c r="F6274" s="16"/>
      <c r="G6274" s="24"/>
    </row>
    <row r="6275" spans="1:7">
      <c r="A6275" s="16"/>
      <c r="B6275" s="16"/>
      <c r="C6275" s="16"/>
      <c r="D6275" s="16"/>
      <c r="E6275" s="16"/>
      <c r="F6275" s="16"/>
      <c r="G6275" s="24"/>
    </row>
    <row r="6276" spans="1:7">
      <c r="A6276" s="16"/>
      <c r="B6276" s="16"/>
      <c r="C6276" s="16"/>
      <c r="D6276" s="16"/>
      <c r="E6276" s="16"/>
      <c r="F6276" s="16"/>
      <c r="G6276" s="24"/>
    </row>
    <row r="6277" spans="1:7">
      <c r="A6277" s="16"/>
      <c r="B6277" s="16"/>
      <c r="C6277" s="16"/>
      <c r="D6277" s="16"/>
      <c r="E6277" s="16"/>
      <c r="F6277" s="16"/>
      <c r="G6277" s="24"/>
    </row>
    <row r="6278" spans="1:7">
      <c r="A6278" s="16"/>
      <c r="B6278" s="16"/>
      <c r="C6278" s="16"/>
      <c r="D6278" s="16"/>
      <c r="E6278" s="16"/>
      <c r="F6278" s="16"/>
      <c r="G6278" s="24"/>
    </row>
    <row r="6279" spans="1:7">
      <c r="A6279" s="16"/>
      <c r="B6279" s="16"/>
      <c r="C6279" s="16"/>
      <c r="D6279" s="16"/>
      <c r="E6279" s="16"/>
      <c r="F6279" s="16"/>
      <c r="G6279" s="24"/>
    </row>
    <row r="6280" spans="1:7">
      <c r="A6280" s="16"/>
      <c r="B6280" s="16"/>
      <c r="C6280" s="16"/>
      <c r="D6280" s="16"/>
      <c r="E6280" s="16"/>
      <c r="F6280" s="16"/>
      <c r="G6280" s="24"/>
    </row>
    <row r="6281" spans="1:7">
      <c r="A6281" s="16"/>
      <c r="B6281" s="16"/>
      <c r="C6281" s="16"/>
      <c r="D6281" s="16"/>
      <c r="E6281" s="16"/>
      <c r="F6281" s="16"/>
      <c r="G6281" s="24"/>
    </row>
    <row r="6282" spans="1:7">
      <c r="A6282" s="16"/>
      <c r="B6282" s="16"/>
      <c r="C6282" s="16"/>
      <c r="D6282" s="16"/>
      <c r="E6282" s="16"/>
      <c r="F6282" s="16"/>
      <c r="G6282" s="24"/>
    </row>
    <row r="6283" spans="1:7">
      <c r="A6283" s="16"/>
      <c r="B6283" s="16"/>
      <c r="C6283" s="16"/>
      <c r="D6283" s="16"/>
      <c r="E6283" s="16"/>
      <c r="F6283" s="16"/>
      <c r="G6283" s="24"/>
    </row>
    <row r="6284" spans="1:7">
      <c r="A6284" s="16"/>
      <c r="B6284" s="16"/>
      <c r="C6284" s="16"/>
      <c r="D6284" s="16"/>
      <c r="E6284" s="16"/>
      <c r="F6284" s="16"/>
      <c r="G6284" s="24"/>
    </row>
    <row r="6285" spans="1:7">
      <c r="A6285" s="16"/>
      <c r="B6285" s="16"/>
      <c r="C6285" s="16"/>
      <c r="D6285" s="16"/>
      <c r="E6285" s="16"/>
      <c r="F6285" s="16"/>
      <c r="G6285" s="24"/>
    </row>
    <row r="6286" spans="1:7">
      <c r="A6286" s="16"/>
      <c r="B6286" s="16"/>
      <c r="C6286" s="16"/>
      <c r="D6286" s="16"/>
      <c r="E6286" s="16"/>
      <c r="F6286" s="16"/>
      <c r="G6286" s="24"/>
    </row>
    <row r="6287" spans="1:7">
      <c r="A6287" s="16"/>
      <c r="B6287" s="16"/>
      <c r="C6287" s="16"/>
      <c r="D6287" s="16"/>
      <c r="E6287" s="16"/>
      <c r="F6287" s="16"/>
      <c r="G6287" s="24"/>
    </row>
    <row r="6288" spans="1:7">
      <c r="A6288" s="16"/>
      <c r="B6288" s="16"/>
      <c r="C6288" s="16"/>
      <c r="D6288" s="16"/>
      <c r="E6288" s="16"/>
      <c r="F6288" s="16"/>
      <c r="G6288" s="24"/>
    </row>
    <row r="6289" spans="1:7">
      <c r="A6289" s="16"/>
      <c r="B6289" s="16"/>
      <c r="C6289" s="16"/>
      <c r="D6289" s="16"/>
      <c r="E6289" s="16"/>
      <c r="F6289" s="16"/>
      <c r="G6289" s="24"/>
    </row>
    <row r="6290" spans="1:7">
      <c r="A6290" s="16"/>
      <c r="B6290" s="16"/>
      <c r="C6290" s="16"/>
      <c r="D6290" s="16"/>
      <c r="E6290" s="16"/>
      <c r="F6290" s="16"/>
      <c r="G6290" s="24"/>
    </row>
    <row r="6291" spans="1:7">
      <c r="A6291" s="16"/>
      <c r="B6291" s="16"/>
      <c r="C6291" s="16"/>
      <c r="D6291" s="16"/>
      <c r="E6291" s="16"/>
      <c r="F6291" s="16"/>
      <c r="G6291" s="24"/>
    </row>
    <row r="6292" spans="1:7">
      <c r="A6292" s="16"/>
      <c r="B6292" s="16"/>
      <c r="C6292" s="16"/>
      <c r="D6292" s="16"/>
      <c r="E6292" s="16"/>
      <c r="F6292" s="16"/>
      <c r="G6292" s="24"/>
    </row>
    <row r="6293" spans="1:7">
      <c r="A6293" s="16"/>
      <c r="B6293" s="16"/>
      <c r="C6293" s="16"/>
      <c r="D6293" s="16"/>
      <c r="E6293" s="16"/>
      <c r="F6293" s="16"/>
      <c r="G6293" s="24"/>
    </row>
    <row r="6294" spans="1:7">
      <c r="A6294" s="16"/>
      <c r="B6294" s="16"/>
      <c r="C6294" s="16"/>
      <c r="D6294" s="16"/>
      <c r="E6294" s="16"/>
      <c r="F6294" s="16"/>
      <c r="G6294" s="24"/>
    </row>
    <row r="6295" spans="1:7">
      <c r="A6295" s="16"/>
      <c r="B6295" s="16"/>
      <c r="C6295" s="16"/>
      <c r="D6295" s="16"/>
      <c r="E6295" s="16"/>
      <c r="F6295" s="16"/>
      <c r="G6295" s="24"/>
    </row>
    <row r="6296" spans="1:7">
      <c r="A6296" s="16"/>
      <c r="B6296" s="16"/>
      <c r="C6296" s="16"/>
      <c r="D6296" s="16"/>
      <c r="E6296" s="16"/>
      <c r="F6296" s="16"/>
      <c r="G6296" s="24"/>
    </row>
    <row r="6297" spans="1:7">
      <c r="A6297" s="16"/>
      <c r="B6297" s="16"/>
      <c r="C6297" s="16"/>
      <c r="D6297" s="16"/>
      <c r="E6297" s="16"/>
      <c r="F6297" s="16"/>
      <c r="G6297" s="24"/>
    </row>
    <row r="6298" spans="1:7">
      <c r="A6298" s="16"/>
      <c r="B6298" s="16"/>
      <c r="C6298" s="16"/>
      <c r="D6298" s="16"/>
      <c r="E6298" s="16"/>
      <c r="F6298" s="16"/>
      <c r="G6298" s="24"/>
    </row>
    <row r="6299" spans="1:7">
      <c r="A6299" s="16"/>
      <c r="B6299" s="16"/>
      <c r="C6299" s="16"/>
      <c r="D6299" s="16"/>
      <c r="E6299" s="16"/>
      <c r="F6299" s="16"/>
      <c r="G6299" s="24"/>
    </row>
    <row r="6300" spans="1:7">
      <c r="A6300" s="16"/>
      <c r="B6300" s="16"/>
      <c r="C6300" s="16"/>
      <c r="D6300" s="16"/>
      <c r="E6300" s="16"/>
      <c r="F6300" s="16"/>
      <c r="G6300" s="24"/>
    </row>
    <row r="6301" spans="1:7">
      <c r="A6301" s="16"/>
      <c r="B6301" s="16"/>
      <c r="C6301" s="16"/>
      <c r="D6301" s="16"/>
      <c r="E6301" s="16"/>
      <c r="F6301" s="16"/>
      <c r="G6301" s="24"/>
    </row>
    <row r="6302" spans="1:7">
      <c r="A6302" s="16"/>
      <c r="B6302" s="16"/>
      <c r="C6302" s="16"/>
      <c r="D6302" s="16"/>
      <c r="E6302" s="16"/>
      <c r="F6302" s="16"/>
      <c r="G6302" s="24"/>
    </row>
    <row r="6303" spans="1:7">
      <c r="A6303" s="16"/>
      <c r="B6303" s="16"/>
      <c r="C6303" s="16"/>
      <c r="D6303" s="16"/>
      <c r="E6303" s="16"/>
      <c r="F6303" s="16"/>
      <c r="G6303" s="24"/>
    </row>
    <row r="6304" spans="1:7">
      <c r="A6304" s="16"/>
      <c r="B6304" s="16"/>
      <c r="C6304" s="16"/>
      <c r="D6304" s="16"/>
      <c r="E6304" s="16"/>
      <c r="F6304" s="16"/>
      <c r="G6304" s="24"/>
    </row>
    <row r="6305" spans="1:7">
      <c r="A6305" s="16"/>
      <c r="B6305" s="16"/>
      <c r="C6305" s="16"/>
      <c r="D6305" s="16"/>
      <c r="E6305" s="16"/>
      <c r="F6305" s="16"/>
      <c r="G6305" s="24"/>
    </row>
    <row r="6306" spans="1:7">
      <c r="A6306" s="16"/>
      <c r="B6306" s="16"/>
      <c r="C6306" s="16"/>
      <c r="D6306" s="16"/>
      <c r="E6306" s="16"/>
      <c r="F6306" s="16"/>
      <c r="G6306" s="24"/>
    </row>
    <row r="6307" spans="1:7">
      <c r="A6307" s="16"/>
      <c r="B6307" s="16"/>
      <c r="C6307" s="16"/>
      <c r="D6307" s="16"/>
      <c r="E6307" s="16"/>
      <c r="F6307" s="16"/>
      <c r="G6307" s="24"/>
    </row>
    <row r="6308" spans="1:7">
      <c r="A6308" s="16"/>
      <c r="B6308" s="16"/>
      <c r="C6308" s="16"/>
      <c r="D6308" s="16"/>
      <c r="E6308" s="16"/>
      <c r="F6308" s="16"/>
      <c r="G6308" s="24"/>
    </row>
    <row r="6309" spans="1:7">
      <c r="A6309" s="16"/>
      <c r="B6309" s="16"/>
      <c r="C6309" s="16"/>
      <c r="D6309" s="16"/>
      <c r="E6309" s="16"/>
      <c r="F6309" s="16"/>
      <c r="G6309" s="24"/>
    </row>
    <row r="6310" spans="1:7">
      <c r="A6310" s="16"/>
      <c r="B6310" s="16"/>
      <c r="C6310" s="16"/>
      <c r="D6310" s="16"/>
      <c r="E6310" s="16"/>
      <c r="F6310" s="16"/>
      <c r="G6310" s="24"/>
    </row>
    <row r="6311" spans="1:7">
      <c r="A6311" s="16"/>
      <c r="B6311" s="16"/>
      <c r="C6311" s="16"/>
      <c r="D6311" s="16"/>
      <c r="E6311" s="16"/>
      <c r="F6311" s="16"/>
      <c r="G6311" s="24"/>
    </row>
    <row r="6312" spans="1:7">
      <c r="A6312" s="16"/>
      <c r="B6312" s="16"/>
      <c r="C6312" s="16"/>
      <c r="D6312" s="16"/>
      <c r="E6312" s="16"/>
      <c r="F6312" s="16"/>
      <c r="G6312" s="24"/>
    </row>
    <row r="6313" spans="1:7">
      <c r="A6313" s="16"/>
      <c r="B6313" s="16"/>
      <c r="C6313" s="16"/>
      <c r="D6313" s="16"/>
      <c r="E6313" s="16"/>
      <c r="F6313" s="16"/>
      <c r="G6313" s="24"/>
    </row>
    <row r="6314" spans="1:7">
      <c r="A6314" s="16"/>
      <c r="B6314" s="16"/>
      <c r="C6314" s="16"/>
      <c r="D6314" s="16"/>
      <c r="E6314" s="16"/>
      <c r="F6314" s="16"/>
      <c r="G6314" s="24"/>
    </row>
    <row r="6315" spans="1:7">
      <c r="A6315" s="16"/>
      <c r="B6315" s="16"/>
      <c r="C6315" s="16"/>
      <c r="D6315" s="16"/>
      <c r="E6315" s="16"/>
      <c r="F6315" s="16"/>
      <c r="G6315" s="24"/>
    </row>
    <row r="6316" spans="1:7">
      <c r="A6316" s="16"/>
      <c r="B6316" s="16"/>
      <c r="C6316" s="16"/>
      <c r="D6316" s="16"/>
      <c r="E6316" s="16"/>
      <c r="F6316" s="16"/>
      <c r="G6316" s="24"/>
    </row>
    <row r="6317" spans="1:7">
      <c r="A6317" s="16"/>
      <c r="B6317" s="16"/>
      <c r="C6317" s="16"/>
      <c r="D6317" s="16"/>
      <c r="E6317" s="16"/>
      <c r="F6317" s="16"/>
      <c r="G6317" s="24"/>
    </row>
    <row r="6318" spans="1:7">
      <c r="A6318" s="16"/>
      <c r="B6318" s="16"/>
      <c r="C6318" s="16"/>
      <c r="D6318" s="16"/>
      <c r="E6318" s="16"/>
      <c r="F6318" s="16"/>
      <c r="G6318" s="24"/>
    </row>
    <row r="6319" spans="1:7">
      <c r="A6319" s="16"/>
      <c r="B6319" s="16"/>
      <c r="C6319" s="16"/>
      <c r="D6319" s="16"/>
      <c r="E6319" s="16"/>
      <c r="F6319" s="16"/>
      <c r="G6319" s="24"/>
    </row>
    <row r="6320" spans="1:7">
      <c r="A6320" s="16"/>
      <c r="B6320" s="16"/>
      <c r="C6320" s="16"/>
      <c r="D6320" s="16"/>
      <c r="E6320" s="16"/>
      <c r="F6320" s="16"/>
      <c r="G6320" s="24"/>
    </row>
    <row r="6321" spans="1:7">
      <c r="A6321" s="16"/>
      <c r="B6321" s="16"/>
      <c r="C6321" s="16"/>
      <c r="D6321" s="16"/>
      <c r="E6321" s="16"/>
      <c r="F6321" s="16"/>
      <c r="G6321" s="24"/>
    </row>
    <row r="6322" spans="1:7">
      <c r="A6322" s="16"/>
      <c r="B6322" s="16"/>
      <c r="C6322" s="16"/>
      <c r="D6322" s="16"/>
      <c r="E6322" s="16"/>
      <c r="F6322" s="16"/>
      <c r="G6322" s="24"/>
    </row>
    <row r="6323" spans="1:7">
      <c r="A6323" s="16"/>
      <c r="B6323" s="16"/>
      <c r="C6323" s="16"/>
      <c r="D6323" s="16"/>
      <c r="E6323" s="16"/>
      <c r="F6323" s="16"/>
      <c r="G6323" s="24"/>
    </row>
    <row r="6324" spans="1:7">
      <c r="A6324" s="16"/>
      <c r="B6324" s="16"/>
      <c r="C6324" s="16"/>
      <c r="D6324" s="16"/>
      <c r="E6324" s="16"/>
      <c r="F6324" s="16"/>
      <c r="G6324" s="24"/>
    </row>
    <row r="6325" spans="1:7">
      <c r="A6325" s="16"/>
      <c r="B6325" s="16"/>
      <c r="C6325" s="16"/>
      <c r="D6325" s="16"/>
      <c r="E6325" s="16"/>
      <c r="F6325" s="16"/>
      <c r="G6325" s="24"/>
    </row>
    <row r="6326" spans="1:7">
      <c r="A6326" s="16"/>
      <c r="B6326" s="16"/>
      <c r="C6326" s="16"/>
      <c r="D6326" s="16"/>
      <c r="E6326" s="16"/>
      <c r="F6326" s="16"/>
      <c r="G6326" s="24"/>
    </row>
    <row r="6327" spans="1:7">
      <c r="A6327" s="16"/>
      <c r="B6327" s="16"/>
      <c r="C6327" s="16"/>
      <c r="D6327" s="16"/>
      <c r="E6327" s="16"/>
      <c r="F6327" s="16"/>
      <c r="G6327" s="24"/>
    </row>
    <row r="6328" spans="1:7">
      <c r="A6328" s="16"/>
      <c r="B6328" s="16"/>
      <c r="C6328" s="16"/>
      <c r="D6328" s="16"/>
      <c r="E6328" s="16"/>
      <c r="F6328" s="16"/>
      <c r="G6328" s="24"/>
    </row>
    <row r="6329" spans="1:7">
      <c r="A6329" s="16"/>
      <c r="B6329" s="16"/>
      <c r="C6329" s="16"/>
      <c r="D6329" s="16"/>
      <c r="E6329" s="16"/>
      <c r="F6329" s="16"/>
      <c r="G6329" s="24"/>
    </row>
    <row r="6330" spans="1:7">
      <c r="A6330" s="16"/>
      <c r="B6330" s="16"/>
      <c r="C6330" s="16"/>
      <c r="D6330" s="16"/>
      <c r="E6330" s="16"/>
      <c r="F6330" s="16"/>
      <c r="G6330" s="24"/>
    </row>
    <row r="6331" spans="1:7">
      <c r="A6331" s="16"/>
      <c r="B6331" s="16"/>
      <c r="C6331" s="16"/>
      <c r="D6331" s="16"/>
      <c r="E6331" s="16"/>
      <c r="F6331" s="16"/>
      <c r="G6331" s="24"/>
    </row>
    <row r="6332" spans="1:7">
      <c r="A6332" s="16"/>
      <c r="B6332" s="16"/>
      <c r="C6332" s="16"/>
      <c r="D6332" s="16"/>
      <c r="E6332" s="16"/>
      <c r="F6332" s="16"/>
      <c r="G6332" s="24"/>
    </row>
    <row r="6333" spans="1:7">
      <c r="A6333" s="16"/>
      <c r="B6333" s="16"/>
      <c r="C6333" s="16"/>
      <c r="D6333" s="16"/>
      <c r="E6333" s="16"/>
      <c r="F6333" s="16"/>
      <c r="G6333" s="24"/>
    </row>
    <row r="6334" spans="1:7">
      <c r="A6334" s="16"/>
      <c r="B6334" s="16"/>
      <c r="C6334" s="16"/>
      <c r="D6334" s="16"/>
      <c r="E6334" s="16"/>
      <c r="F6334" s="16"/>
      <c r="G6334" s="24"/>
    </row>
    <row r="6335" spans="1:7">
      <c r="A6335" s="16"/>
      <c r="B6335" s="16"/>
      <c r="C6335" s="16"/>
      <c r="D6335" s="16"/>
      <c r="E6335" s="16"/>
      <c r="F6335" s="16"/>
      <c r="G6335" s="24"/>
    </row>
    <row r="6336" spans="1:7">
      <c r="A6336" s="16"/>
      <c r="B6336" s="16"/>
      <c r="C6336" s="16"/>
      <c r="D6336" s="16"/>
      <c r="E6336" s="16"/>
      <c r="F6336" s="16"/>
      <c r="G6336" s="24"/>
    </row>
    <row r="6337" spans="1:7">
      <c r="A6337" s="16"/>
      <c r="B6337" s="16"/>
      <c r="C6337" s="16"/>
      <c r="D6337" s="16"/>
      <c r="E6337" s="16"/>
      <c r="F6337" s="16"/>
      <c r="G6337" s="24"/>
    </row>
    <row r="6338" spans="1:7">
      <c r="A6338" s="16"/>
      <c r="B6338" s="16"/>
      <c r="C6338" s="16"/>
      <c r="D6338" s="16"/>
      <c r="E6338" s="16"/>
      <c r="F6338" s="16"/>
      <c r="G6338" s="24"/>
    </row>
    <row r="6339" spans="1:7">
      <c r="A6339" s="16"/>
      <c r="B6339" s="16"/>
      <c r="C6339" s="16"/>
      <c r="D6339" s="16"/>
      <c r="E6339" s="16"/>
      <c r="F6339" s="16"/>
      <c r="G6339" s="24"/>
    </row>
    <row r="6340" spans="1:7">
      <c r="A6340" s="16"/>
      <c r="B6340" s="16"/>
      <c r="C6340" s="16"/>
      <c r="D6340" s="16"/>
      <c r="E6340" s="16"/>
      <c r="F6340" s="16"/>
      <c r="G6340" s="24"/>
    </row>
    <row r="6341" spans="1:7">
      <c r="A6341" s="16"/>
      <c r="B6341" s="16"/>
      <c r="C6341" s="16"/>
      <c r="D6341" s="16"/>
      <c r="E6341" s="16"/>
      <c r="F6341" s="16"/>
      <c r="G6341" s="24"/>
    </row>
    <row r="6342" spans="1:7">
      <c r="A6342" s="16"/>
      <c r="B6342" s="16"/>
      <c r="C6342" s="16"/>
      <c r="D6342" s="16"/>
      <c r="E6342" s="16"/>
      <c r="F6342" s="16"/>
      <c r="G6342" s="24"/>
    </row>
    <row r="6343" spans="1:7">
      <c r="A6343" s="16"/>
      <c r="B6343" s="16"/>
      <c r="C6343" s="16"/>
      <c r="D6343" s="16"/>
      <c r="E6343" s="16"/>
      <c r="F6343" s="16"/>
      <c r="G6343" s="24"/>
    </row>
    <row r="6344" spans="1:7">
      <c r="A6344" s="16"/>
      <c r="B6344" s="16"/>
      <c r="C6344" s="16"/>
      <c r="D6344" s="16"/>
      <c r="E6344" s="16"/>
      <c r="F6344" s="16"/>
      <c r="G6344" s="24"/>
    </row>
    <row r="6345" spans="1:7">
      <c r="A6345" s="16"/>
      <c r="B6345" s="16"/>
      <c r="C6345" s="16"/>
      <c r="D6345" s="16"/>
      <c r="E6345" s="16"/>
      <c r="F6345" s="16"/>
      <c r="G6345" s="24"/>
    </row>
    <row r="6346" spans="1:7">
      <c r="A6346" s="16"/>
      <c r="B6346" s="16"/>
      <c r="C6346" s="16"/>
      <c r="D6346" s="16"/>
      <c r="E6346" s="16"/>
      <c r="F6346" s="16"/>
      <c r="G6346" s="24"/>
    </row>
    <row r="6347" spans="1:7">
      <c r="A6347" s="16"/>
      <c r="B6347" s="16"/>
      <c r="C6347" s="16"/>
      <c r="D6347" s="16"/>
      <c r="E6347" s="16"/>
      <c r="F6347" s="16"/>
      <c r="G6347" s="24"/>
    </row>
    <row r="6348" spans="1:7">
      <c r="A6348" s="16"/>
      <c r="B6348" s="16"/>
      <c r="C6348" s="16"/>
      <c r="D6348" s="16"/>
      <c r="E6348" s="16"/>
      <c r="F6348" s="16"/>
      <c r="G6348" s="24"/>
    </row>
    <row r="6349" spans="1:7">
      <c r="A6349" s="16"/>
      <c r="B6349" s="16"/>
      <c r="C6349" s="16"/>
      <c r="D6349" s="16"/>
      <c r="E6349" s="16"/>
      <c r="F6349" s="16"/>
      <c r="G6349" s="24"/>
    </row>
    <row r="6350" spans="1:7">
      <c r="A6350" s="16"/>
      <c r="B6350" s="16"/>
      <c r="C6350" s="16"/>
      <c r="D6350" s="16"/>
      <c r="E6350" s="16"/>
      <c r="F6350" s="16"/>
      <c r="G6350" s="24"/>
    </row>
    <row r="6351" spans="1:7">
      <c r="A6351" s="16"/>
      <c r="B6351" s="16"/>
      <c r="C6351" s="16"/>
      <c r="D6351" s="16"/>
      <c r="E6351" s="16"/>
      <c r="F6351" s="16"/>
      <c r="G6351" s="24"/>
    </row>
    <row r="6352" spans="1:7">
      <c r="A6352" s="16"/>
      <c r="B6352" s="16"/>
      <c r="C6352" s="16"/>
      <c r="D6352" s="16"/>
      <c r="E6352" s="16"/>
      <c r="F6352" s="16"/>
      <c r="G6352" s="24"/>
    </row>
    <row r="6353" spans="1:7">
      <c r="A6353" s="16"/>
      <c r="B6353" s="16"/>
      <c r="C6353" s="16"/>
      <c r="D6353" s="16"/>
      <c r="E6353" s="16"/>
      <c r="F6353" s="16"/>
      <c r="G6353" s="24"/>
    </row>
    <row r="6354" spans="1:7">
      <c r="A6354" s="16"/>
      <c r="B6354" s="16"/>
      <c r="C6354" s="16"/>
      <c r="D6354" s="16"/>
      <c r="E6354" s="16"/>
      <c r="F6354" s="16"/>
      <c r="G6354" s="24"/>
    </row>
    <row r="6355" spans="1:7">
      <c r="A6355" s="16"/>
      <c r="B6355" s="16"/>
      <c r="C6355" s="16"/>
      <c r="D6355" s="16"/>
      <c r="E6355" s="16"/>
      <c r="F6355" s="16"/>
      <c r="G6355" s="24"/>
    </row>
    <row r="6356" spans="1:7">
      <c r="A6356" s="16"/>
      <c r="B6356" s="16"/>
      <c r="C6356" s="16"/>
      <c r="D6356" s="16"/>
      <c r="E6356" s="16"/>
      <c r="F6356" s="16"/>
      <c r="G6356" s="24"/>
    </row>
    <row r="6357" spans="1:7">
      <c r="A6357" s="16"/>
      <c r="B6357" s="16"/>
      <c r="C6357" s="16"/>
      <c r="D6357" s="16"/>
      <c r="E6357" s="16"/>
      <c r="F6357" s="16"/>
      <c r="G6357" s="24"/>
    </row>
    <row r="6358" spans="1:7">
      <c r="A6358" s="16"/>
      <c r="B6358" s="16"/>
      <c r="C6358" s="16"/>
      <c r="D6358" s="16"/>
      <c r="E6358" s="16"/>
      <c r="F6358" s="16"/>
      <c r="G6358" s="24"/>
    </row>
    <row r="6359" spans="1:7">
      <c r="A6359" s="16"/>
      <c r="B6359" s="16"/>
      <c r="C6359" s="16"/>
      <c r="D6359" s="16"/>
      <c r="E6359" s="16"/>
      <c r="F6359" s="16"/>
      <c r="G6359" s="24"/>
    </row>
    <row r="6360" spans="1:7">
      <c r="A6360" s="16"/>
      <c r="B6360" s="16"/>
      <c r="C6360" s="16"/>
      <c r="D6360" s="16"/>
      <c r="E6360" s="16"/>
      <c r="F6360" s="16"/>
      <c r="G6360" s="24"/>
    </row>
    <row r="6361" spans="1:7">
      <c r="A6361" s="16"/>
      <c r="B6361" s="16"/>
      <c r="C6361" s="16"/>
      <c r="D6361" s="16"/>
      <c r="E6361" s="16"/>
      <c r="F6361" s="16"/>
      <c r="G6361" s="24"/>
    </row>
    <row r="6362" spans="1:7">
      <c r="A6362" s="16"/>
      <c r="B6362" s="16"/>
      <c r="C6362" s="16"/>
      <c r="D6362" s="16"/>
      <c r="E6362" s="16"/>
      <c r="F6362" s="16"/>
      <c r="G6362" s="24"/>
    </row>
    <row r="6363" spans="1:7">
      <c r="A6363" s="16"/>
      <c r="B6363" s="16"/>
      <c r="C6363" s="16"/>
      <c r="D6363" s="16"/>
      <c r="E6363" s="16"/>
      <c r="F6363" s="16"/>
      <c r="G6363" s="24"/>
    </row>
    <row r="6364" spans="1:7">
      <c r="A6364" s="16"/>
      <c r="B6364" s="16"/>
      <c r="C6364" s="16"/>
      <c r="D6364" s="16"/>
      <c r="E6364" s="16"/>
      <c r="F6364" s="16"/>
      <c r="G6364" s="24"/>
    </row>
    <row r="6365" spans="1:7">
      <c r="A6365" s="16"/>
      <c r="B6365" s="16"/>
      <c r="C6365" s="16"/>
      <c r="D6365" s="16"/>
      <c r="E6365" s="16"/>
      <c r="F6365" s="16"/>
      <c r="G6365" s="24"/>
    </row>
    <row r="6366" spans="1:7">
      <c r="A6366" s="16"/>
      <c r="B6366" s="16"/>
      <c r="C6366" s="16"/>
      <c r="D6366" s="16"/>
      <c r="E6366" s="16"/>
      <c r="F6366" s="16"/>
      <c r="G6366" s="24"/>
    </row>
    <row r="6367" spans="1:7">
      <c r="A6367" s="16"/>
      <c r="B6367" s="16"/>
      <c r="C6367" s="16"/>
      <c r="D6367" s="16"/>
      <c r="E6367" s="16"/>
      <c r="F6367" s="16"/>
      <c r="G6367" s="24"/>
    </row>
    <row r="6368" spans="1:7">
      <c r="A6368" s="16"/>
      <c r="B6368" s="16"/>
      <c r="C6368" s="16"/>
      <c r="D6368" s="16"/>
      <c r="E6368" s="16"/>
      <c r="F6368" s="16"/>
      <c r="G6368" s="24"/>
    </row>
    <row r="6369" spans="1:7">
      <c r="A6369" s="16"/>
      <c r="B6369" s="16"/>
      <c r="C6369" s="16"/>
      <c r="D6369" s="16"/>
      <c r="E6369" s="16"/>
      <c r="F6369" s="16"/>
      <c r="G6369" s="24"/>
    </row>
    <row r="6370" spans="1:7">
      <c r="A6370" s="16"/>
      <c r="B6370" s="16"/>
      <c r="C6370" s="16"/>
      <c r="D6370" s="16"/>
      <c r="E6370" s="16"/>
      <c r="F6370" s="16"/>
      <c r="G6370" s="24"/>
    </row>
    <row r="6371" spans="1:7">
      <c r="A6371" s="16"/>
      <c r="B6371" s="16"/>
      <c r="C6371" s="16"/>
      <c r="D6371" s="16"/>
      <c r="E6371" s="16"/>
      <c r="F6371" s="16"/>
      <c r="G6371" s="24"/>
    </row>
    <row r="6372" spans="1:7">
      <c r="A6372" s="16"/>
      <c r="B6372" s="16"/>
      <c r="C6372" s="16"/>
      <c r="D6372" s="16"/>
      <c r="E6372" s="16"/>
      <c r="F6372" s="16"/>
      <c r="G6372" s="24"/>
    </row>
    <row r="6373" spans="1:7">
      <c r="A6373" s="16"/>
      <c r="B6373" s="16"/>
      <c r="C6373" s="16"/>
      <c r="D6373" s="16"/>
      <c r="E6373" s="16"/>
      <c r="F6373" s="16"/>
      <c r="G6373" s="24"/>
    </row>
    <row r="6374" spans="1:7">
      <c r="A6374" s="16"/>
      <c r="B6374" s="16"/>
      <c r="C6374" s="16"/>
      <c r="D6374" s="16"/>
      <c r="E6374" s="16"/>
      <c r="F6374" s="16"/>
      <c r="G6374" s="24"/>
    </row>
    <row r="6375" spans="1:7">
      <c r="A6375" s="16"/>
      <c r="B6375" s="16"/>
      <c r="C6375" s="16"/>
      <c r="D6375" s="16"/>
      <c r="E6375" s="16"/>
      <c r="F6375" s="16"/>
      <c r="G6375" s="24"/>
    </row>
    <row r="6376" spans="1:7">
      <c r="A6376" s="16"/>
      <c r="B6376" s="16"/>
      <c r="C6376" s="16"/>
      <c r="D6376" s="16"/>
      <c r="E6376" s="16"/>
      <c r="F6376" s="16"/>
      <c r="G6376" s="24"/>
    </row>
    <row r="6377" spans="1:7">
      <c r="A6377" s="16"/>
      <c r="B6377" s="16"/>
      <c r="C6377" s="16"/>
      <c r="D6377" s="16"/>
      <c r="E6377" s="16"/>
      <c r="F6377" s="16"/>
      <c r="G6377" s="24"/>
    </row>
    <row r="6378" spans="1:7">
      <c r="A6378" s="16"/>
      <c r="B6378" s="16"/>
      <c r="C6378" s="16"/>
      <c r="D6378" s="16"/>
      <c r="E6378" s="16"/>
      <c r="F6378" s="16"/>
      <c r="G6378" s="24"/>
    </row>
    <row r="6379" spans="1:7">
      <c r="A6379" s="16"/>
      <c r="B6379" s="16"/>
      <c r="C6379" s="16"/>
      <c r="D6379" s="16"/>
      <c r="E6379" s="16"/>
      <c r="F6379" s="16"/>
      <c r="G6379" s="24"/>
    </row>
    <row r="6380" spans="1:7">
      <c r="A6380" s="16"/>
      <c r="B6380" s="16"/>
      <c r="C6380" s="16"/>
      <c r="D6380" s="16"/>
      <c r="E6380" s="16"/>
      <c r="F6380" s="16"/>
      <c r="G6380" s="24"/>
    </row>
    <row r="6381" spans="1:7">
      <c r="A6381" s="16"/>
      <c r="B6381" s="16"/>
      <c r="C6381" s="16"/>
      <c r="D6381" s="16"/>
      <c r="E6381" s="16"/>
      <c r="F6381" s="16"/>
      <c r="G6381" s="24"/>
    </row>
    <row r="6382" spans="1:7">
      <c r="A6382" s="16"/>
      <c r="B6382" s="16"/>
      <c r="C6382" s="16"/>
      <c r="D6382" s="16"/>
      <c r="E6382" s="16"/>
      <c r="F6382" s="16"/>
      <c r="G6382" s="24"/>
    </row>
    <row r="6383" spans="1:7">
      <c r="A6383" s="16"/>
      <c r="B6383" s="16"/>
      <c r="C6383" s="16"/>
      <c r="D6383" s="16"/>
      <c r="E6383" s="16"/>
      <c r="F6383" s="16"/>
      <c r="G6383" s="24"/>
    </row>
    <row r="6384" spans="1:7">
      <c r="A6384" s="16"/>
      <c r="B6384" s="16"/>
      <c r="C6384" s="16"/>
      <c r="D6384" s="16"/>
      <c r="E6384" s="16"/>
      <c r="F6384" s="16"/>
      <c r="G6384" s="24"/>
    </row>
    <row r="6385" spans="1:7">
      <c r="A6385" s="16"/>
      <c r="B6385" s="16"/>
      <c r="C6385" s="16"/>
      <c r="D6385" s="16"/>
      <c r="E6385" s="16"/>
      <c r="F6385" s="16"/>
      <c r="G6385" s="24"/>
    </row>
    <row r="6386" spans="1:7">
      <c r="A6386" s="16"/>
      <c r="B6386" s="16"/>
      <c r="C6386" s="16"/>
      <c r="D6386" s="16"/>
      <c r="E6386" s="16"/>
      <c r="F6386" s="16"/>
      <c r="G6386" s="24"/>
    </row>
    <row r="6387" spans="1:7">
      <c r="A6387" s="16"/>
      <c r="B6387" s="16"/>
      <c r="C6387" s="16"/>
      <c r="D6387" s="16"/>
      <c r="E6387" s="16"/>
      <c r="F6387" s="16"/>
      <c r="G6387" s="24"/>
    </row>
    <row r="6388" spans="1:7">
      <c r="A6388" s="16"/>
      <c r="B6388" s="16"/>
      <c r="C6388" s="16"/>
      <c r="D6388" s="16"/>
      <c r="E6388" s="16"/>
      <c r="F6388" s="16"/>
      <c r="G6388" s="24"/>
    </row>
    <row r="6389" spans="1:7">
      <c r="A6389" s="16"/>
      <c r="B6389" s="16"/>
      <c r="C6389" s="16"/>
      <c r="D6389" s="16"/>
      <c r="E6389" s="16"/>
      <c r="F6389" s="16"/>
      <c r="G6389" s="24"/>
    </row>
    <row r="6390" spans="1:7">
      <c r="A6390" s="16"/>
      <c r="B6390" s="16"/>
      <c r="C6390" s="16"/>
      <c r="D6390" s="16"/>
      <c r="E6390" s="16"/>
      <c r="F6390" s="16"/>
      <c r="G6390" s="24"/>
    </row>
    <row r="6391" spans="1:7">
      <c r="A6391" s="16"/>
      <c r="B6391" s="16"/>
      <c r="C6391" s="16"/>
      <c r="D6391" s="16"/>
      <c r="E6391" s="16"/>
      <c r="F6391" s="16"/>
      <c r="G6391" s="24"/>
    </row>
    <row r="6392" spans="1:7">
      <c r="A6392" s="16"/>
      <c r="B6392" s="16"/>
      <c r="C6392" s="16"/>
      <c r="D6392" s="16"/>
      <c r="E6392" s="16"/>
      <c r="F6392" s="16"/>
      <c r="G6392" s="24"/>
    </row>
    <row r="6393" spans="1:7">
      <c r="A6393" s="16"/>
      <c r="B6393" s="16"/>
      <c r="C6393" s="16"/>
      <c r="D6393" s="16"/>
      <c r="E6393" s="16"/>
      <c r="F6393" s="16"/>
      <c r="G6393" s="24"/>
    </row>
    <row r="6394" spans="1:7">
      <c r="A6394" s="16"/>
      <c r="B6394" s="16"/>
      <c r="C6394" s="16"/>
      <c r="D6394" s="16"/>
      <c r="E6394" s="16"/>
      <c r="F6394" s="16"/>
      <c r="G6394" s="24"/>
    </row>
    <row r="6395" spans="1:7">
      <c r="A6395" s="16"/>
      <c r="B6395" s="16"/>
      <c r="C6395" s="16"/>
      <c r="D6395" s="16"/>
      <c r="E6395" s="16"/>
      <c r="F6395" s="16"/>
      <c r="G6395" s="24"/>
    </row>
    <row r="6396" spans="1:7">
      <c r="A6396" s="16"/>
      <c r="B6396" s="16"/>
      <c r="C6396" s="16"/>
      <c r="D6396" s="16"/>
      <c r="E6396" s="16"/>
      <c r="F6396" s="16"/>
      <c r="G6396" s="24"/>
    </row>
    <row r="6397" spans="1:7">
      <c r="A6397" s="16"/>
      <c r="B6397" s="16"/>
      <c r="C6397" s="16"/>
      <c r="D6397" s="16"/>
      <c r="E6397" s="16"/>
      <c r="F6397" s="16"/>
      <c r="G6397" s="24"/>
    </row>
    <row r="6398" spans="1:7">
      <c r="A6398" s="16"/>
      <c r="B6398" s="16"/>
      <c r="C6398" s="16"/>
      <c r="D6398" s="16"/>
      <c r="E6398" s="16"/>
      <c r="F6398" s="16"/>
      <c r="G6398" s="24"/>
    </row>
    <row r="6399" spans="1:7">
      <c r="A6399" s="16"/>
      <c r="B6399" s="16"/>
      <c r="C6399" s="16"/>
      <c r="D6399" s="16"/>
      <c r="E6399" s="16"/>
      <c r="F6399" s="16"/>
      <c r="G6399" s="24"/>
    </row>
    <row r="6400" spans="1:7">
      <c r="A6400" s="16"/>
      <c r="B6400" s="16"/>
      <c r="C6400" s="16"/>
      <c r="D6400" s="16"/>
      <c r="E6400" s="16"/>
      <c r="F6400" s="16"/>
      <c r="G6400" s="24"/>
    </row>
    <row r="6401" spans="1:7">
      <c r="A6401" s="16"/>
      <c r="B6401" s="16"/>
      <c r="C6401" s="16"/>
      <c r="D6401" s="16"/>
      <c r="E6401" s="16"/>
      <c r="F6401" s="16"/>
      <c r="G6401" s="24"/>
    </row>
    <row r="6402" spans="1:7">
      <c r="A6402" s="16"/>
      <c r="B6402" s="16"/>
      <c r="C6402" s="16"/>
      <c r="D6402" s="16"/>
      <c r="E6402" s="16"/>
      <c r="F6402" s="16"/>
      <c r="G6402" s="24"/>
    </row>
    <row r="6403" spans="1:7">
      <c r="A6403" s="16"/>
      <c r="B6403" s="16"/>
      <c r="C6403" s="16"/>
      <c r="D6403" s="16"/>
      <c r="E6403" s="16"/>
      <c r="F6403" s="16"/>
      <c r="G6403" s="24"/>
    </row>
    <row r="6404" spans="1:7">
      <c r="A6404" s="16"/>
      <c r="B6404" s="16"/>
      <c r="C6404" s="16"/>
      <c r="D6404" s="16"/>
      <c r="E6404" s="16"/>
      <c r="F6404" s="16"/>
      <c r="G6404" s="24"/>
    </row>
    <row r="6405" spans="1:7">
      <c r="A6405" s="16"/>
      <c r="B6405" s="16"/>
      <c r="C6405" s="16"/>
      <c r="D6405" s="16"/>
      <c r="E6405" s="16"/>
      <c r="F6405" s="16"/>
      <c r="G6405" s="24"/>
    </row>
    <row r="6406" spans="1:7">
      <c r="A6406" s="16"/>
      <c r="B6406" s="16"/>
      <c r="C6406" s="16"/>
      <c r="D6406" s="16"/>
      <c r="E6406" s="16"/>
      <c r="F6406" s="16"/>
      <c r="G6406" s="24"/>
    </row>
    <row r="6407" spans="1:7">
      <c r="A6407" s="16"/>
      <c r="B6407" s="16"/>
      <c r="C6407" s="16"/>
      <c r="D6407" s="16"/>
      <c r="E6407" s="16"/>
      <c r="F6407" s="16"/>
      <c r="G6407" s="24"/>
    </row>
    <row r="6408" spans="1:7">
      <c r="A6408" s="16"/>
      <c r="B6408" s="16"/>
      <c r="C6408" s="16"/>
      <c r="D6408" s="16"/>
      <c r="E6408" s="16"/>
      <c r="F6408" s="16"/>
      <c r="G6408" s="24"/>
    </row>
    <row r="6409" spans="1:7">
      <c r="A6409" s="16"/>
      <c r="B6409" s="16"/>
      <c r="C6409" s="16"/>
      <c r="D6409" s="16"/>
      <c r="E6409" s="16"/>
      <c r="F6409" s="16"/>
      <c r="G6409" s="24"/>
    </row>
    <row r="6410" spans="1:7">
      <c r="A6410" s="16"/>
      <c r="B6410" s="16"/>
      <c r="C6410" s="16"/>
      <c r="D6410" s="16"/>
      <c r="E6410" s="16"/>
      <c r="F6410" s="16"/>
      <c r="G6410" s="24"/>
    </row>
    <row r="6411" spans="1:7">
      <c r="A6411" s="16"/>
      <c r="B6411" s="16"/>
      <c r="C6411" s="16"/>
      <c r="D6411" s="16"/>
      <c r="E6411" s="16"/>
      <c r="F6411" s="16"/>
      <c r="G6411" s="24"/>
    </row>
    <row r="6412" spans="1:7">
      <c r="A6412" s="16"/>
      <c r="B6412" s="16"/>
      <c r="C6412" s="16"/>
      <c r="D6412" s="16"/>
      <c r="E6412" s="16"/>
      <c r="F6412" s="16"/>
      <c r="G6412" s="24"/>
    </row>
    <row r="6413" spans="1:7">
      <c r="A6413" s="16"/>
      <c r="B6413" s="16"/>
      <c r="C6413" s="16"/>
      <c r="D6413" s="16"/>
      <c r="E6413" s="16"/>
      <c r="F6413" s="16"/>
      <c r="G6413" s="24"/>
    </row>
    <row r="6414" spans="1:7">
      <c r="A6414" s="16"/>
      <c r="B6414" s="16"/>
      <c r="C6414" s="16"/>
      <c r="D6414" s="16"/>
      <c r="E6414" s="16"/>
      <c r="F6414" s="16"/>
      <c r="G6414" s="24"/>
    </row>
    <row r="6415" spans="1:7">
      <c r="A6415" s="16"/>
      <c r="B6415" s="16"/>
      <c r="C6415" s="16"/>
      <c r="D6415" s="16"/>
      <c r="E6415" s="16"/>
      <c r="F6415" s="16"/>
      <c r="G6415" s="24"/>
    </row>
    <row r="6416" spans="1:7">
      <c r="A6416" s="16"/>
      <c r="B6416" s="16"/>
      <c r="C6416" s="16"/>
      <c r="D6416" s="16"/>
      <c r="E6416" s="16"/>
      <c r="F6416" s="16"/>
      <c r="G6416" s="24"/>
    </row>
    <row r="6417" spans="1:7">
      <c r="A6417" s="16"/>
      <c r="B6417" s="16"/>
      <c r="C6417" s="16"/>
      <c r="D6417" s="16"/>
      <c r="E6417" s="16"/>
      <c r="F6417" s="16"/>
      <c r="G6417" s="24"/>
    </row>
    <row r="6418" spans="1:7">
      <c r="A6418" s="16"/>
      <c r="B6418" s="16"/>
      <c r="C6418" s="16"/>
      <c r="D6418" s="16"/>
      <c r="E6418" s="16"/>
      <c r="F6418" s="16"/>
      <c r="G6418" s="24"/>
    </row>
    <row r="6419" spans="1:7">
      <c r="A6419" s="16"/>
      <c r="B6419" s="16"/>
      <c r="C6419" s="16"/>
      <c r="D6419" s="16"/>
      <c r="E6419" s="16"/>
      <c r="F6419" s="16"/>
      <c r="G6419" s="24"/>
    </row>
    <row r="6420" spans="1:7">
      <c r="A6420" s="16"/>
      <c r="B6420" s="16"/>
      <c r="C6420" s="16"/>
      <c r="D6420" s="16"/>
      <c r="E6420" s="16"/>
      <c r="F6420" s="16"/>
      <c r="G6420" s="24"/>
    </row>
    <row r="6421" spans="1:7">
      <c r="A6421" s="16"/>
      <c r="B6421" s="16"/>
      <c r="C6421" s="16"/>
      <c r="D6421" s="16"/>
      <c r="E6421" s="16"/>
      <c r="F6421" s="16"/>
      <c r="G6421" s="24"/>
    </row>
    <row r="6422" spans="1:7">
      <c r="A6422" s="16"/>
      <c r="B6422" s="16"/>
      <c r="C6422" s="16"/>
      <c r="D6422" s="16"/>
      <c r="E6422" s="16"/>
      <c r="F6422" s="16"/>
      <c r="G6422" s="24"/>
    </row>
    <row r="6423" spans="1:7">
      <c r="A6423" s="16"/>
      <c r="B6423" s="16"/>
      <c r="C6423" s="16"/>
      <c r="D6423" s="16"/>
      <c r="E6423" s="16"/>
      <c r="F6423" s="16"/>
      <c r="G6423" s="24"/>
    </row>
    <row r="6424" spans="1:7">
      <c r="A6424" s="16"/>
      <c r="B6424" s="16"/>
      <c r="C6424" s="16"/>
      <c r="D6424" s="16"/>
      <c r="E6424" s="16"/>
      <c r="F6424" s="16"/>
      <c r="G6424" s="24"/>
    </row>
    <row r="6425" spans="1:7">
      <c r="A6425" s="16"/>
      <c r="B6425" s="16"/>
      <c r="C6425" s="16"/>
      <c r="D6425" s="16"/>
      <c r="E6425" s="16"/>
      <c r="F6425" s="16"/>
      <c r="G6425" s="24"/>
    </row>
    <row r="6426" spans="1:7">
      <c r="A6426" s="16"/>
      <c r="B6426" s="16"/>
      <c r="C6426" s="16"/>
      <c r="D6426" s="16"/>
      <c r="E6426" s="16"/>
      <c r="F6426" s="16"/>
      <c r="G6426" s="24"/>
    </row>
    <row r="6427" spans="1:7">
      <c r="A6427" s="16"/>
      <c r="B6427" s="16"/>
      <c r="C6427" s="16"/>
      <c r="D6427" s="16"/>
      <c r="E6427" s="16"/>
      <c r="F6427" s="16"/>
      <c r="G6427" s="24"/>
    </row>
    <row r="6428" spans="1:7">
      <c r="A6428" s="16"/>
      <c r="B6428" s="16"/>
      <c r="C6428" s="16"/>
      <c r="D6428" s="16"/>
      <c r="E6428" s="16"/>
      <c r="F6428" s="16"/>
      <c r="G6428" s="24"/>
    </row>
    <row r="6429" spans="1:7">
      <c r="A6429" s="16"/>
      <c r="B6429" s="16"/>
      <c r="C6429" s="16"/>
      <c r="D6429" s="16"/>
      <c r="E6429" s="16"/>
      <c r="F6429" s="16"/>
      <c r="G6429" s="24"/>
    </row>
    <row r="6430" spans="1:7">
      <c r="A6430" s="16"/>
      <c r="B6430" s="16"/>
      <c r="C6430" s="16"/>
      <c r="D6430" s="16"/>
      <c r="E6430" s="16"/>
      <c r="F6430" s="16"/>
      <c r="G6430" s="24"/>
    </row>
    <row r="6431" spans="1:7">
      <c r="A6431" s="16"/>
      <c r="B6431" s="16"/>
      <c r="C6431" s="16"/>
      <c r="D6431" s="16"/>
      <c r="E6431" s="16"/>
      <c r="F6431" s="16"/>
      <c r="G6431" s="24"/>
    </row>
    <row r="6432" spans="1:7">
      <c r="A6432" s="16"/>
      <c r="B6432" s="16"/>
      <c r="C6432" s="16"/>
      <c r="D6432" s="16"/>
      <c r="E6432" s="16"/>
      <c r="F6432" s="16"/>
      <c r="G6432" s="24"/>
    </row>
    <row r="6433" spans="1:7">
      <c r="A6433" s="16"/>
      <c r="B6433" s="16"/>
      <c r="C6433" s="16"/>
      <c r="D6433" s="16"/>
      <c r="E6433" s="16"/>
      <c r="F6433" s="16"/>
      <c r="G6433" s="24"/>
    </row>
    <row r="6434" spans="1:7">
      <c r="A6434" s="16"/>
      <c r="B6434" s="16"/>
      <c r="C6434" s="16"/>
      <c r="D6434" s="16"/>
      <c r="E6434" s="16"/>
      <c r="F6434" s="16"/>
      <c r="G6434" s="24"/>
    </row>
    <row r="6435" spans="1:7">
      <c r="A6435" s="16"/>
      <c r="B6435" s="16"/>
      <c r="C6435" s="16"/>
      <c r="D6435" s="16"/>
      <c r="E6435" s="16"/>
      <c r="F6435" s="16"/>
      <c r="G6435" s="24"/>
    </row>
    <row r="6436" spans="1:7">
      <c r="A6436" s="16"/>
      <c r="B6436" s="16"/>
      <c r="C6436" s="16"/>
      <c r="D6436" s="16"/>
      <c r="E6436" s="16"/>
      <c r="F6436" s="16"/>
      <c r="G6436" s="24"/>
    </row>
    <row r="6437" spans="1:7">
      <c r="A6437" s="16"/>
      <c r="B6437" s="16"/>
      <c r="C6437" s="16"/>
      <c r="D6437" s="16"/>
      <c r="E6437" s="16"/>
      <c r="F6437" s="16"/>
      <c r="G6437" s="24"/>
    </row>
    <row r="6438" spans="1:7">
      <c r="A6438" s="16"/>
      <c r="B6438" s="16"/>
      <c r="C6438" s="16"/>
      <c r="D6438" s="16"/>
      <c r="E6438" s="16"/>
      <c r="F6438" s="16"/>
      <c r="G6438" s="24"/>
    </row>
    <row r="6439" spans="1:7">
      <c r="A6439" s="16"/>
      <c r="B6439" s="16"/>
      <c r="C6439" s="16"/>
      <c r="D6439" s="16"/>
      <c r="E6439" s="16"/>
      <c r="F6439" s="16"/>
      <c r="G6439" s="24"/>
    </row>
    <row r="6440" spans="1:7">
      <c r="A6440" s="16"/>
      <c r="B6440" s="16"/>
      <c r="C6440" s="16"/>
      <c r="D6440" s="16"/>
      <c r="E6440" s="16"/>
      <c r="F6440" s="16"/>
      <c r="G6440" s="24"/>
    </row>
    <row r="6441" spans="1:7">
      <c r="A6441" s="16"/>
      <c r="B6441" s="16"/>
      <c r="C6441" s="16"/>
      <c r="D6441" s="16"/>
      <c r="E6441" s="16"/>
      <c r="F6441" s="16"/>
      <c r="G6441" s="24"/>
    </row>
    <row r="6442" spans="1:7">
      <c r="A6442" s="16"/>
      <c r="B6442" s="16"/>
      <c r="C6442" s="16"/>
      <c r="D6442" s="16"/>
      <c r="E6442" s="16"/>
      <c r="F6442" s="16"/>
      <c r="G6442" s="24"/>
    </row>
    <row r="6443" spans="1:7">
      <c r="A6443" s="16"/>
      <c r="B6443" s="16"/>
      <c r="C6443" s="16"/>
      <c r="D6443" s="16"/>
      <c r="E6443" s="16"/>
      <c r="F6443" s="16"/>
      <c r="G6443" s="24"/>
    </row>
    <row r="6444" spans="1:7">
      <c r="A6444" s="16"/>
      <c r="B6444" s="16"/>
      <c r="C6444" s="16"/>
      <c r="D6444" s="16"/>
      <c r="E6444" s="16"/>
      <c r="F6444" s="16"/>
      <c r="G6444" s="24"/>
    </row>
    <row r="6445" spans="1:7">
      <c r="A6445" s="16"/>
      <c r="B6445" s="16"/>
      <c r="C6445" s="16"/>
      <c r="D6445" s="16"/>
      <c r="E6445" s="16"/>
      <c r="F6445" s="16"/>
      <c r="G6445" s="24"/>
    </row>
    <row r="6446" spans="1:7">
      <c r="A6446" s="16"/>
      <c r="B6446" s="16"/>
      <c r="C6446" s="16"/>
      <c r="D6446" s="16"/>
      <c r="E6446" s="16"/>
      <c r="F6446" s="16"/>
      <c r="G6446" s="24"/>
    </row>
    <row r="6447" spans="1:7">
      <c r="A6447" s="16"/>
      <c r="B6447" s="16"/>
      <c r="C6447" s="16"/>
      <c r="D6447" s="16"/>
      <c r="E6447" s="16"/>
      <c r="F6447" s="16"/>
      <c r="G6447" s="24"/>
    </row>
    <row r="6448" spans="1:7">
      <c r="A6448" s="16"/>
      <c r="B6448" s="16"/>
      <c r="C6448" s="16"/>
      <c r="D6448" s="16"/>
      <c r="E6448" s="16"/>
      <c r="F6448" s="16"/>
      <c r="G6448" s="24"/>
    </row>
    <row r="6449" spans="1:7">
      <c r="A6449" s="16"/>
      <c r="B6449" s="16"/>
      <c r="C6449" s="16"/>
      <c r="D6449" s="16"/>
      <c r="E6449" s="16"/>
      <c r="F6449" s="16"/>
      <c r="G6449" s="24"/>
    </row>
    <row r="6450" spans="1:7">
      <c r="A6450" s="16"/>
      <c r="B6450" s="16"/>
      <c r="C6450" s="16"/>
      <c r="D6450" s="16"/>
      <c r="E6450" s="16"/>
      <c r="F6450" s="16"/>
      <c r="G6450" s="24"/>
    </row>
    <row r="6451" spans="1:7">
      <c r="A6451" s="16"/>
      <c r="B6451" s="16"/>
      <c r="C6451" s="16"/>
      <c r="D6451" s="16"/>
      <c r="E6451" s="16"/>
      <c r="F6451" s="16"/>
      <c r="G6451" s="24"/>
    </row>
    <row r="6452" spans="1:7">
      <c r="A6452" s="16"/>
      <c r="B6452" s="16"/>
      <c r="C6452" s="16"/>
      <c r="D6452" s="16"/>
      <c r="E6452" s="16"/>
      <c r="F6452" s="16"/>
      <c r="G6452" s="24"/>
    </row>
    <row r="6453" spans="1:7">
      <c r="A6453" s="16"/>
      <c r="B6453" s="16"/>
      <c r="C6453" s="16"/>
      <c r="D6453" s="16"/>
      <c r="E6453" s="16"/>
      <c r="F6453" s="16"/>
      <c r="G6453" s="24"/>
    </row>
    <row r="6454" spans="1:7">
      <c r="A6454" s="16"/>
      <c r="B6454" s="16"/>
      <c r="C6454" s="16"/>
      <c r="D6454" s="16"/>
      <c r="E6454" s="16"/>
      <c r="F6454" s="16"/>
      <c r="G6454" s="24"/>
    </row>
    <row r="6455" spans="1:7">
      <c r="A6455" s="16"/>
      <c r="B6455" s="16"/>
      <c r="C6455" s="16"/>
      <c r="D6455" s="16"/>
      <c r="E6455" s="16"/>
      <c r="F6455" s="16"/>
      <c r="G6455" s="24"/>
    </row>
    <row r="6456" spans="1:7">
      <c r="A6456" s="16"/>
      <c r="B6456" s="16"/>
      <c r="C6456" s="16"/>
      <c r="D6456" s="16"/>
      <c r="E6456" s="16"/>
      <c r="F6456" s="16"/>
      <c r="G6456" s="24"/>
    </row>
    <row r="6457" spans="1:7">
      <c r="A6457" s="16"/>
      <c r="B6457" s="16"/>
      <c r="C6457" s="16"/>
      <c r="D6457" s="16"/>
      <c r="E6457" s="16"/>
      <c r="F6457" s="16"/>
      <c r="G6457" s="24"/>
    </row>
    <row r="6458" spans="1:7">
      <c r="A6458" s="16"/>
      <c r="B6458" s="16"/>
      <c r="C6458" s="16"/>
      <c r="D6458" s="16"/>
      <c r="E6458" s="16"/>
      <c r="F6458" s="16"/>
      <c r="G6458" s="24"/>
    </row>
    <row r="6459" spans="1:7">
      <c r="A6459" s="16"/>
      <c r="B6459" s="16"/>
      <c r="C6459" s="16"/>
      <c r="D6459" s="16"/>
      <c r="E6459" s="16"/>
      <c r="F6459" s="16"/>
      <c r="G6459" s="24"/>
    </row>
    <row r="6460" spans="1:7">
      <c r="A6460" s="16"/>
      <c r="B6460" s="16"/>
      <c r="C6460" s="16"/>
      <c r="D6460" s="16"/>
      <c r="E6460" s="16"/>
      <c r="F6460" s="16"/>
      <c r="G6460" s="24"/>
    </row>
    <row r="6461" spans="1:7">
      <c r="A6461" s="16"/>
      <c r="B6461" s="16"/>
      <c r="C6461" s="16"/>
      <c r="D6461" s="16"/>
      <c r="E6461" s="16"/>
      <c r="F6461" s="16"/>
      <c r="G6461" s="24"/>
    </row>
    <row r="6462" spans="1:7">
      <c r="A6462" s="16"/>
      <c r="B6462" s="16"/>
      <c r="C6462" s="16"/>
      <c r="D6462" s="16"/>
      <c r="E6462" s="16"/>
      <c r="F6462" s="16"/>
      <c r="G6462" s="24"/>
    </row>
    <row r="6463" spans="1:7">
      <c r="A6463" s="16"/>
      <c r="B6463" s="16"/>
      <c r="C6463" s="16"/>
      <c r="D6463" s="16"/>
      <c r="E6463" s="16"/>
      <c r="F6463" s="16"/>
      <c r="G6463" s="24"/>
    </row>
    <row r="6464" spans="1:7">
      <c r="A6464" s="16"/>
      <c r="B6464" s="16"/>
      <c r="C6464" s="16"/>
      <c r="D6464" s="16"/>
      <c r="E6464" s="16"/>
      <c r="F6464" s="16"/>
      <c r="G6464" s="24"/>
    </row>
    <row r="6465" spans="1:7">
      <c r="A6465" s="16"/>
      <c r="B6465" s="16"/>
      <c r="C6465" s="16"/>
      <c r="D6465" s="16"/>
      <c r="E6465" s="16"/>
      <c r="F6465" s="16"/>
      <c r="G6465" s="24"/>
    </row>
    <row r="6466" spans="1:7">
      <c r="A6466" s="16"/>
      <c r="B6466" s="16"/>
      <c r="C6466" s="16"/>
      <c r="D6466" s="16"/>
      <c r="E6466" s="16"/>
      <c r="F6466" s="16"/>
      <c r="G6466" s="24"/>
    </row>
    <row r="6467" spans="1:7">
      <c r="A6467" s="16"/>
      <c r="B6467" s="16"/>
      <c r="C6467" s="16"/>
      <c r="D6467" s="16"/>
      <c r="E6467" s="16"/>
      <c r="F6467" s="16"/>
      <c r="G6467" s="24"/>
    </row>
    <row r="6468" spans="1:7">
      <c r="A6468" s="16"/>
      <c r="B6468" s="16"/>
      <c r="C6468" s="16"/>
      <c r="D6468" s="16"/>
      <c r="E6468" s="16"/>
      <c r="F6468" s="16"/>
      <c r="G6468" s="24"/>
    </row>
    <row r="6469" spans="1:7">
      <c r="A6469" s="16"/>
      <c r="B6469" s="16"/>
      <c r="C6469" s="16"/>
      <c r="D6469" s="16"/>
      <c r="E6469" s="16"/>
      <c r="F6469" s="16"/>
      <c r="G6469" s="24"/>
    </row>
    <row r="6470" spans="1:7">
      <c r="A6470" s="16"/>
      <c r="B6470" s="16"/>
      <c r="C6470" s="16"/>
      <c r="D6470" s="16"/>
      <c r="E6470" s="16"/>
      <c r="F6470" s="16"/>
      <c r="G6470" s="24"/>
    </row>
    <row r="6471" spans="1:7">
      <c r="A6471" s="16"/>
      <c r="B6471" s="16"/>
      <c r="C6471" s="16"/>
      <c r="D6471" s="16"/>
      <c r="E6471" s="16"/>
      <c r="F6471" s="16"/>
      <c r="G6471" s="24"/>
    </row>
    <row r="6472" spans="1:7">
      <c r="A6472" s="16"/>
      <c r="B6472" s="16"/>
      <c r="C6472" s="16"/>
      <c r="D6472" s="16"/>
      <c r="E6472" s="16"/>
      <c r="F6472" s="16"/>
      <c r="G6472" s="24"/>
    </row>
    <row r="6473" spans="1:7">
      <c r="A6473" s="16"/>
      <c r="B6473" s="16"/>
      <c r="C6473" s="16"/>
      <c r="D6473" s="16"/>
      <c r="E6473" s="16"/>
      <c r="F6473" s="16"/>
      <c r="G6473" s="24"/>
    </row>
    <row r="6474" spans="1:7">
      <c r="A6474" s="16"/>
      <c r="B6474" s="16"/>
      <c r="C6474" s="16"/>
      <c r="D6474" s="16"/>
      <c r="E6474" s="16"/>
      <c r="F6474" s="16"/>
      <c r="G6474" s="24"/>
    </row>
    <row r="6475" spans="1:7">
      <c r="A6475" s="16"/>
      <c r="B6475" s="16"/>
      <c r="C6475" s="16"/>
      <c r="D6475" s="16"/>
      <c r="E6475" s="16"/>
      <c r="F6475" s="16"/>
      <c r="G6475" s="24"/>
    </row>
    <row r="6476" spans="1:7">
      <c r="A6476" s="16"/>
      <c r="B6476" s="16"/>
      <c r="C6476" s="16"/>
      <c r="D6476" s="16"/>
      <c r="E6476" s="16"/>
      <c r="F6476" s="16"/>
      <c r="G6476" s="24"/>
    </row>
    <row r="6477" spans="1:7">
      <c r="A6477" s="16"/>
      <c r="B6477" s="16"/>
      <c r="C6477" s="16"/>
      <c r="D6477" s="16"/>
      <c r="E6477" s="16"/>
      <c r="F6477" s="16"/>
      <c r="G6477" s="24"/>
    </row>
    <row r="6478" spans="1:7">
      <c r="A6478" s="16"/>
      <c r="B6478" s="16"/>
      <c r="C6478" s="16"/>
      <c r="D6478" s="16"/>
      <c r="E6478" s="16"/>
      <c r="F6478" s="16"/>
      <c r="G6478" s="24"/>
    </row>
    <row r="6479" spans="1:7">
      <c r="A6479" s="16"/>
      <c r="B6479" s="16"/>
      <c r="C6479" s="16"/>
      <c r="D6479" s="16"/>
      <c r="E6479" s="16"/>
      <c r="F6479" s="16"/>
      <c r="G6479" s="24"/>
    </row>
    <row r="6480" spans="1:7">
      <c r="A6480" s="16"/>
      <c r="B6480" s="16"/>
      <c r="C6480" s="16"/>
      <c r="D6480" s="16"/>
      <c r="E6480" s="16"/>
      <c r="F6480" s="16"/>
      <c r="G6480" s="24"/>
    </row>
    <row r="6481" spans="1:7">
      <c r="A6481" s="16"/>
      <c r="B6481" s="16"/>
      <c r="C6481" s="16"/>
      <c r="D6481" s="16"/>
      <c r="E6481" s="16"/>
      <c r="F6481" s="16"/>
      <c r="G6481" s="24"/>
    </row>
    <row r="6482" spans="1:7">
      <c r="A6482" s="16"/>
      <c r="B6482" s="16"/>
      <c r="C6482" s="16"/>
      <c r="D6482" s="16"/>
      <c r="E6482" s="16"/>
      <c r="F6482" s="16"/>
      <c r="G6482" s="24"/>
    </row>
    <row r="6483" spans="1:7">
      <c r="A6483" s="16"/>
      <c r="B6483" s="16"/>
      <c r="C6483" s="16"/>
      <c r="D6483" s="16"/>
      <c r="E6483" s="16"/>
      <c r="F6483" s="16"/>
      <c r="G6483" s="24"/>
    </row>
    <row r="6484" spans="1:7">
      <c r="A6484" s="16"/>
      <c r="B6484" s="16"/>
      <c r="C6484" s="16"/>
      <c r="D6484" s="16"/>
      <c r="E6484" s="16"/>
      <c r="F6484" s="16"/>
      <c r="G6484" s="24"/>
    </row>
    <row r="6485" spans="1:7">
      <c r="A6485" s="16"/>
      <c r="B6485" s="16"/>
      <c r="C6485" s="16"/>
      <c r="D6485" s="16"/>
      <c r="E6485" s="16"/>
      <c r="F6485" s="16"/>
      <c r="G6485" s="24"/>
    </row>
    <row r="6486" spans="1:7">
      <c r="A6486" s="16"/>
      <c r="B6486" s="16"/>
      <c r="C6486" s="16"/>
      <c r="D6486" s="16"/>
      <c r="E6486" s="16"/>
      <c r="F6486" s="16"/>
      <c r="G6486" s="24"/>
    </row>
    <row r="6487" spans="1:7">
      <c r="A6487" s="16"/>
      <c r="B6487" s="16"/>
      <c r="C6487" s="16"/>
      <c r="D6487" s="16"/>
      <c r="E6487" s="16"/>
      <c r="F6487" s="16"/>
      <c r="G6487" s="24"/>
    </row>
    <row r="6488" spans="1:7">
      <c r="A6488" s="16"/>
      <c r="B6488" s="16"/>
      <c r="C6488" s="16"/>
      <c r="D6488" s="16"/>
      <c r="E6488" s="16"/>
      <c r="F6488" s="16"/>
      <c r="G6488" s="24"/>
    </row>
    <row r="6489" spans="1:7">
      <c r="A6489" s="16"/>
      <c r="B6489" s="16"/>
      <c r="C6489" s="16"/>
      <c r="D6489" s="16"/>
      <c r="E6489" s="16"/>
      <c r="F6489" s="16"/>
      <c r="G6489" s="24"/>
    </row>
    <row r="6490" spans="1:7">
      <c r="A6490" s="16"/>
      <c r="B6490" s="16"/>
      <c r="C6490" s="16"/>
      <c r="D6490" s="16"/>
      <c r="E6490" s="16"/>
      <c r="F6490" s="16"/>
      <c r="G6490" s="24"/>
    </row>
    <row r="6491" spans="1:7">
      <c r="A6491" s="16"/>
      <c r="B6491" s="16"/>
      <c r="C6491" s="16"/>
      <c r="D6491" s="16"/>
      <c r="E6491" s="16"/>
      <c r="F6491" s="16"/>
      <c r="G6491" s="24"/>
    </row>
    <row r="6492" spans="1:7">
      <c r="A6492" s="16"/>
      <c r="B6492" s="16"/>
      <c r="C6492" s="16"/>
      <c r="D6492" s="16"/>
      <c r="E6492" s="16"/>
      <c r="F6492" s="16"/>
      <c r="G6492" s="24"/>
    </row>
    <row r="6493" spans="1:7">
      <c r="A6493" s="16"/>
      <c r="B6493" s="16"/>
      <c r="C6493" s="16"/>
      <c r="D6493" s="16"/>
      <c r="E6493" s="16"/>
      <c r="F6493" s="16"/>
      <c r="G6493" s="24"/>
    </row>
    <row r="6494" spans="1:7">
      <c r="A6494" s="16"/>
      <c r="B6494" s="16"/>
      <c r="C6494" s="16"/>
      <c r="D6494" s="16"/>
      <c r="E6494" s="16"/>
      <c r="F6494" s="16"/>
      <c r="G6494" s="24"/>
    </row>
    <row r="6495" spans="1:7">
      <c r="A6495" s="16"/>
      <c r="B6495" s="16"/>
      <c r="C6495" s="16"/>
      <c r="D6495" s="16"/>
      <c r="E6495" s="16"/>
      <c r="F6495" s="16"/>
      <c r="G6495" s="24"/>
    </row>
    <row r="6496" spans="1:7">
      <c r="A6496" s="16"/>
      <c r="B6496" s="16"/>
      <c r="C6496" s="16"/>
      <c r="D6496" s="16"/>
      <c r="E6496" s="16"/>
      <c r="F6496" s="16"/>
      <c r="G6496" s="24"/>
    </row>
    <row r="6497" spans="1:7">
      <c r="A6497" s="16"/>
      <c r="B6497" s="16"/>
      <c r="C6497" s="16"/>
      <c r="D6497" s="16"/>
      <c r="E6497" s="16"/>
      <c r="F6497" s="16"/>
      <c r="G6497" s="24"/>
    </row>
    <row r="6498" spans="1:7">
      <c r="A6498" s="16"/>
      <c r="B6498" s="16"/>
      <c r="C6498" s="16"/>
      <c r="D6498" s="16"/>
      <c r="E6498" s="16"/>
      <c r="F6498" s="16"/>
      <c r="G6498" s="24"/>
    </row>
    <row r="6499" spans="1:7">
      <c r="A6499" s="16"/>
      <c r="B6499" s="16"/>
      <c r="C6499" s="16"/>
      <c r="D6499" s="16"/>
      <c r="E6499" s="16"/>
      <c r="F6499" s="16"/>
      <c r="G6499" s="24"/>
    </row>
    <row r="6500" spans="1:7">
      <c r="A6500" s="16"/>
      <c r="B6500" s="16"/>
      <c r="C6500" s="16"/>
      <c r="D6500" s="16"/>
      <c r="E6500" s="16"/>
      <c r="F6500" s="16"/>
      <c r="G6500" s="24"/>
    </row>
    <row r="6501" spans="1:7">
      <c r="A6501" s="16"/>
      <c r="B6501" s="16"/>
      <c r="C6501" s="16"/>
      <c r="D6501" s="16"/>
      <c r="E6501" s="16"/>
      <c r="F6501" s="16"/>
      <c r="G6501" s="24"/>
    </row>
    <row r="6502" spans="1:7">
      <c r="A6502" s="16"/>
      <c r="B6502" s="16"/>
      <c r="C6502" s="16"/>
      <c r="D6502" s="16"/>
      <c r="E6502" s="16"/>
      <c r="F6502" s="16"/>
      <c r="G6502" s="24"/>
    </row>
    <row r="6503" spans="1:7">
      <c r="A6503" s="16"/>
      <c r="B6503" s="16"/>
      <c r="C6503" s="16"/>
      <c r="D6503" s="16"/>
      <c r="E6503" s="16"/>
      <c r="F6503" s="16"/>
      <c r="G6503" s="24"/>
    </row>
    <row r="6504" spans="1:7">
      <c r="A6504" s="16"/>
      <c r="B6504" s="16"/>
      <c r="C6504" s="16"/>
      <c r="D6504" s="16"/>
      <c r="E6504" s="16"/>
      <c r="F6504" s="16"/>
      <c r="G6504" s="24"/>
    </row>
    <row r="6505" spans="1:7">
      <c r="A6505" s="16"/>
      <c r="B6505" s="16"/>
      <c r="C6505" s="16"/>
      <c r="D6505" s="16"/>
      <c r="E6505" s="16"/>
      <c r="F6505" s="16"/>
      <c r="G6505" s="24"/>
    </row>
    <row r="6506" spans="1:7">
      <c r="A6506" s="16"/>
      <c r="B6506" s="16"/>
      <c r="C6506" s="16"/>
      <c r="D6506" s="16"/>
      <c r="E6506" s="16"/>
      <c r="F6506" s="16"/>
      <c r="G6506" s="24"/>
    </row>
    <row r="6507" spans="1:7">
      <c r="A6507" s="16"/>
      <c r="B6507" s="16"/>
      <c r="C6507" s="16"/>
      <c r="D6507" s="16"/>
      <c r="E6507" s="16"/>
      <c r="F6507" s="16"/>
      <c r="G6507" s="24"/>
    </row>
    <row r="6508" spans="1:7">
      <c r="A6508" s="16"/>
      <c r="B6508" s="16"/>
      <c r="C6508" s="16"/>
      <c r="D6508" s="16"/>
      <c r="E6508" s="16"/>
      <c r="F6508" s="16"/>
      <c r="G6508" s="24"/>
    </row>
    <row r="6509" spans="1:7">
      <c r="A6509" s="16"/>
      <c r="B6509" s="16"/>
      <c r="C6509" s="16"/>
      <c r="D6509" s="16"/>
      <c r="E6509" s="16"/>
      <c r="F6509" s="16"/>
      <c r="G6509" s="24"/>
    </row>
    <row r="6510" spans="1:7">
      <c r="A6510" s="16"/>
      <c r="B6510" s="16"/>
      <c r="C6510" s="16"/>
      <c r="D6510" s="16"/>
      <c r="E6510" s="16"/>
      <c r="F6510" s="16"/>
      <c r="G6510" s="24"/>
    </row>
    <row r="6511" spans="1:7">
      <c r="A6511" s="16"/>
      <c r="B6511" s="16"/>
      <c r="C6511" s="16"/>
      <c r="D6511" s="16"/>
      <c r="E6511" s="16"/>
      <c r="F6511" s="16"/>
      <c r="G6511" s="24"/>
    </row>
    <row r="6512" spans="1:7">
      <c r="A6512" s="16"/>
      <c r="B6512" s="16"/>
      <c r="C6512" s="16"/>
      <c r="D6512" s="16"/>
      <c r="E6512" s="16"/>
      <c r="F6512" s="16"/>
      <c r="G6512" s="24"/>
    </row>
    <row r="6513" spans="1:7">
      <c r="A6513" s="16"/>
      <c r="B6513" s="16"/>
      <c r="C6513" s="16"/>
      <c r="D6513" s="16"/>
      <c r="E6513" s="16"/>
      <c r="F6513" s="16"/>
      <c r="G6513" s="24"/>
    </row>
    <row r="6514" spans="1:7">
      <c r="A6514" s="16"/>
      <c r="B6514" s="16"/>
      <c r="C6514" s="16"/>
      <c r="D6514" s="16"/>
      <c r="E6514" s="16"/>
      <c r="F6514" s="16"/>
      <c r="G6514" s="24"/>
    </row>
    <row r="6515" spans="1:7">
      <c r="A6515" s="16"/>
      <c r="B6515" s="16"/>
      <c r="C6515" s="16"/>
      <c r="D6515" s="16"/>
      <c r="E6515" s="16"/>
      <c r="F6515" s="16"/>
      <c r="G6515" s="24"/>
    </row>
    <row r="6516" spans="1:7">
      <c r="A6516" s="16"/>
      <c r="B6516" s="16"/>
      <c r="C6516" s="16"/>
      <c r="D6516" s="16"/>
      <c r="E6516" s="16"/>
      <c r="F6516" s="16"/>
      <c r="G6516" s="24"/>
    </row>
    <row r="6517" spans="1:7">
      <c r="A6517" s="16"/>
      <c r="B6517" s="16"/>
      <c r="C6517" s="16"/>
      <c r="D6517" s="16"/>
      <c r="E6517" s="16"/>
      <c r="F6517" s="16"/>
      <c r="G6517" s="24"/>
    </row>
    <row r="6518" spans="1:7">
      <c r="A6518" s="16"/>
      <c r="B6518" s="16"/>
      <c r="C6518" s="16"/>
      <c r="D6518" s="16"/>
      <c r="E6518" s="16"/>
      <c r="F6518" s="16"/>
      <c r="G6518" s="24"/>
    </row>
    <row r="6519" spans="1:7">
      <c r="A6519" s="16"/>
      <c r="B6519" s="16"/>
      <c r="C6519" s="16"/>
      <c r="D6519" s="16"/>
      <c r="E6519" s="16"/>
      <c r="F6519" s="16"/>
      <c r="G6519" s="24"/>
    </row>
    <row r="6520" spans="1:7">
      <c r="A6520" s="16"/>
      <c r="B6520" s="16"/>
      <c r="C6520" s="16"/>
      <c r="D6520" s="16"/>
      <c r="E6520" s="16"/>
      <c r="F6520" s="16"/>
      <c r="G6520" s="24"/>
    </row>
    <row r="6521" spans="1:7">
      <c r="A6521" s="16"/>
      <c r="B6521" s="16"/>
      <c r="C6521" s="16"/>
      <c r="D6521" s="16"/>
      <c r="E6521" s="16"/>
      <c r="F6521" s="16"/>
      <c r="G6521" s="24"/>
    </row>
    <row r="6522" spans="1:7">
      <c r="A6522" s="16"/>
      <c r="B6522" s="16"/>
      <c r="C6522" s="16"/>
      <c r="D6522" s="16"/>
      <c r="E6522" s="16"/>
      <c r="F6522" s="16"/>
      <c r="G6522" s="24"/>
    </row>
    <row r="6523" spans="1:7">
      <c r="A6523" s="16"/>
      <c r="B6523" s="16"/>
      <c r="C6523" s="16"/>
      <c r="D6523" s="16"/>
      <c r="E6523" s="16"/>
      <c r="F6523" s="16"/>
      <c r="G6523" s="24"/>
    </row>
    <row r="6524" spans="1:7">
      <c r="A6524" s="16"/>
      <c r="B6524" s="16"/>
      <c r="C6524" s="16"/>
      <c r="D6524" s="16"/>
      <c r="E6524" s="16"/>
      <c r="F6524" s="16"/>
      <c r="G6524" s="24"/>
    </row>
    <row r="6525" spans="1:7">
      <c r="A6525" s="16"/>
      <c r="B6525" s="16"/>
      <c r="C6525" s="16"/>
      <c r="D6525" s="16"/>
      <c r="E6525" s="16"/>
      <c r="F6525" s="16"/>
      <c r="G6525" s="24"/>
    </row>
    <row r="6526" spans="1:7">
      <c r="A6526" s="16"/>
      <c r="B6526" s="16"/>
      <c r="C6526" s="16"/>
      <c r="D6526" s="16"/>
      <c r="E6526" s="16"/>
      <c r="F6526" s="16"/>
      <c r="G6526" s="24"/>
    </row>
    <row r="6527" spans="1:7">
      <c r="A6527" s="16"/>
      <c r="B6527" s="16"/>
      <c r="C6527" s="16"/>
      <c r="D6527" s="16"/>
      <c r="E6527" s="16"/>
      <c r="F6527" s="16"/>
      <c r="G6527" s="24"/>
    </row>
    <row r="6528" spans="1:7">
      <c r="A6528" s="16"/>
      <c r="B6528" s="16"/>
      <c r="C6528" s="16"/>
      <c r="D6528" s="16"/>
      <c r="E6528" s="16"/>
      <c r="F6528" s="16"/>
      <c r="G6528" s="24"/>
    </row>
    <row r="6529" spans="1:7">
      <c r="A6529" s="16"/>
      <c r="B6529" s="16"/>
      <c r="C6529" s="16"/>
      <c r="D6529" s="16"/>
      <c r="E6529" s="16"/>
      <c r="F6529" s="16"/>
      <c r="G6529" s="24"/>
    </row>
    <row r="6530" spans="1:7">
      <c r="A6530" s="16"/>
      <c r="B6530" s="16"/>
      <c r="C6530" s="16"/>
      <c r="D6530" s="16"/>
      <c r="E6530" s="16"/>
      <c r="F6530" s="16"/>
      <c r="G6530" s="24"/>
    </row>
    <row r="6531" spans="1:7">
      <c r="A6531" s="16"/>
      <c r="B6531" s="16"/>
      <c r="C6531" s="16"/>
      <c r="D6531" s="16"/>
      <c r="E6531" s="16"/>
      <c r="F6531" s="16"/>
      <c r="G6531" s="24"/>
    </row>
    <row r="6532" spans="1:7">
      <c r="A6532" s="16"/>
      <c r="B6532" s="16"/>
      <c r="C6532" s="16"/>
      <c r="D6532" s="16"/>
      <c r="E6532" s="16"/>
      <c r="F6532" s="16"/>
      <c r="G6532" s="24"/>
    </row>
    <row r="6533" spans="1:7">
      <c r="A6533" s="16"/>
      <c r="B6533" s="16"/>
      <c r="C6533" s="16"/>
      <c r="D6533" s="16"/>
      <c r="E6533" s="16"/>
      <c r="F6533" s="16"/>
      <c r="G6533" s="24"/>
    </row>
    <row r="6534" spans="1:7">
      <c r="A6534" s="16"/>
      <c r="B6534" s="16"/>
      <c r="C6534" s="16"/>
      <c r="D6534" s="16"/>
      <c r="E6534" s="16"/>
      <c r="F6534" s="16"/>
      <c r="G6534" s="24"/>
    </row>
    <row r="6535" spans="1:7">
      <c r="A6535" s="16"/>
      <c r="B6535" s="16"/>
      <c r="C6535" s="16"/>
      <c r="D6535" s="16"/>
      <c r="E6535" s="16"/>
      <c r="F6535" s="16"/>
      <c r="G6535" s="24"/>
    </row>
    <row r="6536" spans="1:7">
      <c r="A6536" s="16"/>
      <c r="B6536" s="16"/>
      <c r="C6536" s="16"/>
      <c r="D6536" s="16"/>
      <c r="E6536" s="16"/>
      <c r="F6536" s="16"/>
      <c r="G6536" s="24"/>
    </row>
    <row r="6537" spans="1:7">
      <c r="A6537" s="16"/>
      <c r="B6537" s="16"/>
      <c r="C6537" s="16"/>
      <c r="D6537" s="16"/>
      <c r="E6537" s="16"/>
      <c r="F6537" s="16"/>
      <c r="G6537" s="24"/>
    </row>
    <row r="6538" spans="1:7">
      <c r="A6538" s="16"/>
      <c r="B6538" s="16"/>
      <c r="C6538" s="16"/>
      <c r="D6538" s="16"/>
      <c r="E6538" s="16"/>
      <c r="F6538" s="16"/>
      <c r="G6538" s="24"/>
    </row>
    <row r="6539" spans="1:7">
      <c r="A6539" s="16"/>
      <c r="B6539" s="16"/>
      <c r="C6539" s="16"/>
      <c r="D6539" s="16"/>
      <c r="E6539" s="16"/>
      <c r="F6539" s="16"/>
      <c r="G6539" s="24"/>
    </row>
    <row r="6540" spans="1:7">
      <c r="A6540" s="16"/>
      <c r="B6540" s="16"/>
      <c r="C6540" s="16"/>
      <c r="D6540" s="16"/>
      <c r="E6540" s="16"/>
      <c r="F6540" s="16"/>
      <c r="G6540" s="24"/>
    </row>
    <row r="6541" spans="1:7">
      <c r="A6541" s="16"/>
      <c r="B6541" s="16"/>
      <c r="C6541" s="16"/>
      <c r="D6541" s="16"/>
      <c r="E6541" s="16"/>
      <c r="F6541" s="16"/>
      <c r="G6541" s="24"/>
    </row>
    <row r="6542" spans="1:7">
      <c r="A6542" s="16"/>
      <c r="B6542" s="16"/>
      <c r="C6542" s="16"/>
      <c r="D6542" s="16"/>
      <c r="E6542" s="16"/>
      <c r="F6542" s="16"/>
      <c r="G6542" s="24"/>
    </row>
    <row r="6543" spans="1:7">
      <c r="A6543" s="16"/>
      <c r="B6543" s="16"/>
      <c r="C6543" s="16"/>
      <c r="D6543" s="16"/>
      <c r="E6543" s="16"/>
      <c r="F6543" s="16"/>
      <c r="G6543" s="24"/>
    </row>
    <row r="6544" spans="1:7">
      <c r="A6544" s="16"/>
      <c r="B6544" s="16"/>
      <c r="C6544" s="16"/>
      <c r="D6544" s="16"/>
      <c r="E6544" s="16"/>
      <c r="F6544" s="16"/>
      <c r="G6544" s="24"/>
    </row>
    <row r="6545" spans="1:7">
      <c r="A6545" s="16"/>
      <c r="B6545" s="16"/>
      <c r="C6545" s="16"/>
      <c r="D6545" s="16"/>
      <c r="E6545" s="35"/>
      <c r="F6545" s="35"/>
      <c r="G6545" s="33"/>
    </row>
    <row r="6546" spans="1:7">
      <c r="A6546" s="36"/>
      <c r="B6546" s="35"/>
      <c r="C6546" s="35"/>
      <c r="D6546" s="35"/>
    </row>
  </sheetData>
  <mergeCells count="5">
    <mergeCell ref="A5:D5"/>
    <mergeCell ref="A6:D6"/>
    <mergeCell ref="A7:D7"/>
    <mergeCell ref="A8:D8"/>
    <mergeCell ref="A15:D1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56"/>
  <sheetViews>
    <sheetView workbookViewId="0">
      <selection activeCell="E4" sqref="E4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8" width="12.7109375" style="16" customWidth="1"/>
    <col min="9" max="9" width="12.7109375" style="19" customWidth="1"/>
    <col min="10" max="16384" width="9.140625" style="4"/>
  </cols>
  <sheetData>
    <row r="1" spans="1:9" ht="2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4" customHeight="1">
      <c r="A2" s="5" t="s">
        <v>28</v>
      </c>
      <c r="B2" s="6"/>
      <c r="C2" s="6"/>
      <c r="D2" s="6"/>
      <c r="E2" s="6"/>
      <c r="F2" s="6"/>
      <c r="G2" s="6"/>
      <c r="H2" s="6"/>
      <c r="I2" s="7"/>
    </row>
    <row r="3" spans="1:9" ht="24" customHeight="1">
      <c r="A3" s="5" t="s">
        <v>30</v>
      </c>
      <c r="B3" s="6"/>
      <c r="C3" s="6"/>
      <c r="D3" s="6"/>
      <c r="E3" s="6"/>
      <c r="F3" s="6"/>
      <c r="G3" s="6"/>
      <c r="H3" s="6"/>
      <c r="I3" s="7"/>
    </row>
    <row r="4" spans="1:9" ht="24" customHeight="1">
      <c r="A4" s="5" t="s">
        <v>22</v>
      </c>
      <c r="B4" s="6"/>
      <c r="C4" s="6"/>
      <c r="D4" s="6"/>
      <c r="E4" s="6"/>
      <c r="F4" s="6"/>
      <c r="G4" s="6"/>
      <c r="H4" s="6"/>
      <c r="I4" s="6"/>
    </row>
    <row r="5" spans="1:9" ht="24" customHeight="1">
      <c r="A5" s="5" t="s">
        <v>27</v>
      </c>
      <c r="B5" s="6"/>
      <c r="C5" s="6"/>
      <c r="D5" s="6"/>
      <c r="E5" s="6"/>
      <c r="F5" s="6"/>
      <c r="G5" s="6"/>
      <c r="H5" s="6"/>
      <c r="I5" s="6"/>
    </row>
    <row r="6" spans="1:9" ht="24" customHeight="1">
      <c r="A6" s="275" t="s">
        <v>23</v>
      </c>
      <c r="B6" s="275" t="s">
        <v>3</v>
      </c>
      <c r="C6" s="275" t="s">
        <v>4</v>
      </c>
      <c r="D6" s="275" t="s">
        <v>24</v>
      </c>
      <c r="E6" s="275" t="s">
        <v>25</v>
      </c>
      <c r="F6" s="275" t="s">
        <v>26</v>
      </c>
      <c r="G6" s="275"/>
      <c r="H6" s="275"/>
      <c r="I6" s="275"/>
    </row>
    <row r="7" spans="1:9" ht="24" customHeight="1">
      <c r="A7" s="374" t="s">
        <v>18</v>
      </c>
      <c r="B7" s="374"/>
      <c r="C7" s="374"/>
      <c r="D7" s="374"/>
      <c r="E7" s="374"/>
      <c r="F7" s="374"/>
      <c r="G7" s="374"/>
      <c r="H7" s="374"/>
      <c r="I7" s="374"/>
    </row>
    <row r="8" spans="1:9" ht="24" customHeight="1">
      <c r="A8" s="8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9" t="s">
        <v>11</v>
      </c>
    </row>
    <row r="9" spans="1:9" ht="24" customHeight="1">
      <c r="A9" s="10"/>
      <c r="B9" s="11"/>
      <c r="C9" s="12"/>
      <c r="D9" s="12"/>
      <c r="E9" s="12"/>
      <c r="F9" s="11"/>
      <c r="G9" s="11"/>
      <c r="H9" s="11"/>
      <c r="I9" s="13"/>
    </row>
    <row r="10" spans="1:9" ht="24" customHeight="1">
      <c r="A10" s="10"/>
      <c r="B10" s="11"/>
      <c r="C10" s="12"/>
      <c r="D10" s="12"/>
      <c r="E10" s="12"/>
      <c r="F10" s="11"/>
      <c r="G10" s="11"/>
      <c r="H10" s="11"/>
      <c r="I10" s="13"/>
    </row>
    <row r="11" spans="1:9" ht="24" customHeight="1">
      <c r="A11" s="10"/>
      <c r="B11" s="11"/>
      <c r="C11" s="12"/>
      <c r="D11" s="12"/>
      <c r="E11" s="12"/>
      <c r="F11" s="11"/>
      <c r="G11" s="11"/>
      <c r="H11" s="11"/>
      <c r="I11" s="13"/>
    </row>
    <row r="12" spans="1:9" ht="24" customHeight="1">
      <c r="A12" s="10"/>
      <c r="B12" s="11"/>
      <c r="C12" s="12"/>
      <c r="D12" s="12"/>
      <c r="E12" s="12"/>
      <c r="F12" s="11"/>
      <c r="G12" s="11"/>
      <c r="H12" s="11"/>
      <c r="I12" s="13"/>
    </row>
    <row r="13" spans="1:9" ht="24" customHeight="1">
      <c r="A13" s="10"/>
      <c r="B13" s="11"/>
      <c r="C13" s="12"/>
      <c r="D13" s="12"/>
      <c r="E13" s="12"/>
      <c r="F13" s="11"/>
      <c r="G13" s="11"/>
      <c r="H13" s="11"/>
      <c r="I13" s="13"/>
    </row>
    <row r="14" spans="1:9" ht="24" customHeight="1">
      <c r="A14" s="10"/>
      <c r="B14" s="11"/>
      <c r="C14" s="12"/>
      <c r="D14" s="12"/>
      <c r="E14" s="12"/>
      <c r="F14" s="11"/>
      <c r="G14" s="11"/>
      <c r="H14" s="11"/>
      <c r="I14" s="13"/>
    </row>
    <row r="15" spans="1:9" ht="24" customHeight="1">
      <c r="A15" s="10"/>
      <c r="B15" s="11"/>
      <c r="C15" s="12"/>
      <c r="D15" s="12"/>
      <c r="E15" s="12"/>
      <c r="F15" s="11"/>
      <c r="G15" s="11"/>
      <c r="H15" s="11"/>
      <c r="I15" s="13"/>
    </row>
    <row r="16" spans="1:9" ht="24" customHeight="1">
      <c r="A16" s="10"/>
      <c r="B16" s="11"/>
      <c r="C16" s="12"/>
      <c r="D16" s="12"/>
      <c r="E16" s="12"/>
      <c r="F16" s="11"/>
      <c r="G16" s="11"/>
      <c r="H16" s="11"/>
      <c r="I16" s="13"/>
    </row>
    <row r="17" spans="1:9" ht="24" customHeight="1">
      <c r="A17" s="10"/>
      <c r="B17" s="11"/>
      <c r="C17" s="12"/>
      <c r="D17" s="12"/>
      <c r="E17" s="12"/>
      <c r="F17" s="11"/>
      <c r="G17" s="11"/>
      <c r="H17" s="11"/>
      <c r="I17" s="13"/>
    </row>
    <row r="18" spans="1:9" ht="24" customHeight="1">
      <c r="A18" s="10"/>
      <c r="B18" s="11"/>
      <c r="C18" s="12"/>
      <c r="D18" s="12"/>
      <c r="E18" s="12"/>
      <c r="F18" s="11"/>
      <c r="G18" s="11"/>
      <c r="H18" s="11"/>
      <c r="I18" s="13"/>
    </row>
    <row r="19" spans="1:9" ht="24" customHeight="1">
      <c r="A19" s="10"/>
      <c r="B19" s="11"/>
      <c r="C19" s="12"/>
      <c r="D19" s="12"/>
      <c r="E19" s="12"/>
      <c r="F19" s="11"/>
      <c r="G19" s="11"/>
      <c r="H19" s="11"/>
      <c r="I19" s="13"/>
    </row>
    <row r="20" spans="1:9" ht="24" customHeight="1">
      <c r="A20" s="10"/>
      <c r="B20" s="11"/>
      <c r="C20" s="12"/>
      <c r="D20" s="12"/>
      <c r="E20" s="12"/>
      <c r="F20" s="11"/>
      <c r="G20" s="11"/>
      <c r="H20" s="11"/>
      <c r="I20" s="13"/>
    </row>
    <row r="21" spans="1:9" ht="24" customHeight="1">
      <c r="A21" s="10"/>
      <c r="B21" s="11"/>
      <c r="C21" s="12"/>
      <c r="D21" s="12"/>
      <c r="E21" s="12"/>
      <c r="F21" s="11"/>
      <c r="G21" s="11"/>
      <c r="H21" s="11"/>
      <c r="I21" s="13"/>
    </row>
    <row r="22" spans="1:9" ht="24" customHeight="1">
      <c r="A22" s="10"/>
      <c r="B22" s="11"/>
      <c r="C22" s="12"/>
      <c r="D22" s="12"/>
      <c r="E22" s="12"/>
      <c r="F22" s="11"/>
      <c r="G22" s="11"/>
      <c r="H22" s="11"/>
      <c r="I22" s="13"/>
    </row>
    <row r="23" spans="1:9" ht="24" customHeight="1">
      <c r="A23" s="10"/>
      <c r="B23" s="11"/>
      <c r="C23" s="12"/>
      <c r="D23" s="12"/>
      <c r="E23" s="12"/>
      <c r="F23" s="11"/>
      <c r="G23" s="11"/>
      <c r="H23" s="11"/>
      <c r="I23" s="13"/>
    </row>
    <row r="24" spans="1:9" ht="24" customHeight="1">
      <c r="A24" s="10"/>
      <c r="B24" s="11"/>
      <c r="C24" s="12"/>
      <c r="D24" s="12"/>
      <c r="E24" s="12"/>
      <c r="F24" s="11"/>
      <c r="G24" s="11"/>
      <c r="H24" s="11"/>
      <c r="I24" s="13"/>
    </row>
    <row r="25" spans="1:9" ht="24" customHeight="1">
      <c r="A25" s="10"/>
      <c r="B25" s="11"/>
      <c r="C25" s="12"/>
      <c r="D25" s="12"/>
      <c r="E25" s="12"/>
      <c r="F25" s="11"/>
      <c r="G25" s="11"/>
      <c r="H25" s="11"/>
      <c r="I25" s="13"/>
    </row>
    <row r="26" spans="1:9" ht="24" customHeight="1">
      <c r="A26" s="10"/>
      <c r="B26" s="11"/>
      <c r="C26" s="12"/>
      <c r="D26" s="12"/>
      <c r="E26" s="12"/>
      <c r="F26" s="11"/>
      <c r="G26" s="11"/>
      <c r="H26" s="11"/>
      <c r="I26" s="13"/>
    </row>
    <row r="27" spans="1:9" ht="24" customHeight="1">
      <c r="A27" s="10"/>
      <c r="B27" s="11"/>
      <c r="C27" s="12"/>
      <c r="D27" s="12"/>
      <c r="E27" s="12"/>
      <c r="F27" s="11"/>
      <c r="G27" s="11"/>
      <c r="H27" s="11"/>
      <c r="I27" s="13"/>
    </row>
    <row r="28" spans="1:9" ht="24" customHeight="1">
      <c r="A28" s="10"/>
      <c r="B28" s="11"/>
      <c r="C28" s="12"/>
      <c r="D28" s="12"/>
      <c r="E28" s="12"/>
      <c r="F28" s="11"/>
      <c r="G28" s="11"/>
      <c r="H28" s="11"/>
      <c r="I28" s="13"/>
    </row>
    <row r="29" spans="1:9" ht="24" customHeight="1">
      <c r="A29" s="10"/>
      <c r="B29" s="11"/>
      <c r="C29" s="12"/>
      <c r="D29" s="12"/>
      <c r="E29" s="12"/>
      <c r="F29" s="11"/>
      <c r="G29" s="11"/>
      <c r="H29" s="11"/>
      <c r="I29" s="13"/>
    </row>
    <row r="30" spans="1:9" ht="24" customHeight="1">
      <c r="A30" s="10"/>
      <c r="B30" s="11"/>
      <c r="C30" s="12"/>
      <c r="D30" s="12"/>
      <c r="E30" s="12"/>
      <c r="F30" s="11"/>
      <c r="G30" s="11"/>
      <c r="H30" s="11"/>
      <c r="I30" s="13"/>
    </row>
    <row r="31" spans="1:9" ht="24" customHeight="1">
      <c r="A31" s="10"/>
      <c r="B31" s="11"/>
      <c r="C31" s="12"/>
      <c r="D31" s="12"/>
      <c r="E31" s="12"/>
      <c r="F31" s="11"/>
      <c r="G31" s="11"/>
      <c r="H31" s="11"/>
      <c r="I31" s="13"/>
    </row>
    <row r="32" spans="1:9" ht="24" customHeight="1">
      <c r="A32" s="10"/>
      <c r="B32" s="11"/>
      <c r="C32" s="12"/>
      <c r="D32" s="12"/>
      <c r="E32" s="12"/>
      <c r="F32" s="11"/>
      <c r="G32" s="11"/>
      <c r="H32" s="11"/>
      <c r="I32" s="13"/>
    </row>
    <row r="33" spans="1:9" ht="24" customHeight="1">
      <c r="A33" s="10"/>
      <c r="B33" s="11"/>
      <c r="C33" s="12"/>
      <c r="D33" s="12"/>
      <c r="E33" s="12"/>
      <c r="F33" s="11"/>
      <c r="G33" s="11"/>
      <c r="H33" s="11"/>
      <c r="I33" s="13"/>
    </row>
    <row r="34" spans="1:9" ht="24" customHeight="1">
      <c r="A34" s="10"/>
      <c r="B34" s="11"/>
      <c r="C34" s="12"/>
      <c r="D34" s="12"/>
      <c r="E34" s="12"/>
      <c r="F34" s="11"/>
      <c r="G34" s="11"/>
      <c r="H34" s="11"/>
      <c r="I34" s="13"/>
    </row>
    <row r="35" spans="1:9" ht="24" customHeight="1">
      <c r="A35" s="10"/>
      <c r="B35" s="11"/>
      <c r="C35" s="12"/>
      <c r="D35" s="12"/>
      <c r="E35" s="12"/>
      <c r="F35" s="11"/>
      <c r="G35" s="11"/>
      <c r="H35" s="11"/>
      <c r="I35" s="13"/>
    </row>
    <row r="36" spans="1:9" ht="24" customHeight="1">
      <c r="A36" s="10"/>
      <c r="B36" s="11"/>
      <c r="C36" s="12"/>
      <c r="D36" s="12"/>
      <c r="E36" s="12"/>
      <c r="F36" s="11"/>
      <c r="G36" s="11"/>
      <c r="H36" s="11"/>
      <c r="I36" s="13"/>
    </row>
    <row r="37" spans="1:9" ht="24" customHeight="1">
      <c r="A37" s="10"/>
      <c r="B37" s="11"/>
      <c r="C37" s="12"/>
      <c r="D37" s="12"/>
      <c r="E37" s="12"/>
      <c r="F37" s="11"/>
      <c r="G37" s="11"/>
      <c r="H37" s="11"/>
      <c r="I37" s="13"/>
    </row>
    <row r="38" spans="1:9" ht="24" customHeight="1">
      <c r="A38" s="10"/>
      <c r="B38" s="11"/>
      <c r="C38" s="12"/>
      <c r="D38" s="12"/>
      <c r="E38" s="12"/>
      <c r="F38" s="11"/>
      <c r="G38" s="11"/>
      <c r="H38" s="11"/>
      <c r="I38" s="13"/>
    </row>
    <row r="39" spans="1:9" ht="24" customHeight="1">
      <c r="A39" s="10"/>
      <c r="B39" s="11"/>
      <c r="C39" s="12"/>
      <c r="D39" s="12"/>
      <c r="E39" s="12"/>
      <c r="F39" s="11"/>
      <c r="G39" s="11"/>
      <c r="H39" s="11"/>
      <c r="I39" s="13"/>
    </row>
    <row r="40" spans="1:9" ht="24" customHeight="1">
      <c r="A40" s="10"/>
      <c r="B40" s="11"/>
      <c r="C40" s="12"/>
      <c r="D40" s="12"/>
      <c r="E40" s="12"/>
      <c r="F40" s="11"/>
      <c r="G40" s="11"/>
      <c r="H40" s="11"/>
      <c r="I40" s="13"/>
    </row>
    <row r="41" spans="1:9" ht="24" customHeight="1">
      <c r="A41" s="10"/>
      <c r="B41" s="11"/>
      <c r="C41" s="12"/>
      <c r="D41" s="12"/>
      <c r="E41" s="12"/>
      <c r="F41" s="11"/>
      <c r="G41" s="11"/>
      <c r="H41" s="11"/>
      <c r="I41" s="13"/>
    </row>
    <row r="42" spans="1:9" ht="24" customHeight="1">
      <c r="A42" s="10"/>
      <c r="B42" s="11"/>
      <c r="C42" s="12"/>
      <c r="D42" s="12"/>
      <c r="E42" s="12"/>
      <c r="F42" s="11"/>
      <c r="G42" s="11"/>
      <c r="H42" s="11"/>
      <c r="I42" s="13"/>
    </row>
    <row r="43" spans="1:9" ht="24" customHeight="1">
      <c r="A43" s="10"/>
      <c r="B43" s="11"/>
      <c r="C43" s="12"/>
      <c r="D43" s="12"/>
      <c r="E43" s="12"/>
      <c r="F43" s="11"/>
      <c r="G43" s="11"/>
      <c r="H43" s="11"/>
      <c r="I43" s="13"/>
    </row>
    <row r="44" spans="1:9" ht="24" customHeight="1">
      <c r="A44" s="10"/>
      <c r="B44" s="11"/>
      <c r="C44" s="12"/>
      <c r="D44" s="12"/>
      <c r="E44" s="12"/>
      <c r="F44" s="11"/>
      <c r="G44" s="11"/>
      <c r="H44" s="11"/>
      <c r="I44" s="13"/>
    </row>
    <row r="45" spans="1:9" ht="24" customHeight="1">
      <c r="A45" s="10"/>
      <c r="B45" s="11"/>
      <c r="C45" s="12"/>
      <c r="D45" s="12"/>
      <c r="E45" s="12"/>
      <c r="F45" s="11"/>
      <c r="G45" s="11"/>
      <c r="H45" s="11"/>
      <c r="I45" s="13"/>
    </row>
    <row r="46" spans="1:9" ht="24" customHeight="1">
      <c r="A46" s="10"/>
      <c r="B46" s="11"/>
      <c r="C46" s="12"/>
      <c r="D46" s="12"/>
      <c r="E46" s="12"/>
      <c r="F46" s="11"/>
      <c r="G46" s="11"/>
      <c r="H46" s="11"/>
      <c r="I46" s="13"/>
    </row>
    <row r="47" spans="1:9" ht="24" customHeight="1">
      <c r="A47" s="10"/>
      <c r="B47" s="11"/>
      <c r="C47" s="12"/>
      <c r="D47" s="12"/>
      <c r="E47" s="12"/>
      <c r="F47" s="11"/>
      <c r="G47" s="11"/>
      <c r="H47" s="11"/>
      <c r="I47" s="13"/>
    </row>
    <row r="48" spans="1:9" ht="24" customHeight="1">
      <c r="A48" s="10"/>
      <c r="B48" s="11"/>
      <c r="C48" s="12"/>
      <c r="D48" s="12"/>
      <c r="E48" s="12"/>
      <c r="F48" s="11"/>
      <c r="G48" s="11"/>
      <c r="H48" s="11"/>
      <c r="I48" s="13"/>
    </row>
    <row r="49" spans="1:9" ht="24" customHeight="1">
      <c r="A49" s="10"/>
      <c r="B49" s="11"/>
      <c r="C49" s="12"/>
      <c r="D49" s="12"/>
      <c r="E49" s="12"/>
      <c r="F49" s="11"/>
      <c r="G49" s="11"/>
      <c r="H49" s="11"/>
      <c r="I49" s="13"/>
    </row>
    <row r="50" spans="1:9" ht="24" customHeight="1">
      <c r="A50" s="10"/>
      <c r="B50" s="11"/>
      <c r="C50" s="12"/>
      <c r="D50" s="12"/>
      <c r="E50" s="12"/>
      <c r="F50" s="11"/>
      <c r="G50" s="11"/>
      <c r="H50" s="11"/>
      <c r="I50" s="13"/>
    </row>
    <row r="51" spans="1:9" ht="24" customHeight="1">
      <c r="A51" s="10"/>
      <c r="B51" s="11"/>
      <c r="C51" s="12"/>
      <c r="D51" s="12"/>
      <c r="E51" s="12"/>
      <c r="F51" s="11"/>
      <c r="G51" s="11"/>
      <c r="H51" s="11"/>
      <c r="I51" s="13"/>
    </row>
    <row r="52" spans="1:9" ht="24" customHeight="1">
      <c r="A52" s="10"/>
      <c r="B52" s="11"/>
      <c r="C52" s="12"/>
      <c r="D52" s="12"/>
      <c r="E52" s="12"/>
      <c r="F52" s="11"/>
      <c r="G52" s="11"/>
      <c r="H52" s="11"/>
      <c r="I52" s="13"/>
    </row>
    <row r="53" spans="1:9" ht="24" customHeight="1">
      <c r="A53" s="10"/>
      <c r="B53" s="11"/>
      <c r="C53" s="12"/>
      <c r="D53" s="12"/>
      <c r="E53" s="12"/>
      <c r="F53" s="11"/>
      <c r="G53" s="11"/>
      <c r="H53" s="11"/>
      <c r="I53" s="13"/>
    </row>
    <row r="54" spans="1:9" ht="24" customHeight="1">
      <c r="A54" s="10"/>
      <c r="B54" s="11"/>
      <c r="C54" s="12"/>
      <c r="D54" s="12"/>
      <c r="E54" s="12"/>
      <c r="F54" s="11"/>
      <c r="G54" s="11"/>
      <c r="H54" s="11"/>
      <c r="I54" s="13"/>
    </row>
    <row r="55" spans="1:9" ht="24" customHeight="1">
      <c r="A55" s="10"/>
      <c r="B55" s="11"/>
      <c r="C55" s="12"/>
      <c r="D55" s="12"/>
      <c r="E55" s="12"/>
      <c r="F55" s="11"/>
      <c r="G55" s="11"/>
      <c r="H55" s="11"/>
      <c r="I55" s="13"/>
    </row>
    <row r="56" spans="1:9" s="14" customFormat="1" ht="24" customHeight="1">
      <c r="A56" s="10"/>
      <c r="B56" s="11"/>
      <c r="C56" s="12"/>
      <c r="D56" s="12"/>
      <c r="E56" s="12"/>
      <c r="F56" s="11"/>
      <c r="G56" s="11"/>
      <c r="H56" s="11"/>
      <c r="I56" s="13"/>
    </row>
    <row r="57" spans="1:9" ht="24" customHeight="1">
      <c r="A57" s="10"/>
      <c r="B57" s="11"/>
      <c r="C57" s="12"/>
      <c r="D57" s="12"/>
      <c r="E57" s="12"/>
      <c r="F57" s="11"/>
      <c r="G57" s="11"/>
      <c r="H57" s="11"/>
      <c r="I57" s="13"/>
    </row>
    <row r="58" spans="1:9" ht="24" customHeight="1">
      <c r="A58" s="10"/>
      <c r="B58" s="11"/>
      <c r="C58" s="12"/>
      <c r="D58" s="12"/>
      <c r="E58" s="12"/>
      <c r="F58" s="11"/>
      <c r="G58" s="11"/>
      <c r="H58" s="11"/>
      <c r="I58" s="13"/>
    </row>
    <row r="59" spans="1:9" ht="24" customHeight="1">
      <c r="A59" s="10"/>
      <c r="B59" s="11"/>
      <c r="C59" s="12"/>
      <c r="D59" s="12"/>
      <c r="E59" s="12"/>
      <c r="F59" s="11"/>
      <c r="G59" s="11"/>
      <c r="H59" s="11"/>
      <c r="I59" s="13"/>
    </row>
    <row r="60" spans="1:9" ht="24" customHeight="1">
      <c r="A60" s="10"/>
      <c r="B60" s="11"/>
      <c r="C60" s="12"/>
      <c r="D60" s="12"/>
      <c r="E60" s="12"/>
      <c r="F60" s="11"/>
      <c r="G60" s="11"/>
      <c r="H60" s="11"/>
      <c r="I60" s="13"/>
    </row>
    <row r="61" spans="1:9" ht="24" customHeight="1">
      <c r="A61" s="10"/>
      <c r="B61" s="11"/>
      <c r="C61" s="12"/>
      <c r="D61" s="12"/>
      <c r="E61" s="12"/>
      <c r="F61" s="11"/>
      <c r="G61" s="11"/>
      <c r="H61" s="11"/>
      <c r="I61" s="13"/>
    </row>
    <row r="62" spans="1:9" ht="24" customHeight="1">
      <c r="A62" s="10"/>
      <c r="B62" s="11"/>
      <c r="C62" s="12"/>
      <c r="D62" s="12"/>
      <c r="E62" s="12"/>
      <c r="F62" s="11"/>
      <c r="G62" s="11"/>
      <c r="H62" s="11"/>
      <c r="I62" s="13"/>
    </row>
    <row r="63" spans="1:9" ht="24" customHeight="1">
      <c r="A63" s="10"/>
      <c r="B63" s="11"/>
      <c r="C63" s="12"/>
      <c r="D63" s="12"/>
      <c r="E63" s="12"/>
      <c r="F63" s="11"/>
      <c r="G63" s="11"/>
      <c r="H63" s="11"/>
      <c r="I63" s="13"/>
    </row>
    <row r="64" spans="1:9" ht="24" customHeight="1">
      <c r="A64" s="10"/>
      <c r="B64" s="11"/>
      <c r="C64" s="12"/>
      <c r="D64" s="12"/>
      <c r="E64" s="12"/>
      <c r="F64" s="11"/>
      <c r="G64" s="11"/>
      <c r="H64" s="11"/>
      <c r="I64" s="13"/>
    </row>
    <row r="65" spans="1:9" ht="24" customHeight="1">
      <c r="A65" s="10"/>
      <c r="B65" s="11"/>
      <c r="C65" s="12"/>
      <c r="D65" s="12"/>
      <c r="E65" s="12"/>
      <c r="F65" s="11"/>
      <c r="G65" s="11"/>
      <c r="H65" s="11"/>
      <c r="I65" s="13"/>
    </row>
    <row r="66" spans="1:9" ht="24" customHeight="1">
      <c r="A66" s="10"/>
      <c r="B66" s="11"/>
      <c r="C66" s="12"/>
      <c r="D66" s="12"/>
      <c r="E66" s="12"/>
      <c r="F66" s="11"/>
      <c r="G66" s="11"/>
      <c r="H66" s="11"/>
      <c r="I66" s="13"/>
    </row>
    <row r="67" spans="1:9" ht="24" customHeight="1">
      <c r="A67" s="10"/>
      <c r="B67" s="11"/>
      <c r="C67" s="12"/>
      <c r="D67" s="12"/>
      <c r="E67" s="12"/>
      <c r="F67" s="11"/>
      <c r="G67" s="11"/>
      <c r="H67" s="11"/>
      <c r="I67" s="13"/>
    </row>
    <row r="68" spans="1:9" ht="24" customHeight="1">
      <c r="A68" s="10"/>
      <c r="B68" s="11"/>
      <c r="C68" s="12"/>
      <c r="D68" s="12"/>
      <c r="E68" s="12"/>
      <c r="F68" s="11"/>
      <c r="G68" s="11"/>
      <c r="H68" s="11"/>
      <c r="I68" s="13"/>
    </row>
    <row r="69" spans="1:9" ht="24" customHeight="1">
      <c r="A69" s="10"/>
      <c r="B69" s="11"/>
      <c r="C69" s="12"/>
      <c r="D69" s="12"/>
      <c r="E69" s="12"/>
      <c r="F69" s="11"/>
      <c r="G69" s="11"/>
      <c r="H69" s="11"/>
      <c r="I69" s="13"/>
    </row>
    <row r="70" spans="1:9" ht="24" customHeight="1">
      <c r="A70" s="10"/>
      <c r="B70" s="11"/>
      <c r="C70" s="12"/>
      <c r="D70" s="12"/>
      <c r="E70" s="12"/>
      <c r="F70" s="11"/>
      <c r="G70" s="11"/>
      <c r="H70" s="11"/>
      <c r="I70" s="13"/>
    </row>
    <row r="71" spans="1:9" ht="24" customHeight="1">
      <c r="A71" s="10"/>
      <c r="B71" s="11"/>
      <c r="C71" s="12"/>
      <c r="D71" s="12"/>
      <c r="E71" s="12"/>
      <c r="F71" s="11"/>
      <c r="G71" s="11"/>
      <c r="H71" s="11"/>
      <c r="I71" s="13"/>
    </row>
    <row r="72" spans="1:9" ht="24" customHeight="1">
      <c r="A72" s="10"/>
      <c r="B72" s="11"/>
      <c r="C72" s="12"/>
      <c r="D72" s="12"/>
      <c r="E72" s="12"/>
      <c r="F72" s="11"/>
      <c r="G72" s="11"/>
      <c r="H72" s="11"/>
      <c r="I72" s="13"/>
    </row>
    <row r="73" spans="1:9" ht="24" customHeight="1">
      <c r="A73" s="10"/>
      <c r="B73" s="11"/>
      <c r="C73" s="12"/>
      <c r="D73" s="12"/>
      <c r="E73" s="12"/>
      <c r="F73" s="11"/>
      <c r="G73" s="11"/>
      <c r="H73" s="11"/>
      <c r="I73" s="13"/>
    </row>
    <row r="74" spans="1:9" ht="24" customHeight="1">
      <c r="A74" s="10"/>
      <c r="B74" s="11"/>
      <c r="C74" s="12"/>
      <c r="D74" s="12"/>
      <c r="E74" s="12"/>
      <c r="F74" s="11"/>
      <c r="G74" s="11"/>
      <c r="H74" s="11"/>
      <c r="I74" s="13"/>
    </row>
    <row r="75" spans="1:9" ht="24" customHeight="1">
      <c r="A75" s="10"/>
      <c r="B75" s="11"/>
      <c r="C75" s="12"/>
      <c r="D75" s="12"/>
      <c r="E75" s="12"/>
      <c r="F75" s="11"/>
      <c r="G75" s="11"/>
      <c r="H75" s="11"/>
      <c r="I75" s="13"/>
    </row>
    <row r="76" spans="1:9" ht="24" customHeight="1">
      <c r="A76" s="10"/>
      <c r="B76" s="11"/>
      <c r="C76" s="12"/>
      <c r="D76" s="12"/>
      <c r="E76" s="12"/>
      <c r="F76" s="11"/>
      <c r="G76" s="11"/>
      <c r="H76" s="11"/>
      <c r="I76" s="13"/>
    </row>
    <row r="77" spans="1:9" ht="24" customHeight="1">
      <c r="A77" s="10"/>
      <c r="B77" s="11"/>
      <c r="C77" s="12"/>
      <c r="D77" s="12"/>
      <c r="E77" s="12"/>
      <c r="F77" s="11"/>
      <c r="G77" s="11"/>
      <c r="H77" s="11"/>
      <c r="I77" s="13"/>
    </row>
    <row r="78" spans="1:9" ht="24" customHeight="1">
      <c r="A78" s="10"/>
      <c r="B78" s="11"/>
      <c r="C78" s="12"/>
      <c r="D78" s="12"/>
      <c r="E78" s="12"/>
      <c r="F78" s="11"/>
      <c r="G78" s="11"/>
      <c r="H78" s="11"/>
      <c r="I78" s="13"/>
    </row>
    <row r="79" spans="1:9" ht="24" customHeight="1">
      <c r="A79" s="10"/>
      <c r="B79" s="11"/>
      <c r="C79" s="12"/>
      <c r="D79" s="12"/>
      <c r="E79" s="12"/>
      <c r="F79" s="11"/>
      <c r="G79" s="11"/>
      <c r="H79" s="11"/>
      <c r="I79" s="13"/>
    </row>
    <row r="80" spans="1:9" ht="24" customHeight="1">
      <c r="A80" s="10"/>
      <c r="B80" s="11"/>
      <c r="C80" s="12"/>
      <c r="D80" s="12"/>
      <c r="E80" s="12"/>
      <c r="F80" s="11"/>
      <c r="G80" s="11"/>
      <c r="H80" s="11"/>
      <c r="I80" s="13"/>
    </row>
    <row r="81" spans="1:9" ht="24" customHeight="1">
      <c r="A81" s="10"/>
      <c r="B81" s="11"/>
      <c r="C81" s="12"/>
      <c r="D81" s="12"/>
      <c r="E81" s="12"/>
      <c r="F81" s="11"/>
      <c r="G81" s="11"/>
      <c r="H81" s="11"/>
      <c r="I81" s="13"/>
    </row>
    <row r="82" spans="1:9" ht="24" customHeight="1">
      <c r="A82" s="10"/>
      <c r="B82" s="11"/>
      <c r="C82" s="12"/>
      <c r="D82" s="12"/>
      <c r="E82" s="12"/>
      <c r="F82" s="11"/>
      <c r="G82" s="11"/>
      <c r="H82" s="11"/>
      <c r="I82" s="13"/>
    </row>
    <row r="83" spans="1:9" ht="24" customHeight="1">
      <c r="A83" s="10"/>
      <c r="B83" s="11"/>
      <c r="C83" s="12"/>
      <c r="D83" s="12"/>
      <c r="E83" s="12"/>
      <c r="F83" s="11"/>
      <c r="G83" s="11"/>
      <c r="H83" s="11"/>
      <c r="I83" s="13"/>
    </row>
    <row r="84" spans="1:9" ht="24" customHeight="1">
      <c r="A84" s="10"/>
      <c r="B84" s="11"/>
      <c r="C84" s="12"/>
      <c r="D84" s="12"/>
      <c r="E84" s="12"/>
      <c r="F84" s="11"/>
      <c r="G84" s="11"/>
      <c r="H84" s="11"/>
      <c r="I84" s="13"/>
    </row>
    <row r="85" spans="1:9" ht="24" customHeight="1">
      <c r="A85" s="10"/>
      <c r="B85" s="11"/>
      <c r="C85" s="12"/>
      <c r="D85" s="12"/>
      <c r="E85" s="12"/>
      <c r="F85" s="11"/>
      <c r="G85" s="11"/>
      <c r="H85" s="11"/>
      <c r="I85" s="13"/>
    </row>
    <row r="86" spans="1:9" ht="24" customHeight="1">
      <c r="A86" s="10"/>
      <c r="B86" s="11"/>
      <c r="C86" s="12"/>
      <c r="D86" s="12"/>
      <c r="E86" s="12"/>
      <c r="F86" s="11"/>
      <c r="G86" s="11"/>
      <c r="H86" s="11"/>
      <c r="I86" s="13"/>
    </row>
    <row r="87" spans="1:9" ht="24" customHeight="1">
      <c r="A87" s="10"/>
      <c r="B87" s="11"/>
      <c r="C87" s="12"/>
      <c r="D87" s="12"/>
      <c r="E87" s="12"/>
      <c r="F87" s="11"/>
      <c r="G87" s="11"/>
      <c r="H87" s="11"/>
      <c r="I87" s="13"/>
    </row>
    <row r="88" spans="1:9" ht="24" customHeight="1">
      <c r="A88" s="10"/>
      <c r="B88" s="11"/>
      <c r="C88" s="12"/>
      <c r="D88" s="12"/>
      <c r="E88" s="12"/>
      <c r="F88" s="11"/>
      <c r="G88" s="11"/>
      <c r="H88" s="11"/>
      <c r="I88" s="13"/>
    </row>
    <row r="89" spans="1:9" ht="24" customHeight="1">
      <c r="A89" s="10"/>
      <c r="B89" s="11"/>
      <c r="C89" s="12"/>
      <c r="D89" s="12"/>
      <c r="E89" s="12"/>
      <c r="F89" s="11"/>
      <c r="G89" s="11"/>
      <c r="H89" s="11"/>
      <c r="I89" s="13"/>
    </row>
    <row r="90" spans="1:9" ht="24" customHeight="1">
      <c r="A90" s="10"/>
      <c r="B90" s="11"/>
      <c r="C90" s="12"/>
      <c r="D90" s="12"/>
      <c r="E90" s="12"/>
      <c r="F90" s="11"/>
      <c r="G90" s="11"/>
      <c r="H90" s="11"/>
      <c r="I90" s="13"/>
    </row>
    <row r="91" spans="1:9" ht="24" customHeight="1">
      <c r="A91" s="10"/>
      <c r="B91" s="11"/>
      <c r="C91" s="12"/>
      <c r="D91" s="12"/>
      <c r="E91" s="12"/>
      <c r="F91" s="11"/>
      <c r="G91" s="11"/>
      <c r="H91" s="11"/>
      <c r="I91" s="13"/>
    </row>
    <row r="92" spans="1:9" ht="24" customHeight="1">
      <c r="A92" s="10"/>
      <c r="B92" s="11"/>
      <c r="C92" s="12"/>
      <c r="D92" s="12"/>
      <c r="E92" s="12"/>
      <c r="F92" s="11"/>
      <c r="G92" s="11"/>
      <c r="H92" s="11"/>
      <c r="I92" s="13"/>
    </row>
    <row r="93" spans="1:9" ht="24" customHeight="1">
      <c r="A93" s="10"/>
      <c r="B93" s="11"/>
      <c r="C93" s="12"/>
      <c r="D93" s="12"/>
      <c r="E93" s="12"/>
      <c r="F93" s="11"/>
      <c r="G93" s="11"/>
      <c r="H93" s="11"/>
      <c r="I93" s="13"/>
    </row>
    <row r="94" spans="1:9" ht="24" customHeight="1">
      <c r="A94" s="10"/>
      <c r="B94" s="11"/>
      <c r="C94" s="12"/>
      <c r="D94" s="12"/>
      <c r="E94" s="12"/>
      <c r="F94" s="11"/>
      <c r="G94" s="11"/>
      <c r="H94" s="11"/>
      <c r="I94" s="13"/>
    </row>
    <row r="95" spans="1:9" ht="24" customHeight="1">
      <c r="A95" s="10"/>
      <c r="B95" s="10"/>
      <c r="C95" s="12"/>
      <c r="D95" s="12"/>
      <c r="E95" s="12"/>
      <c r="F95" s="10"/>
      <c r="G95" s="10"/>
      <c r="H95" s="10"/>
      <c r="I95" s="13"/>
    </row>
    <row r="96" spans="1:9" ht="24" customHeight="1">
      <c r="A96" s="275"/>
      <c r="B96" s="275"/>
      <c r="C96" s="275"/>
      <c r="D96" s="275"/>
      <c r="E96" s="275"/>
      <c r="F96" s="275"/>
      <c r="G96" s="275"/>
      <c r="H96" s="275"/>
      <c r="I96" s="275"/>
    </row>
    <row r="97" spans="1:9" ht="24" customHeight="1">
      <c r="A97" s="374" t="s">
        <v>19</v>
      </c>
      <c r="B97" s="374"/>
      <c r="C97" s="374"/>
      <c r="D97" s="374"/>
      <c r="E97" s="374"/>
      <c r="F97" s="374"/>
      <c r="G97" s="374"/>
      <c r="H97" s="374"/>
      <c r="I97" s="374"/>
    </row>
    <row r="98" spans="1:9" ht="24" customHeight="1">
      <c r="A98" s="8" t="s">
        <v>3</v>
      </c>
      <c r="B98" s="8" t="s">
        <v>4</v>
      </c>
      <c r="C98" s="8" t="s">
        <v>5</v>
      </c>
      <c r="D98" s="8" t="s">
        <v>6</v>
      </c>
      <c r="E98" s="8" t="s">
        <v>7</v>
      </c>
      <c r="F98" s="8" t="s">
        <v>8</v>
      </c>
      <c r="G98" s="8" t="s">
        <v>9</v>
      </c>
      <c r="H98" s="8" t="s">
        <v>10</v>
      </c>
      <c r="I98" s="9" t="s">
        <v>11</v>
      </c>
    </row>
    <row r="99" spans="1:9" ht="24" customHeight="1">
      <c r="A99" s="10"/>
      <c r="B99" s="11"/>
      <c r="C99" s="12"/>
      <c r="D99" s="12"/>
      <c r="E99" s="15"/>
      <c r="F99" s="11"/>
      <c r="G99" s="11"/>
      <c r="H99" s="11"/>
      <c r="I99" s="13"/>
    </row>
    <row r="100" spans="1:9" ht="24" customHeight="1">
      <c r="A100" s="10"/>
      <c r="B100" s="11"/>
      <c r="C100" s="12"/>
      <c r="D100" s="12"/>
      <c r="E100" s="15"/>
      <c r="F100" s="11"/>
      <c r="G100" s="11"/>
      <c r="H100" s="11"/>
      <c r="I100" s="13"/>
    </row>
    <row r="101" spans="1:9" ht="24" customHeight="1">
      <c r="A101" s="10"/>
      <c r="B101" s="11"/>
      <c r="C101" s="12"/>
      <c r="D101" s="12"/>
      <c r="E101" s="15"/>
      <c r="F101" s="11"/>
      <c r="G101" s="11"/>
      <c r="H101" s="11"/>
      <c r="I101" s="13"/>
    </row>
    <row r="102" spans="1:9" ht="24" customHeight="1">
      <c r="A102" s="10"/>
      <c r="B102" s="11"/>
      <c r="C102" s="12"/>
      <c r="D102" s="12"/>
      <c r="E102" s="15"/>
      <c r="F102" s="11"/>
      <c r="G102" s="11"/>
      <c r="H102" s="11"/>
      <c r="I102" s="13"/>
    </row>
    <row r="103" spans="1:9" ht="24" customHeight="1">
      <c r="A103" s="10"/>
      <c r="B103" s="11"/>
      <c r="C103" s="12"/>
      <c r="D103" s="12"/>
      <c r="E103" s="15"/>
      <c r="F103" s="11"/>
      <c r="G103" s="11"/>
      <c r="H103" s="11"/>
      <c r="I103" s="13"/>
    </row>
    <row r="104" spans="1:9" ht="24" customHeight="1">
      <c r="A104" s="10"/>
      <c r="B104" s="11"/>
      <c r="C104" s="12"/>
      <c r="D104" s="12"/>
      <c r="E104" s="15"/>
      <c r="F104" s="11"/>
      <c r="G104" s="11"/>
      <c r="H104" s="11"/>
      <c r="I104" s="13"/>
    </row>
    <row r="105" spans="1:9" ht="24" customHeight="1">
      <c r="A105" s="10"/>
      <c r="B105" s="11"/>
      <c r="C105" s="12"/>
      <c r="D105" s="12"/>
      <c r="E105" s="15"/>
      <c r="F105" s="11"/>
      <c r="G105" s="11"/>
      <c r="H105" s="11"/>
      <c r="I105" s="13"/>
    </row>
    <row r="106" spans="1:9" ht="24" customHeight="1">
      <c r="A106" s="10"/>
      <c r="B106" s="11"/>
      <c r="C106" s="12"/>
      <c r="D106" s="12"/>
      <c r="E106" s="15"/>
      <c r="F106" s="11"/>
      <c r="G106" s="11"/>
      <c r="H106" s="11"/>
      <c r="I106" s="13"/>
    </row>
    <row r="107" spans="1:9" ht="24" customHeight="1">
      <c r="A107" s="10"/>
      <c r="B107" s="11"/>
      <c r="C107" s="12"/>
      <c r="D107" s="12"/>
      <c r="E107" s="15"/>
      <c r="F107" s="11"/>
      <c r="G107" s="11"/>
      <c r="H107" s="11"/>
      <c r="I107" s="13"/>
    </row>
    <row r="108" spans="1:9" ht="24" customHeight="1">
      <c r="A108" s="10"/>
      <c r="B108" s="11"/>
      <c r="C108" s="12"/>
      <c r="D108" s="12"/>
      <c r="E108" s="15"/>
      <c r="F108" s="11"/>
      <c r="G108" s="11"/>
      <c r="H108" s="11"/>
      <c r="I108" s="13"/>
    </row>
    <row r="109" spans="1:9" ht="24" customHeight="1">
      <c r="A109" s="10"/>
      <c r="B109" s="11"/>
      <c r="C109" s="12"/>
      <c r="D109" s="12"/>
      <c r="E109" s="15"/>
      <c r="F109" s="11"/>
      <c r="G109" s="11"/>
      <c r="H109" s="11"/>
      <c r="I109" s="13"/>
    </row>
    <row r="110" spans="1:9" ht="24" customHeight="1">
      <c r="A110" s="10"/>
      <c r="B110" s="11"/>
      <c r="C110" s="12"/>
      <c r="D110" s="12"/>
      <c r="E110" s="15"/>
      <c r="F110" s="11"/>
      <c r="G110" s="11"/>
      <c r="H110" s="11"/>
      <c r="I110" s="13"/>
    </row>
    <row r="111" spans="1:9" ht="24" customHeight="1">
      <c r="A111" s="10"/>
      <c r="B111" s="11"/>
      <c r="C111" s="12"/>
      <c r="D111" s="12"/>
      <c r="E111" s="15"/>
      <c r="F111" s="11"/>
      <c r="G111" s="11"/>
      <c r="H111" s="11"/>
      <c r="I111" s="13"/>
    </row>
    <row r="112" spans="1:9" ht="24" customHeight="1">
      <c r="A112" s="10"/>
      <c r="B112" s="10"/>
      <c r="C112" s="12"/>
      <c r="D112" s="12"/>
      <c r="E112" s="15"/>
      <c r="F112" s="10"/>
      <c r="G112" s="10"/>
      <c r="H112" s="10"/>
      <c r="I112" s="13"/>
    </row>
    <row r="113" spans="1:9" ht="24" customHeight="1">
      <c r="A113" s="274"/>
      <c r="B113" s="274"/>
      <c r="C113" s="274"/>
      <c r="D113" s="274"/>
      <c r="E113" s="274"/>
      <c r="F113" s="274"/>
      <c r="G113" s="274"/>
      <c r="H113" s="274"/>
      <c r="I113" s="274"/>
    </row>
    <row r="114" spans="1:9" ht="24" customHeight="1">
      <c r="A114" s="273"/>
      <c r="B114" s="273"/>
      <c r="C114" s="273"/>
      <c r="D114" s="273"/>
      <c r="E114" s="273"/>
      <c r="F114" s="273"/>
      <c r="G114" s="273"/>
      <c r="H114" s="273"/>
      <c r="I114" s="273"/>
    </row>
    <row r="115" spans="1:9" ht="24" customHeight="1">
      <c r="A115" s="273"/>
      <c r="B115" s="273"/>
      <c r="C115" s="273"/>
      <c r="D115" s="273"/>
      <c r="I115" s="17"/>
    </row>
    <row r="116" spans="1:9" ht="24" customHeight="1">
      <c r="A116" s="273"/>
      <c r="B116" s="273"/>
      <c r="C116" s="273"/>
      <c r="D116" s="273"/>
      <c r="I116" s="17"/>
    </row>
    <row r="117" spans="1:9" ht="24" customHeight="1">
      <c r="A117" s="273"/>
      <c r="B117" s="273"/>
      <c r="C117" s="273"/>
      <c r="D117" s="273"/>
      <c r="I117" s="17"/>
    </row>
    <row r="118" spans="1:9" ht="24" customHeight="1">
      <c r="A118" s="273"/>
      <c r="B118" s="273"/>
      <c r="C118" s="273"/>
      <c r="D118" s="273"/>
      <c r="I118" s="17"/>
    </row>
    <row r="119" spans="1:9" ht="24" customHeight="1">
      <c r="A119" s="273"/>
      <c r="B119" s="273"/>
      <c r="C119" s="273"/>
      <c r="D119" s="273"/>
      <c r="I119" s="17"/>
    </row>
    <row r="120" spans="1:9" ht="24" customHeight="1">
      <c r="A120" s="273"/>
      <c r="B120" s="273"/>
      <c r="C120" s="273"/>
      <c r="D120" s="273"/>
      <c r="E120" s="273"/>
      <c r="F120" s="273"/>
      <c r="G120" s="273"/>
      <c r="H120" s="273"/>
      <c r="I120" s="17"/>
    </row>
    <row r="121" spans="1:9" ht="18" customHeight="1">
      <c r="I121" s="18"/>
    </row>
    <row r="122" spans="1:9" ht="18" customHeight="1">
      <c r="I122" s="18"/>
    </row>
    <row r="123" spans="1:9" ht="18" customHeight="1">
      <c r="I123" s="18"/>
    </row>
    <row r="124" spans="1:9" ht="18" customHeight="1">
      <c r="I124" s="18"/>
    </row>
    <row r="125" spans="1:9" ht="18" customHeight="1">
      <c r="I125" s="18"/>
    </row>
    <row r="126" spans="1:9" ht="18" customHeight="1">
      <c r="I126" s="18"/>
    </row>
    <row r="127" spans="1:9" ht="18" customHeight="1">
      <c r="I127" s="18"/>
    </row>
    <row r="128" spans="1:9" ht="18" customHeight="1">
      <c r="I128" s="18"/>
    </row>
    <row r="129" spans="9:9" ht="18" customHeight="1">
      <c r="I129" s="18"/>
    </row>
    <row r="130" spans="9:9" ht="18" customHeight="1">
      <c r="I130" s="18"/>
    </row>
    <row r="131" spans="9:9" ht="18" customHeight="1">
      <c r="I131" s="18"/>
    </row>
    <row r="132" spans="9:9" ht="18" customHeight="1">
      <c r="I132" s="18"/>
    </row>
    <row r="133" spans="9:9" ht="18" customHeight="1">
      <c r="I133" s="18"/>
    </row>
    <row r="134" spans="9:9" ht="18" customHeight="1">
      <c r="I134" s="18"/>
    </row>
    <row r="135" spans="9:9" ht="18" customHeight="1">
      <c r="I135" s="18"/>
    </row>
    <row r="136" spans="9:9" ht="18" customHeight="1">
      <c r="I136" s="18"/>
    </row>
    <row r="137" spans="9:9" ht="18" customHeight="1">
      <c r="I137" s="18"/>
    </row>
    <row r="138" spans="9:9" ht="18" customHeight="1">
      <c r="I138" s="18"/>
    </row>
    <row r="139" spans="9:9" ht="18" customHeight="1">
      <c r="I139" s="18"/>
    </row>
    <row r="140" spans="9:9" ht="18" customHeight="1">
      <c r="I140" s="18"/>
    </row>
    <row r="141" spans="9:9" ht="18" customHeight="1">
      <c r="I141" s="18"/>
    </row>
    <row r="142" spans="9:9" ht="18" customHeight="1">
      <c r="I142" s="18"/>
    </row>
    <row r="143" spans="9:9" ht="18" customHeight="1">
      <c r="I143" s="18"/>
    </row>
    <row r="144" spans="9:9" ht="18" customHeight="1">
      <c r="I144" s="18"/>
    </row>
    <row r="145" spans="9:9" ht="18" customHeight="1">
      <c r="I145" s="18"/>
    </row>
    <row r="146" spans="9:9" ht="18" customHeight="1">
      <c r="I146" s="18"/>
    </row>
    <row r="147" spans="9:9" ht="18" customHeight="1">
      <c r="I147" s="18"/>
    </row>
    <row r="148" spans="9:9" ht="18" customHeight="1">
      <c r="I148" s="18"/>
    </row>
    <row r="149" spans="9:9" ht="18" customHeight="1">
      <c r="I149" s="18"/>
    </row>
    <row r="150" spans="9:9" ht="18" customHeight="1">
      <c r="I150" s="18"/>
    </row>
    <row r="151" spans="9:9" ht="18" customHeight="1">
      <c r="I151" s="18"/>
    </row>
    <row r="152" spans="9:9" ht="18" customHeight="1">
      <c r="I152" s="18"/>
    </row>
    <row r="153" spans="9:9" ht="18" customHeight="1">
      <c r="I153" s="18"/>
    </row>
    <row r="154" spans="9:9" ht="18" customHeight="1">
      <c r="I154" s="18"/>
    </row>
    <row r="155" spans="9:9" ht="18" customHeight="1">
      <c r="I155" s="18"/>
    </row>
    <row r="156" spans="9:9" ht="18" customHeight="1">
      <c r="I156" s="18"/>
    </row>
    <row r="157" spans="9:9" ht="18" customHeight="1">
      <c r="I157" s="18"/>
    </row>
    <row r="158" spans="9:9" ht="18" customHeight="1">
      <c r="I158" s="18"/>
    </row>
    <row r="159" spans="9:9" ht="18" customHeight="1">
      <c r="I159" s="18"/>
    </row>
    <row r="160" spans="9:9" ht="18" customHeight="1">
      <c r="I160" s="18"/>
    </row>
    <row r="161" spans="9:9" ht="18" customHeight="1">
      <c r="I161" s="18"/>
    </row>
    <row r="162" spans="9:9" ht="18" customHeight="1">
      <c r="I162" s="18"/>
    </row>
    <row r="163" spans="9:9" ht="18" customHeight="1">
      <c r="I163" s="18"/>
    </row>
    <row r="164" spans="9:9" ht="18" customHeight="1">
      <c r="I164" s="18"/>
    </row>
    <row r="165" spans="9:9" ht="18" customHeight="1">
      <c r="I165" s="18"/>
    </row>
    <row r="166" spans="9:9" ht="18" customHeight="1">
      <c r="I166" s="18"/>
    </row>
    <row r="167" spans="9:9" ht="18" customHeight="1">
      <c r="I167" s="18"/>
    </row>
    <row r="168" spans="9:9" ht="18" customHeight="1">
      <c r="I168" s="18"/>
    </row>
    <row r="169" spans="9:9" ht="18" customHeight="1">
      <c r="I169" s="18"/>
    </row>
    <row r="170" spans="9:9" ht="18" customHeight="1">
      <c r="I170" s="18"/>
    </row>
    <row r="171" spans="9:9" ht="18" customHeight="1">
      <c r="I171" s="18"/>
    </row>
    <row r="172" spans="9:9" ht="18" customHeight="1">
      <c r="I172" s="18"/>
    </row>
    <row r="173" spans="9:9" ht="18" customHeight="1">
      <c r="I173" s="18"/>
    </row>
    <row r="174" spans="9:9" ht="18" customHeight="1">
      <c r="I174" s="18"/>
    </row>
    <row r="175" spans="9:9" ht="18" customHeight="1">
      <c r="I175" s="18"/>
    </row>
    <row r="176" spans="9:9" ht="18" customHeight="1">
      <c r="I176" s="18"/>
    </row>
    <row r="177" spans="9:9" ht="18" customHeight="1">
      <c r="I177" s="18"/>
    </row>
    <row r="178" spans="9:9" ht="18" customHeight="1">
      <c r="I178" s="18"/>
    </row>
    <row r="179" spans="9:9" ht="18" customHeight="1">
      <c r="I179" s="18"/>
    </row>
    <row r="180" spans="9:9" ht="18" customHeight="1">
      <c r="I180" s="18"/>
    </row>
    <row r="181" spans="9:9" ht="18" customHeight="1">
      <c r="I181" s="18"/>
    </row>
    <row r="182" spans="9:9" ht="18" customHeight="1">
      <c r="I182" s="18"/>
    </row>
    <row r="183" spans="9:9" ht="18" customHeight="1">
      <c r="I183" s="18"/>
    </row>
    <row r="184" spans="9:9" ht="18" customHeight="1">
      <c r="I184" s="18"/>
    </row>
    <row r="185" spans="9:9" ht="18" customHeight="1">
      <c r="I185" s="18"/>
    </row>
    <row r="186" spans="9:9" ht="18" customHeight="1">
      <c r="I186" s="18"/>
    </row>
    <row r="187" spans="9:9" ht="18" customHeight="1">
      <c r="I187" s="18"/>
    </row>
    <row r="188" spans="9:9" ht="18" customHeight="1">
      <c r="I188" s="18"/>
    </row>
    <row r="189" spans="9:9" ht="18" customHeight="1">
      <c r="I189" s="18"/>
    </row>
    <row r="190" spans="9:9" ht="18" customHeight="1">
      <c r="I190" s="18"/>
    </row>
    <row r="191" spans="9:9" ht="18" customHeight="1">
      <c r="I191" s="18"/>
    </row>
    <row r="192" spans="9:9" ht="18" customHeight="1">
      <c r="I192" s="18"/>
    </row>
    <row r="193" spans="9:9" ht="18" customHeight="1">
      <c r="I193" s="18"/>
    </row>
    <row r="194" spans="9:9" ht="18" customHeight="1">
      <c r="I194" s="18"/>
    </row>
    <row r="195" spans="9:9" ht="18" customHeight="1">
      <c r="I195" s="18"/>
    </row>
    <row r="196" spans="9:9" ht="18" customHeight="1">
      <c r="I196" s="18"/>
    </row>
    <row r="197" spans="9:9" ht="18" customHeight="1">
      <c r="I197" s="18"/>
    </row>
    <row r="198" spans="9:9" ht="18" customHeight="1">
      <c r="I198" s="18"/>
    </row>
    <row r="199" spans="9:9" ht="18" customHeight="1">
      <c r="I199" s="18"/>
    </row>
    <row r="200" spans="9:9" ht="18" customHeight="1">
      <c r="I200" s="18"/>
    </row>
    <row r="201" spans="9:9" ht="18" customHeight="1">
      <c r="I201" s="18"/>
    </row>
    <row r="202" spans="9:9" ht="18" customHeight="1">
      <c r="I202" s="18"/>
    </row>
    <row r="203" spans="9:9" ht="18" customHeight="1">
      <c r="I203" s="18"/>
    </row>
    <row r="204" spans="9:9" ht="18" customHeight="1">
      <c r="I204" s="18"/>
    </row>
    <row r="205" spans="9:9" ht="18" customHeight="1">
      <c r="I205" s="18"/>
    </row>
    <row r="206" spans="9:9" ht="18" customHeight="1">
      <c r="I206" s="18"/>
    </row>
    <row r="207" spans="9:9" ht="18" customHeight="1">
      <c r="I207" s="18"/>
    </row>
    <row r="208" spans="9:9" ht="18" customHeight="1">
      <c r="I208" s="18"/>
    </row>
    <row r="209" spans="9:9" ht="18" customHeight="1">
      <c r="I209" s="18"/>
    </row>
    <row r="210" spans="9:9" ht="18" customHeight="1">
      <c r="I210" s="18"/>
    </row>
    <row r="211" spans="9:9" ht="18" customHeight="1">
      <c r="I211" s="18"/>
    </row>
    <row r="212" spans="9:9" ht="18" customHeight="1">
      <c r="I212" s="18"/>
    </row>
    <row r="213" spans="9:9" ht="18" customHeight="1">
      <c r="I213" s="18"/>
    </row>
    <row r="214" spans="9:9" ht="18" customHeight="1">
      <c r="I214" s="18"/>
    </row>
    <row r="215" spans="9:9" ht="18" customHeight="1">
      <c r="I215" s="18"/>
    </row>
    <row r="216" spans="9:9" ht="18" customHeight="1">
      <c r="I216" s="18"/>
    </row>
    <row r="217" spans="9:9" ht="18" customHeight="1">
      <c r="I217" s="18"/>
    </row>
    <row r="218" spans="9:9" ht="18" customHeight="1">
      <c r="I218" s="18"/>
    </row>
    <row r="219" spans="9:9" ht="18" customHeight="1">
      <c r="I219" s="18"/>
    </row>
    <row r="220" spans="9:9" ht="18" customHeight="1">
      <c r="I220" s="18"/>
    </row>
    <row r="221" spans="9:9" ht="18" customHeight="1">
      <c r="I221" s="18"/>
    </row>
    <row r="222" spans="9:9" ht="18" customHeight="1">
      <c r="I222" s="18"/>
    </row>
    <row r="223" spans="9:9" ht="18" customHeight="1">
      <c r="I223" s="18"/>
    </row>
    <row r="224" spans="9:9" ht="18" customHeight="1">
      <c r="I224" s="18"/>
    </row>
    <row r="225" spans="9:9" ht="18" customHeight="1">
      <c r="I225" s="18"/>
    </row>
    <row r="226" spans="9:9" ht="18" customHeight="1">
      <c r="I226" s="18"/>
    </row>
    <row r="227" spans="9:9" ht="18" customHeight="1">
      <c r="I227" s="18"/>
    </row>
    <row r="228" spans="9:9" ht="18" customHeight="1">
      <c r="I228" s="18"/>
    </row>
    <row r="229" spans="9:9" ht="18" customHeight="1">
      <c r="I229" s="18"/>
    </row>
    <row r="230" spans="9:9" ht="18" customHeight="1">
      <c r="I230" s="18"/>
    </row>
    <row r="231" spans="9:9" ht="18" customHeight="1">
      <c r="I231" s="18"/>
    </row>
    <row r="232" spans="9:9" ht="18" customHeight="1">
      <c r="I232" s="18"/>
    </row>
    <row r="233" spans="9:9" ht="18" customHeight="1">
      <c r="I233" s="18"/>
    </row>
    <row r="234" spans="9:9" ht="18" customHeight="1">
      <c r="I234" s="18"/>
    </row>
    <row r="235" spans="9:9" ht="18" customHeight="1">
      <c r="I235" s="18"/>
    </row>
    <row r="236" spans="9:9" ht="18" customHeight="1">
      <c r="I236" s="18"/>
    </row>
    <row r="237" spans="9:9" ht="18" customHeight="1">
      <c r="I237" s="18"/>
    </row>
    <row r="238" spans="9:9" ht="18" customHeight="1">
      <c r="I238" s="18"/>
    </row>
    <row r="239" spans="9:9" ht="18" customHeight="1">
      <c r="I239" s="18"/>
    </row>
    <row r="240" spans="9:9" ht="18" customHeight="1">
      <c r="I240" s="18"/>
    </row>
    <row r="241" spans="9:9" ht="18" customHeight="1">
      <c r="I241" s="18"/>
    </row>
    <row r="242" spans="9:9" ht="18" customHeight="1">
      <c r="I242" s="18"/>
    </row>
    <row r="243" spans="9:9" ht="18" customHeight="1">
      <c r="I243" s="18"/>
    </row>
    <row r="244" spans="9:9" ht="18" customHeight="1">
      <c r="I244" s="18"/>
    </row>
    <row r="245" spans="9:9" ht="18" customHeight="1">
      <c r="I245" s="18"/>
    </row>
    <row r="246" spans="9:9" ht="18" customHeight="1">
      <c r="I246" s="18"/>
    </row>
    <row r="247" spans="9:9" ht="18" customHeight="1">
      <c r="I247" s="18"/>
    </row>
    <row r="248" spans="9:9" ht="18" customHeight="1">
      <c r="I248" s="18"/>
    </row>
    <row r="249" spans="9:9" ht="18" customHeight="1">
      <c r="I249" s="18"/>
    </row>
    <row r="250" spans="9:9" ht="18" customHeight="1">
      <c r="I250" s="18"/>
    </row>
    <row r="251" spans="9:9" ht="18" customHeight="1">
      <c r="I251" s="18"/>
    </row>
    <row r="252" spans="9:9" ht="18" customHeight="1">
      <c r="I252" s="18"/>
    </row>
    <row r="253" spans="9:9" ht="18" customHeight="1">
      <c r="I253" s="18"/>
    </row>
    <row r="254" spans="9:9" ht="18" customHeight="1">
      <c r="I254" s="18"/>
    </row>
    <row r="255" spans="9:9" ht="18" customHeight="1">
      <c r="I255" s="18"/>
    </row>
    <row r="256" spans="9:9" ht="18" customHeight="1">
      <c r="I256" s="18"/>
    </row>
    <row r="257" spans="9:9" ht="18" customHeight="1">
      <c r="I257" s="18"/>
    </row>
    <row r="258" spans="9:9" ht="18" customHeight="1">
      <c r="I258" s="18"/>
    </row>
    <row r="259" spans="9:9" ht="18" customHeight="1">
      <c r="I259" s="18"/>
    </row>
    <row r="260" spans="9:9" ht="18" customHeight="1">
      <c r="I260" s="18"/>
    </row>
    <row r="261" spans="9:9" ht="18" customHeight="1">
      <c r="I261" s="18"/>
    </row>
    <row r="262" spans="9:9" ht="18" customHeight="1">
      <c r="I262" s="18"/>
    </row>
    <row r="263" spans="9:9" ht="18" customHeight="1">
      <c r="I263" s="18"/>
    </row>
    <row r="264" spans="9:9" ht="18" customHeight="1">
      <c r="I264" s="18"/>
    </row>
    <row r="265" spans="9:9" ht="18" customHeight="1">
      <c r="I265" s="18"/>
    </row>
    <row r="266" spans="9:9" ht="18" customHeight="1">
      <c r="I266" s="18"/>
    </row>
    <row r="267" spans="9:9" ht="18" customHeight="1">
      <c r="I267" s="18"/>
    </row>
    <row r="268" spans="9:9" ht="18" customHeight="1">
      <c r="I268" s="18"/>
    </row>
    <row r="269" spans="9:9" ht="18" customHeight="1">
      <c r="I269" s="18"/>
    </row>
    <row r="270" spans="9:9" ht="18" customHeight="1">
      <c r="I270" s="18"/>
    </row>
    <row r="271" spans="9:9" ht="18" customHeight="1">
      <c r="I271" s="18"/>
    </row>
    <row r="272" spans="9:9" ht="18" customHeight="1">
      <c r="I272" s="18"/>
    </row>
    <row r="273" spans="9:9" ht="18" customHeight="1">
      <c r="I273" s="18"/>
    </row>
    <row r="274" spans="9:9" ht="18" customHeight="1">
      <c r="I274" s="18"/>
    </row>
    <row r="275" spans="9:9" ht="18" customHeight="1">
      <c r="I275" s="18"/>
    </row>
    <row r="276" spans="9:9" ht="18" customHeight="1">
      <c r="I276" s="18"/>
    </row>
    <row r="277" spans="9:9" ht="18" customHeight="1">
      <c r="I277" s="18"/>
    </row>
    <row r="278" spans="9:9" ht="18" customHeight="1">
      <c r="I278" s="18"/>
    </row>
    <row r="279" spans="9:9" ht="18" customHeight="1">
      <c r="I279" s="18"/>
    </row>
    <row r="280" spans="9:9" ht="18" customHeight="1">
      <c r="I280" s="18"/>
    </row>
    <row r="281" spans="9:9" ht="18" customHeight="1">
      <c r="I281" s="18"/>
    </row>
    <row r="282" spans="9:9" ht="18" customHeight="1">
      <c r="I282" s="18"/>
    </row>
    <row r="283" spans="9:9" ht="18" customHeight="1">
      <c r="I283" s="18"/>
    </row>
    <row r="284" spans="9:9" ht="18" customHeight="1">
      <c r="I284" s="18"/>
    </row>
    <row r="285" spans="9:9" ht="18" customHeight="1">
      <c r="I285" s="18"/>
    </row>
    <row r="286" spans="9:9" ht="18" customHeight="1">
      <c r="I286" s="18"/>
    </row>
    <row r="287" spans="9:9" ht="18" customHeight="1">
      <c r="I287" s="18"/>
    </row>
    <row r="288" spans="9:9" ht="18" customHeight="1">
      <c r="I288" s="18"/>
    </row>
    <row r="289" spans="9:9" ht="18" customHeight="1">
      <c r="I289" s="18"/>
    </row>
    <row r="290" spans="9:9" ht="18" customHeight="1">
      <c r="I290" s="18"/>
    </row>
    <row r="291" spans="9:9" ht="18" customHeight="1">
      <c r="I291" s="18"/>
    </row>
    <row r="292" spans="9:9" ht="18" customHeight="1">
      <c r="I292" s="18"/>
    </row>
    <row r="293" spans="9:9" ht="18" customHeight="1">
      <c r="I293" s="18"/>
    </row>
    <row r="294" spans="9:9" ht="18" customHeight="1">
      <c r="I294" s="18"/>
    </row>
    <row r="295" spans="9:9" ht="18" customHeight="1">
      <c r="I295" s="18"/>
    </row>
    <row r="296" spans="9:9" ht="18" customHeight="1">
      <c r="I296" s="18"/>
    </row>
    <row r="297" spans="9:9" ht="18" customHeight="1">
      <c r="I297" s="18"/>
    </row>
    <row r="298" spans="9:9" ht="18" customHeight="1">
      <c r="I298" s="18"/>
    </row>
    <row r="299" spans="9:9" ht="18" customHeight="1">
      <c r="I299" s="18"/>
    </row>
    <row r="300" spans="9:9" ht="18" customHeight="1">
      <c r="I300" s="18"/>
    </row>
    <row r="301" spans="9:9" ht="18" customHeight="1">
      <c r="I301" s="18"/>
    </row>
    <row r="302" spans="9:9" ht="18" customHeight="1">
      <c r="I302" s="18"/>
    </row>
    <row r="303" spans="9:9" ht="18" customHeight="1">
      <c r="I303" s="18"/>
    </row>
    <row r="304" spans="9:9" ht="18" customHeight="1">
      <c r="I304" s="18"/>
    </row>
    <row r="305" spans="9:9" ht="18" customHeight="1">
      <c r="I305" s="18"/>
    </row>
    <row r="306" spans="9:9" ht="18" customHeight="1">
      <c r="I306" s="18"/>
    </row>
    <row r="307" spans="9:9" ht="18" customHeight="1">
      <c r="I307" s="18"/>
    </row>
    <row r="308" spans="9:9" ht="18" customHeight="1">
      <c r="I308" s="18"/>
    </row>
    <row r="309" spans="9:9" ht="18" customHeight="1">
      <c r="I309" s="18"/>
    </row>
    <row r="310" spans="9:9" ht="18" customHeight="1">
      <c r="I310" s="18"/>
    </row>
    <row r="311" spans="9:9" ht="18" customHeight="1">
      <c r="I311" s="18"/>
    </row>
    <row r="312" spans="9:9" ht="18" customHeight="1">
      <c r="I312" s="18"/>
    </row>
    <row r="313" spans="9:9" ht="18" customHeight="1">
      <c r="I313" s="18"/>
    </row>
    <row r="314" spans="9:9" ht="18" customHeight="1">
      <c r="I314" s="18"/>
    </row>
    <row r="315" spans="9:9" ht="18" customHeight="1">
      <c r="I315" s="18"/>
    </row>
    <row r="316" spans="9:9" ht="18" customHeight="1">
      <c r="I316" s="18"/>
    </row>
    <row r="317" spans="9:9" ht="18" customHeight="1">
      <c r="I317" s="18"/>
    </row>
    <row r="318" spans="9:9" ht="18" customHeight="1">
      <c r="I318" s="18"/>
    </row>
    <row r="319" spans="9:9" ht="18" customHeight="1">
      <c r="I319" s="18"/>
    </row>
    <row r="320" spans="9:9" ht="18" customHeight="1">
      <c r="I320" s="18"/>
    </row>
    <row r="321" spans="9:9" ht="18" customHeight="1">
      <c r="I321" s="18"/>
    </row>
    <row r="322" spans="9:9" ht="18" customHeight="1">
      <c r="I322" s="18"/>
    </row>
    <row r="323" spans="9:9" ht="18" customHeight="1">
      <c r="I323" s="18"/>
    </row>
    <row r="324" spans="9:9" ht="18" customHeight="1">
      <c r="I324" s="18"/>
    </row>
    <row r="325" spans="9:9" ht="18" customHeight="1">
      <c r="I325" s="18"/>
    </row>
    <row r="326" spans="9:9" ht="18" customHeight="1">
      <c r="I326" s="18"/>
    </row>
    <row r="327" spans="9:9" ht="18" customHeight="1">
      <c r="I327" s="18"/>
    </row>
    <row r="328" spans="9:9" ht="18" customHeight="1">
      <c r="I328" s="18"/>
    </row>
    <row r="329" spans="9:9" ht="18" customHeight="1">
      <c r="I329" s="18"/>
    </row>
    <row r="330" spans="9:9" ht="18" customHeight="1">
      <c r="I330" s="18"/>
    </row>
    <row r="331" spans="9:9" ht="18" customHeight="1">
      <c r="I331" s="18"/>
    </row>
    <row r="332" spans="9:9" ht="18" customHeight="1">
      <c r="I332" s="18"/>
    </row>
    <row r="333" spans="9:9" ht="18" customHeight="1">
      <c r="I333" s="18"/>
    </row>
    <row r="334" spans="9:9" ht="18" customHeight="1">
      <c r="I334" s="18"/>
    </row>
    <row r="335" spans="9:9" ht="18" customHeight="1">
      <c r="I335" s="18"/>
    </row>
    <row r="336" spans="9:9" ht="18" customHeight="1">
      <c r="I336" s="18"/>
    </row>
    <row r="337" spans="9:9" ht="18" customHeight="1">
      <c r="I337" s="18"/>
    </row>
    <row r="338" spans="9:9" ht="18" customHeight="1">
      <c r="I338" s="18"/>
    </row>
    <row r="339" spans="9:9" ht="18" customHeight="1">
      <c r="I339" s="18"/>
    </row>
    <row r="340" spans="9:9" ht="18" customHeight="1">
      <c r="I340" s="18"/>
    </row>
    <row r="341" spans="9:9" ht="18" customHeight="1">
      <c r="I341" s="18"/>
    </row>
    <row r="342" spans="9:9" ht="18" customHeight="1">
      <c r="I342" s="18"/>
    </row>
    <row r="343" spans="9:9" ht="18" customHeight="1">
      <c r="I343" s="18"/>
    </row>
    <row r="344" spans="9:9" ht="18" customHeight="1">
      <c r="I344" s="18"/>
    </row>
    <row r="345" spans="9:9" ht="18" customHeight="1">
      <c r="I345" s="18"/>
    </row>
    <row r="346" spans="9:9" ht="18" customHeight="1">
      <c r="I346" s="18"/>
    </row>
    <row r="347" spans="9:9" ht="18" customHeight="1">
      <c r="I347" s="18"/>
    </row>
    <row r="348" spans="9:9" ht="18" customHeight="1">
      <c r="I348" s="18"/>
    </row>
    <row r="349" spans="9:9" ht="18" customHeight="1">
      <c r="I349" s="18"/>
    </row>
    <row r="350" spans="9:9" ht="18" customHeight="1">
      <c r="I350" s="18"/>
    </row>
    <row r="351" spans="9:9" ht="18" customHeight="1">
      <c r="I351" s="18"/>
    </row>
    <row r="352" spans="9:9" ht="18" customHeight="1">
      <c r="I352" s="18"/>
    </row>
    <row r="353" spans="9:9" ht="18" customHeight="1">
      <c r="I353" s="18"/>
    </row>
    <row r="354" spans="9:9" ht="18" customHeight="1">
      <c r="I354" s="18"/>
    </row>
    <row r="355" spans="9:9" ht="18" customHeight="1">
      <c r="I355" s="18"/>
    </row>
    <row r="356" spans="9:9" ht="18" customHeight="1">
      <c r="I356" s="18"/>
    </row>
    <row r="357" spans="9:9" ht="18" customHeight="1">
      <c r="I357" s="18"/>
    </row>
    <row r="358" spans="9:9" ht="18" customHeight="1">
      <c r="I358" s="18"/>
    </row>
    <row r="359" spans="9:9" ht="18" customHeight="1">
      <c r="I359" s="18"/>
    </row>
    <row r="360" spans="9:9" ht="18" customHeight="1">
      <c r="I360" s="18"/>
    </row>
    <row r="361" spans="9:9" ht="18" customHeight="1">
      <c r="I361" s="18"/>
    </row>
    <row r="362" spans="9:9" ht="18" customHeight="1">
      <c r="I362" s="18"/>
    </row>
    <row r="363" spans="9:9" ht="18" customHeight="1">
      <c r="I363" s="18"/>
    </row>
    <row r="364" spans="9:9" ht="18" customHeight="1">
      <c r="I364" s="18"/>
    </row>
    <row r="365" spans="9:9" ht="18" customHeight="1">
      <c r="I365" s="18"/>
    </row>
    <row r="366" spans="9:9" ht="18" customHeight="1">
      <c r="I366" s="18"/>
    </row>
    <row r="367" spans="9:9" ht="18" customHeight="1">
      <c r="I367" s="18"/>
    </row>
    <row r="368" spans="9:9" ht="18" customHeight="1">
      <c r="I368" s="18"/>
    </row>
    <row r="369" spans="9:9" ht="18" customHeight="1">
      <c r="I369" s="18"/>
    </row>
    <row r="370" spans="9:9" ht="18" customHeight="1">
      <c r="I370" s="18"/>
    </row>
    <row r="371" spans="9:9" ht="18" customHeight="1">
      <c r="I371" s="18"/>
    </row>
    <row r="372" spans="9:9" ht="18" customHeight="1">
      <c r="I372" s="18"/>
    </row>
    <row r="373" spans="9:9" ht="18" customHeight="1">
      <c r="I373" s="18"/>
    </row>
    <row r="374" spans="9:9" ht="18" customHeight="1">
      <c r="I374" s="18"/>
    </row>
    <row r="375" spans="9:9" ht="18" customHeight="1">
      <c r="I375" s="18"/>
    </row>
    <row r="376" spans="9:9" ht="18" customHeight="1">
      <c r="I376" s="18"/>
    </row>
    <row r="377" spans="9:9" ht="18" customHeight="1">
      <c r="I377" s="18"/>
    </row>
    <row r="378" spans="9:9" ht="18" customHeight="1">
      <c r="I378" s="18"/>
    </row>
    <row r="379" spans="9:9" ht="18" customHeight="1">
      <c r="I379" s="18"/>
    </row>
    <row r="380" spans="9:9" ht="18" customHeight="1">
      <c r="I380" s="18"/>
    </row>
    <row r="381" spans="9:9" ht="18" customHeight="1">
      <c r="I381" s="18"/>
    </row>
    <row r="382" spans="9:9" ht="18" customHeight="1">
      <c r="I382" s="18"/>
    </row>
    <row r="383" spans="9:9" ht="18" customHeight="1">
      <c r="I383" s="18"/>
    </row>
    <row r="384" spans="9:9" ht="18" customHeight="1">
      <c r="I384" s="18"/>
    </row>
    <row r="385" spans="9:9" ht="18" customHeight="1">
      <c r="I385" s="18"/>
    </row>
    <row r="386" spans="9:9" ht="18" customHeight="1">
      <c r="I386" s="18"/>
    </row>
    <row r="387" spans="9:9" ht="18" customHeight="1">
      <c r="I387" s="18"/>
    </row>
    <row r="388" spans="9:9" ht="18" customHeight="1">
      <c r="I388" s="18"/>
    </row>
    <row r="389" spans="9:9" ht="18" customHeight="1">
      <c r="I389" s="18"/>
    </row>
    <row r="390" spans="9:9" ht="18" customHeight="1">
      <c r="I390" s="18"/>
    </row>
    <row r="391" spans="9:9" ht="18" customHeight="1">
      <c r="I391" s="18"/>
    </row>
    <row r="392" spans="9:9" ht="18" customHeight="1">
      <c r="I392" s="18"/>
    </row>
    <row r="393" spans="9:9" ht="18" customHeight="1">
      <c r="I393" s="18"/>
    </row>
    <row r="394" spans="9:9" ht="18" customHeight="1">
      <c r="I394" s="18"/>
    </row>
    <row r="395" spans="9:9" ht="18" customHeight="1">
      <c r="I395" s="18"/>
    </row>
    <row r="396" spans="9:9" ht="18" customHeight="1">
      <c r="I396" s="18"/>
    </row>
    <row r="397" spans="9:9" ht="18" customHeight="1">
      <c r="I397" s="18"/>
    </row>
    <row r="398" spans="9:9" ht="18" customHeight="1">
      <c r="I398" s="18"/>
    </row>
    <row r="399" spans="9:9" ht="18" customHeight="1">
      <c r="I399" s="18"/>
    </row>
    <row r="400" spans="9:9" ht="18" customHeight="1">
      <c r="I400" s="18"/>
    </row>
    <row r="401" spans="9:9" ht="18" customHeight="1">
      <c r="I401" s="18"/>
    </row>
    <row r="402" spans="9:9" ht="18" customHeight="1">
      <c r="I402" s="18"/>
    </row>
    <row r="403" spans="9:9" ht="18" customHeight="1">
      <c r="I403" s="18"/>
    </row>
    <row r="404" spans="9:9" ht="18" customHeight="1">
      <c r="I404" s="18"/>
    </row>
    <row r="405" spans="9:9" ht="18" customHeight="1">
      <c r="I405" s="18"/>
    </row>
    <row r="406" spans="9:9" ht="18" customHeight="1">
      <c r="I406" s="18"/>
    </row>
    <row r="407" spans="9:9" ht="18" customHeight="1">
      <c r="I407" s="18"/>
    </row>
    <row r="408" spans="9:9" ht="18" customHeight="1">
      <c r="I408" s="18"/>
    </row>
    <row r="409" spans="9:9" ht="18" customHeight="1">
      <c r="I409" s="18"/>
    </row>
    <row r="410" spans="9:9" ht="18" customHeight="1">
      <c r="I410" s="18"/>
    </row>
    <row r="411" spans="9:9" ht="18" customHeight="1">
      <c r="I411" s="18"/>
    </row>
    <row r="412" spans="9:9" ht="18" customHeight="1">
      <c r="I412" s="18"/>
    </row>
    <row r="413" spans="9:9" ht="18" customHeight="1">
      <c r="I413" s="18"/>
    </row>
    <row r="414" spans="9:9" ht="18" customHeight="1">
      <c r="I414" s="18"/>
    </row>
    <row r="415" spans="9:9" ht="18" customHeight="1">
      <c r="I415" s="18"/>
    </row>
    <row r="416" spans="9:9" ht="18" customHeight="1">
      <c r="I416" s="18"/>
    </row>
    <row r="417" spans="9:9" ht="18" customHeight="1">
      <c r="I417" s="18"/>
    </row>
    <row r="418" spans="9:9" ht="18" customHeight="1">
      <c r="I418" s="18"/>
    </row>
    <row r="419" spans="9:9" ht="18" customHeight="1">
      <c r="I419" s="18"/>
    </row>
    <row r="420" spans="9:9" ht="18" customHeight="1">
      <c r="I420" s="18"/>
    </row>
    <row r="421" spans="9:9" ht="18" customHeight="1">
      <c r="I421" s="18"/>
    </row>
    <row r="422" spans="9:9" ht="18" customHeight="1">
      <c r="I422" s="18"/>
    </row>
    <row r="423" spans="9:9" ht="18" customHeight="1">
      <c r="I423" s="18"/>
    </row>
    <row r="424" spans="9:9" ht="18" customHeight="1">
      <c r="I424" s="18"/>
    </row>
    <row r="425" spans="9:9" ht="18" customHeight="1">
      <c r="I425" s="18"/>
    </row>
    <row r="426" spans="9:9" ht="18" customHeight="1">
      <c r="I426" s="18"/>
    </row>
    <row r="427" spans="9:9" ht="18" customHeight="1">
      <c r="I427" s="18"/>
    </row>
    <row r="428" spans="9:9" ht="18" customHeight="1">
      <c r="I428" s="18"/>
    </row>
    <row r="429" spans="9:9" ht="18" customHeight="1">
      <c r="I429" s="18"/>
    </row>
    <row r="430" spans="9:9" ht="18" customHeight="1">
      <c r="I430" s="18"/>
    </row>
    <row r="431" spans="9:9" ht="18" customHeight="1">
      <c r="I431" s="18"/>
    </row>
    <row r="432" spans="9:9" ht="18" customHeight="1">
      <c r="I432" s="18"/>
    </row>
    <row r="433" spans="9:9" ht="18" customHeight="1">
      <c r="I433" s="18"/>
    </row>
    <row r="434" spans="9:9" ht="18" customHeight="1">
      <c r="I434" s="18"/>
    </row>
    <row r="435" spans="9:9" ht="18" customHeight="1">
      <c r="I435" s="18"/>
    </row>
    <row r="436" spans="9:9" ht="18" customHeight="1">
      <c r="I436" s="18"/>
    </row>
    <row r="437" spans="9:9" ht="18" customHeight="1">
      <c r="I437" s="18"/>
    </row>
    <row r="438" spans="9:9" ht="18" customHeight="1">
      <c r="I438" s="18"/>
    </row>
    <row r="439" spans="9:9" ht="18" customHeight="1">
      <c r="I439" s="18"/>
    </row>
    <row r="440" spans="9:9" ht="18" customHeight="1">
      <c r="I440" s="18"/>
    </row>
    <row r="441" spans="9:9" ht="18" customHeight="1">
      <c r="I441" s="18"/>
    </row>
    <row r="442" spans="9:9" ht="18" customHeight="1">
      <c r="I442" s="18"/>
    </row>
    <row r="443" spans="9:9" ht="18" customHeight="1">
      <c r="I443" s="18"/>
    </row>
    <row r="444" spans="9:9" ht="18" customHeight="1">
      <c r="I444" s="18"/>
    </row>
    <row r="445" spans="9:9" ht="18" customHeight="1">
      <c r="I445" s="18"/>
    </row>
    <row r="446" spans="9:9" ht="18" customHeight="1">
      <c r="I446" s="18"/>
    </row>
    <row r="447" spans="9:9" ht="18" customHeight="1">
      <c r="I447" s="18"/>
    </row>
    <row r="448" spans="9:9" ht="18" customHeight="1">
      <c r="I448" s="18"/>
    </row>
    <row r="449" spans="9:9" ht="18" customHeight="1">
      <c r="I449" s="18"/>
    </row>
    <row r="450" spans="9:9" ht="18" customHeight="1">
      <c r="I450" s="18"/>
    </row>
    <row r="451" spans="9:9" ht="18" customHeight="1">
      <c r="I451" s="18"/>
    </row>
    <row r="452" spans="9:9" ht="18" customHeight="1">
      <c r="I452" s="18"/>
    </row>
    <row r="453" spans="9:9" ht="18" customHeight="1">
      <c r="I453" s="18"/>
    </row>
    <row r="454" spans="9:9" ht="18" customHeight="1">
      <c r="I454" s="18"/>
    </row>
    <row r="455" spans="9:9" ht="18" customHeight="1">
      <c r="I455" s="18"/>
    </row>
    <row r="456" spans="9:9" ht="18" customHeight="1">
      <c r="I456" s="18"/>
    </row>
    <row r="457" spans="9:9" ht="18" customHeight="1">
      <c r="I457" s="18"/>
    </row>
    <row r="458" spans="9:9" ht="18" customHeight="1">
      <c r="I458" s="18"/>
    </row>
    <row r="459" spans="9:9" ht="18" customHeight="1">
      <c r="I459" s="18"/>
    </row>
    <row r="460" spans="9:9" ht="18" customHeight="1">
      <c r="I460" s="18"/>
    </row>
    <row r="461" spans="9:9" ht="18" customHeight="1">
      <c r="I461" s="18"/>
    </row>
    <row r="462" spans="9:9" ht="18" customHeight="1">
      <c r="I462" s="18"/>
    </row>
    <row r="463" spans="9:9" ht="18" customHeight="1">
      <c r="I463" s="18"/>
    </row>
    <row r="464" spans="9:9" ht="18" customHeight="1">
      <c r="I464" s="18"/>
    </row>
    <row r="465" spans="9:9" ht="18" customHeight="1">
      <c r="I465" s="18"/>
    </row>
    <row r="466" spans="9:9" ht="18" customHeight="1">
      <c r="I466" s="18"/>
    </row>
    <row r="467" spans="9:9" ht="18" customHeight="1">
      <c r="I467" s="18"/>
    </row>
    <row r="468" spans="9:9" ht="18" customHeight="1">
      <c r="I468" s="18"/>
    </row>
    <row r="469" spans="9:9" ht="18" customHeight="1">
      <c r="I469" s="18"/>
    </row>
    <row r="470" spans="9:9" ht="18" customHeight="1">
      <c r="I470" s="18"/>
    </row>
    <row r="471" spans="9:9" ht="18" customHeight="1">
      <c r="I471" s="18"/>
    </row>
    <row r="472" spans="9:9" ht="18" customHeight="1">
      <c r="I472" s="18"/>
    </row>
    <row r="473" spans="9:9" ht="18" customHeight="1">
      <c r="I473" s="18"/>
    </row>
    <row r="474" spans="9:9" ht="18" customHeight="1">
      <c r="I474" s="18"/>
    </row>
    <row r="475" spans="9:9" ht="18" customHeight="1">
      <c r="I475" s="18"/>
    </row>
    <row r="476" spans="9:9" ht="18" customHeight="1">
      <c r="I476" s="18"/>
    </row>
    <row r="477" spans="9:9" ht="18" customHeight="1">
      <c r="I477" s="18"/>
    </row>
    <row r="478" spans="9:9" ht="18" customHeight="1">
      <c r="I478" s="18"/>
    </row>
    <row r="479" spans="9:9" ht="18" customHeight="1">
      <c r="I479" s="18"/>
    </row>
    <row r="480" spans="9:9" ht="18" customHeight="1">
      <c r="I480" s="18"/>
    </row>
    <row r="481" spans="9:9" ht="18" customHeight="1">
      <c r="I481" s="18"/>
    </row>
    <row r="482" spans="9:9" ht="18" customHeight="1">
      <c r="I482" s="18"/>
    </row>
    <row r="483" spans="9:9" ht="18" customHeight="1">
      <c r="I483" s="18"/>
    </row>
    <row r="484" spans="9:9" ht="18" customHeight="1">
      <c r="I484" s="18"/>
    </row>
    <row r="485" spans="9:9" ht="18" customHeight="1">
      <c r="I485" s="18"/>
    </row>
    <row r="486" spans="9:9" ht="18" customHeight="1">
      <c r="I486" s="18"/>
    </row>
    <row r="487" spans="9:9" ht="18" customHeight="1">
      <c r="I487" s="18"/>
    </row>
    <row r="488" spans="9:9" ht="18" customHeight="1">
      <c r="I488" s="18"/>
    </row>
    <row r="489" spans="9:9" ht="18" customHeight="1">
      <c r="I489" s="18"/>
    </row>
    <row r="490" spans="9:9" ht="18" customHeight="1">
      <c r="I490" s="18"/>
    </row>
    <row r="491" spans="9:9" ht="18" customHeight="1">
      <c r="I491" s="18"/>
    </row>
    <row r="492" spans="9:9" ht="18" customHeight="1">
      <c r="I492" s="18"/>
    </row>
    <row r="493" spans="9:9" ht="18" customHeight="1">
      <c r="I493" s="18"/>
    </row>
    <row r="494" spans="9:9" ht="18" customHeight="1">
      <c r="I494" s="18"/>
    </row>
    <row r="495" spans="9:9" ht="18" customHeight="1">
      <c r="I495" s="18"/>
    </row>
    <row r="496" spans="9:9" ht="18" customHeight="1">
      <c r="I496" s="18"/>
    </row>
    <row r="497" spans="9:9" ht="18" customHeight="1">
      <c r="I497" s="18"/>
    </row>
    <row r="498" spans="9:9" ht="18" customHeight="1">
      <c r="I498" s="18"/>
    </row>
    <row r="499" spans="9:9" ht="18" customHeight="1">
      <c r="I499" s="18"/>
    </row>
    <row r="500" spans="9:9" ht="18" customHeight="1">
      <c r="I500" s="18"/>
    </row>
    <row r="501" spans="9:9" ht="18" customHeight="1">
      <c r="I501" s="18"/>
    </row>
    <row r="502" spans="9:9" ht="18" customHeight="1">
      <c r="I502" s="18"/>
    </row>
    <row r="503" spans="9:9" ht="18" customHeight="1">
      <c r="I503" s="18"/>
    </row>
    <row r="504" spans="9:9" ht="18" customHeight="1">
      <c r="I504" s="18"/>
    </row>
    <row r="505" spans="9:9" ht="18" customHeight="1">
      <c r="I505" s="18"/>
    </row>
    <row r="506" spans="9:9" ht="18" customHeight="1">
      <c r="I506" s="18"/>
    </row>
    <row r="507" spans="9:9" ht="18" customHeight="1">
      <c r="I507" s="18"/>
    </row>
    <row r="508" spans="9:9" ht="18" customHeight="1">
      <c r="I508" s="18"/>
    </row>
    <row r="509" spans="9:9" ht="18" customHeight="1">
      <c r="I509" s="18"/>
    </row>
    <row r="510" spans="9:9" ht="18" customHeight="1">
      <c r="I510" s="18"/>
    </row>
    <row r="511" spans="9:9" ht="18" customHeight="1">
      <c r="I511" s="18"/>
    </row>
    <row r="512" spans="9:9" ht="18" customHeight="1">
      <c r="I512" s="18"/>
    </row>
    <row r="513" spans="9:9" ht="18" customHeight="1">
      <c r="I513" s="18"/>
    </row>
    <row r="514" spans="9:9" ht="18" customHeight="1">
      <c r="I514" s="18"/>
    </row>
    <row r="515" spans="9:9" ht="18" customHeight="1">
      <c r="I515" s="18"/>
    </row>
    <row r="516" spans="9:9" ht="18" customHeight="1">
      <c r="I516" s="18"/>
    </row>
    <row r="517" spans="9:9" ht="18" customHeight="1">
      <c r="I517" s="18"/>
    </row>
    <row r="518" spans="9:9" ht="18" customHeight="1">
      <c r="I518" s="18"/>
    </row>
    <row r="519" spans="9:9" ht="18" customHeight="1">
      <c r="I519" s="18"/>
    </row>
    <row r="520" spans="9:9" ht="18" customHeight="1">
      <c r="I520" s="18"/>
    </row>
    <row r="521" spans="9:9" ht="18" customHeight="1">
      <c r="I521" s="18"/>
    </row>
    <row r="522" spans="9:9" ht="18" customHeight="1">
      <c r="I522" s="18"/>
    </row>
    <row r="523" spans="9:9" ht="18" customHeight="1">
      <c r="I523" s="18"/>
    </row>
    <row r="524" spans="9:9" ht="18" customHeight="1">
      <c r="I524" s="18"/>
    </row>
    <row r="525" spans="9:9" ht="18" customHeight="1">
      <c r="I525" s="18"/>
    </row>
    <row r="526" spans="9:9" ht="18" customHeight="1">
      <c r="I526" s="18"/>
    </row>
    <row r="527" spans="9:9" ht="18" customHeight="1">
      <c r="I527" s="18"/>
    </row>
    <row r="528" spans="9:9" ht="18" customHeight="1">
      <c r="I528" s="18"/>
    </row>
    <row r="529" spans="9:9" ht="18" customHeight="1">
      <c r="I529" s="18"/>
    </row>
    <row r="530" spans="9:9" ht="18" customHeight="1">
      <c r="I530" s="18"/>
    </row>
    <row r="531" spans="9:9" ht="18" customHeight="1">
      <c r="I531" s="18"/>
    </row>
    <row r="532" spans="9:9" ht="18" customHeight="1">
      <c r="I532" s="18"/>
    </row>
    <row r="533" spans="9:9" ht="18" customHeight="1">
      <c r="I533" s="18"/>
    </row>
    <row r="534" spans="9:9" ht="18" customHeight="1">
      <c r="I534" s="18"/>
    </row>
    <row r="535" spans="9:9" ht="18" customHeight="1">
      <c r="I535" s="18"/>
    </row>
    <row r="536" spans="9:9" ht="18" customHeight="1">
      <c r="I536" s="18"/>
    </row>
    <row r="537" spans="9:9" ht="18" customHeight="1">
      <c r="I537" s="18"/>
    </row>
    <row r="538" spans="9:9" ht="18" customHeight="1">
      <c r="I538" s="18"/>
    </row>
    <row r="539" spans="9:9" ht="18" customHeight="1">
      <c r="I539" s="18"/>
    </row>
    <row r="540" spans="9:9" ht="18" customHeight="1">
      <c r="I540" s="18"/>
    </row>
    <row r="541" spans="9:9" ht="18" customHeight="1">
      <c r="I541" s="18"/>
    </row>
    <row r="542" spans="9:9" ht="18" customHeight="1">
      <c r="I542" s="18"/>
    </row>
    <row r="543" spans="9:9" ht="18" customHeight="1">
      <c r="I543" s="18"/>
    </row>
    <row r="544" spans="9:9" ht="18" customHeight="1">
      <c r="I544" s="18"/>
    </row>
    <row r="545" spans="9:9" ht="18" customHeight="1">
      <c r="I545" s="18"/>
    </row>
    <row r="546" spans="9:9" ht="18" customHeight="1">
      <c r="I546" s="18"/>
    </row>
    <row r="547" spans="9:9" ht="18" customHeight="1">
      <c r="I547" s="18"/>
    </row>
    <row r="548" spans="9:9" ht="18" customHeight="1">
      <c r="I548" s="18"/>
    </row>
    <row r="549" spans="9:9" ht="18" customHeight="1">
      <c r="I549" s="18"/>
    </row>
    <row r="550" spans="9:9" ht="18" customHeight="1">
      <c r="I550" s="18"/>
    </row>
    <row r="551" spans="9:9" ht="18" customHeight="1">
      <c r="I551" s="18"/>
    </row>
    <row r="552" spans="9:9" ht="18" customHeight="1">
      <c r="I552" s="18"/>
    </row>
    <row r="553" spans="9:9" ht="18" customHeight="1">
      <c r="I553" s="18"/>
    </row>
    <row r="554" spans="9:9" ht="18" customHeight="1">
      <c r="I554" s="18"/>
    </row>
    <row r="555" spans="9:9" ht="18" customHeight="1">
      <c r="I555" s="18"/>
    </row>
    <row r="556" spans="9:9" ht="18" customHeight="1">
      <c r="I556" s="18"/>
    </row>
    <row r="557" spans="9:9" ht="18" customHeight="1">
      <c r="I557" s="18"/>
    </row>
    <row r="558" spans="9:9" ht="18" customHeight="1">
      <c r="I558" s="18"/>
    </row>
    <row r="559" spans="9:9" ht="18" customHeight="1">
      <c r="I559" s="18"/>
    </row>
    <row r="560" spans="9:9" ht="18" customHeight="1">
      <c r="I560" s="18"/>
    </row>
    <row r="561" spans="9:9" ht="18" customHeight="1">
      <c r="I561" s="18"/>
    </row>
    <row r="562" spans="9:9" ht="18" customHeight="1">
      <c r="I562" s="18"/>
    </row>
    <row r="563" spans="9:9" ht="18" customHeight="1">
      <c r="I563" s="18"/>
    </row>
    <row r="564" spans="9:9" ht="18" customHeight="1">
      <c r="I564" s="18"/>
    </row>
    <row r="565" spans="9:9" ht="18" customHeight="1">
      <c r="I565" s="18"/>
    </row>
    <row r="566" spans="9:9" ht="18" customHeight="1">
      <c r="I566" s="18"/>
    </row>
    <row r="567" spans="9:9" ht="18" customHeight="1">
      <c r="I567" s="18"/>
    </row>
    <row r="568" spans="9:9" ht="18" customHeight="1">
      <c r="I568" s="18"/>
    </row>
    <row r="569" spans="9:9" ht="18" customHeight="1">
      <c r="I569" s="18"/>
    </row>
    <row r="570" spans="9:9" ht="18" customHeight="1">
      <c r="I570" s="18"/>
    </row>
    <row r="571" spans="9:9" ht="18" customHeight="1">
      <c r="I571" s="18"/>
    </row>
    <row r="572" spans="9:9" ht="18" customHeight="1">
      <c r="I572" s="18"/>
    </row>
    <row r="573" spans="9:9" ht="18" customHeight="1">
      <c r="I573" s="18"/>
    </row>
    <row r="574" spans="9:9" ht="18" customHeight="1">
      <c r="I574" s="18"/>
    </row>
    <row r="575" spans="9:9" ht="18" customHeight="1">
      <c r="I575" s="18"/>
    </row>
    <row r="576" spans="9:9" ht="18" customHeight="1">
      <c r="I576" s="18"/>
    </row>
    <row r="577" spans="9:9" ht="18" customHeight="1">
      <c r="I577" s="18"/>
    </row>
    <row r="578" spans="9:9" ht="18" customHeight="1">
      <c r="I578" s="18"/>
    </row>
    <row r="579" spans="9:9" ht="18" customHeight="1">
      <c r="I579" s="18"/>
    </row>
    <row r="580" spans="9:9" ht="18" customHeight="1">
      <c r="I580" s="18"/>
    </row>
    <row r="581" spans="9:9" ht="18" customHeight="1">
      <c r="I581" s="18"/>
    </row>
    <row r="582" spans="9:9" ht="18" customHeight="1">
      <c r="I582" s="18"/>
    </row>
    <row r="583" spans="9:9" ht="18" customHeight="1">
      <c r="I583" s="18"/>
    </row>
    <row r="584" spans="9:9" ht="18" customHeight="1">
      <c r="I584" s="18"/>
    </row>
    <row r="585" spans="9:9" ht="18" customHeight="1">
      <c r="I585" s="18"/>
    </row>
    <row r="586" spans="9:9" ht="18" customHeight="1">
      <c r="I586" s="18"/>
    </row>
    <row r="587" spans="9:9" ht="18" customHeight="1">
      <c r="I587" s="18"/>
    </row>
    <row r="588" spans="9:9" ht="18" customHeight="1">
      <c r="I588" s="18"/>
    </row>
    <row r="589" spans="9:9" ht="18" customHeight="1">
      <c r="I589" s="18"/>
    </row>
    <row r="590" spans="9:9" ht="18" customHeight="1">
      <c r="I590" s="18"/>
    </row>
    <row r="591" spans="9:9" ht="18" customHeight="1">
      <c r="I591" s="18"/>
    </row>
    <row r="592" spans="9:9" ht="18" customHeight="1">
      <c r="I592" s="18"/>
    </row>
    <row r="593" spans="9:9" ht="18" customHeight="1">
      <c r="I593" s="18"/>
    </row>
    <row r="594" spans="9:9" ht="18" customHeight="1">
      <c r="I594" s="18"/>
    </row>
    <row r="595" spans="9:9" ht="18" customHeight="1">
      <c r="I595" s="18"/>
    </row>
    <row r="596" spans="9:9" ht="18" customHeight="1">
      <c r="I596" s="18"/>
    </row>
    <row r="597" spans="9:9" ht="18" customHeight="1">
      <c r="I597" s="18"/>
    </row>
    <row r="598" spans="9:9" ht="18" customHeight="1">
      <c r="I598" s="18"/>
    </row>
    <row r="599" spans="9:9" ht="18" customHeight="1">
      <c r="I599" s="18"/>
    </row>
    <row r="600" spans="9:9" ht="18" customHeight="1">
      <c r="I600" s="18"/>
    </row>
    <row r="601" spans="9:9" ht="18" customHeight="1">
      <c r="I601" s="18"/>
    </row>
    <row r="602" spans="9:9" ht="18" customHeight="1">
      <c r="I602" s="18"/>
    </row>
    <row r="603" spans="9:9" ht="18" customHeight="1">
      <c r="I603" s="18"/>
    </row>
    <row r="604" spans="9:9" ht="18" customHeight="1">
      <c r="I604" s="18"/>
    </row>
    <row r="605" spans="9:9" ht="18" customHeight="1">
      <c r="I605" s="18"/>
    </row>
    <row r="606" spans="9:9" ht="18" customHeight="1">
      <c r="I606" s="18"/>
    </row>
    <row r="607" spans="9:9" ht="18" customHeight="1">
      <c r="I607" s="18"/>
    </row>
    <row r="608" spans="9:9" ht="18" customHeight="1">
      <c r="I608" s="18"/>
    </row>
    <row r="609" spans="9:9" ht="18" customHeight="1">
      <c r="I609" s="18"/>
    </row>
    <row r="610" spans="9:9" ht="18" customHeight="1">
      <c r="I610" s="18"/>
    </row>
    <row r="611" spans="9:9" ht="18" customHeight="1">
      <c r="I611" s="18"/>
    </row>
    <row r="612" spans="9:9" ht="18" customHeight="1">
      <c r="I612" s="18"/>
    </row>
    <row r="613" spans="9:9" ht="18" customHeight="1">
      <c r="I613" s="18"/>
    </row>
    <row r="614" spans="9:9" ht="18" customHeight="1">
      <c r="I614" s="18"/>
    </row>
    <row r="615" spans="9:9" ht="18" customHeight="1">
      <c r="I615" s="18"/>
    </row>
    <row r="616" spans="9:9" ht="18" customHeight="1">
      <c r="I616" s="18"/>
    </row>
    <row r="617" spans="9:9" ht="18" customHeight="1">
      <c r="I617" s="18"/>
    </row>
    <row r="618" spans="9:9" ht="18" customHeight="1">
      <c r="I618" s="18"/>
    </row>
    <row r="619" spans="9:9" ht="18" customHeight="1">
      <c r="I619" s="18"/>
    </row>
    <row r="620" spans="9:9" ht="18" customHeight="1">
      <c r="I620" s="18"/>
    </row>
    <row r="621" spans="9:9" ht="18" customHeight="1">
      <c r="I621" s="18"/>
    </row>
    <row r="622" spans="9:9" ht="18" customHeight="1">
      <c r="I622" s="18"/>
    </row>
    <row r="623" spans="9:9" ht="18" customHeight="1">
      <c r="I623" s="18"/>
    </row>
    <row r="624" spans="9:9" ht="18" customHeight="1">
      <c r="I624" s="18"/>
    </row>
    <row r="625" spans="9:9" ht="18" customHeight="1">
      <c r="I625" s="18"/>
    </row>
    <row r="626" spans="9:9" ht="18" customHeight="1">
      <c r="I626" s="18"/>
    </row>
    <row r="627" spans="9:9" ht="18" customHeight="1">
      <c r="I627" s="18"/>
    </row>
    <row r="628" spans="9:9" ht="18" customHeight="1">
      <c r="I628" s="18"/>
    </row>
    <row r="629" spans="9:9" ht="18" customHeight="1">
      <c r="I629" s="18"/>
    </row>
    <row r="630" spans="9:9" ht="18" customHeight="1">
      <c r="I630" s="18"/>
    </row>
    <row r="631" spans="9:9" ht="18" customHeight="1">
      <c r="I631" s="18"/>
    </row>
    <row r="632" spans="9:9" ht="18" customHeight="1">
      <c r="I632" s="18"/>
    </row>
    <row r="633" spans="9:9" ht="18" customHeight="1">
      <c r="I633" s="18"/>
    </row>
    <row r="634" spans="9:9" ht="18" customHeight="1">
      <c r="I634" s="18"/>
    </row>
    <row r="635" spans="9:9" ht="18" customHeight="1">
      <c r="I635" s="18"/>
    </row>
    <row r="636" spans="9:9" ht="18" customHeight="1">
      <c r="I636" s="18"/>
    </row>
    <row r="637" spans="9:9" ht="18" customHeight="1">
      <c r="I637" s="18"/>
    </row>
    <row r="638" spans="9:9" ht="18" customHeight="1">
      <c r="I638" s="18"/>
    </row>
    <row r="639" spans="9:9" ht="18" customHeight="1">
      <c r="I639" s="18"/>
    </row>
    <row r="640" spans="9:9" ht="18" customHeight="1">
      <c r="I640" s="18"/>
    </row>
    <row r="641" spans="9:9" ht="18" customHeight="1">
      <c r="I641" s="18"/>
    </row>
    <row r="642" spans="9:9" ht="18" customHeight="1">
      <c r="I642" s="18"/>
    </row>
    <row r="643" spans="9:9" ht="18" customHeight="1">
      <c r="I643" s="18"/>
    </row>
    <row r="644" spans="9:9" ht="18" customHeight="1">
      <c r="I644" s="18"/>
    </row>
    <row r="645" spans="9:9" ht="18" customHeight="1">
      <c r="I645" s="18"/>
    </row>
    <row r="646" spans="9:9" ht="18" customHeight="1">
      <c r="I646" s="18"/>
    </row>
    <row r="647" spans="9:9" ht="18" customHeight="1">
      <c r="I647" s="18"/>
    </row>
    <row r="648" spans="9:9" ht="18" customHeight="1">
      <c r="I648" s="18"/>
    </row>
    <row r="649" spans="9:9" ht="18" customHeight="1">
      <c r="I649" s="18"/>
    </row>
    <row r="650" spans="9:9" ht="18" customHeight="1">
      <c r="I650" s="18"/>
    </row>
    <row r="651" spans="9:9" ht="18" customHeight="1">
      <c r="I651" s="18"/>
    </row>
    <row r="652" spans="9:9" ht="18" customHeight="1">
      <c r="I652" s="18"/>
    </row>
    <row r="653" spans="9:9" ht="18" customHeight="1">
      <c r="I653" s="18"/>
    </row>
    <row r="654" spans="9:9" ht="18" customHeight="1">
      <c r="I654" s="18"/>
    </row>
    <row r="655" spans="9:9" ht="18" customHeight="1">
      <c r="I655" s="18"/>
    </row>
    <row r="656" spans="9:9" ht="18" customHeight="1">
      <c r="I656" s="18"/>
    </row>
    <row r="657" spans="9:9" ht="18" customHeight="1">
      <c r="I657" s="18"/>
    </row>
    <row r="658" spans="9:9" ht="18" customHeight="1">
      <c r="I658" s="18"/>
    </row>
    <row r="659" spans="9:9" ht="18" customHeight="1">
      <c r="I659" s="18"/>
    </row>
    <row r="660" spans="9:9" ht="18" customHeight="1">
      <c r="I660" s="18"/>
    </row>
    <row r="661" spans="9:9" ht="18" customHeight="1">
      <c r="I661" s="18"/>
    </row>
    <row r="662" spans="9:9" ht="18" customHeight="1">
      <c r="I662" s="18"/>
    </row>
    <row r="663" spans="9:9" ht="18" customHeight="1">
      <c r="I663" s="18"/>
    </row>
    <row r="664" spans="9:9" ht="18" customHeight="1">
      <c r="I664" s="18"/>
    </row>
    <row r="665" spans="9:9" ht="18" customHeight="1">
      <c r="I665" s="18"/>
    </row>
    <row r="666" spans="9:9" ht="18" customHeight="1">
      <c r="I666" s="18"/>
    </row>
    <row r="667" spans="9:9" ht="18" customHeight="1">
      <c r="I667" s="18"/>
    </row>
    <row r="668" spans="9:9" ht="18" customHeight="1">
      <c r="I668" s="18"/>
    </row>
    <row r="669" spans="9:9" ht="18" customHeight="1">
      <c r="I669" s="18"/>
    </row>
    <row r="670" spans="9:9" ht="18" customHeight="1">
      <c r="I670" s="18"/>
    </row>
    <row r="671" spans="9:9" ht="18" customHeight="1">
      <c r="I671" s="18"/>
    </row>
    <row r="672" spans="9:9" ht="18" customHeight="1">
      <c r="I672" s="18"/>
    </row>
    <row r="673" spans="9:9" ht="18" customHeight="1">
      <c r="I673" s="18"/>
    </row>
    <row r="674" spans="9:9" ht="18" customHeight="1">
      <c r="I674" s="18"/>
    </row>
    <row r="675" spans="9:9" ht="18" customHeight="1">
      <c r="I675" s="18"/>
    </row>
    <row r="676" spans="9:9" ht="18" customHeight="1">
      <c r="I676" s="18"/>
    </row>
    <row r="677" spans="9:9" ht="18" customHeight="1">
      <c r="I677" s="18"/>
    </row>
    <row r="678" spans="9:9" ht="18" customHeight="1">
      <c r="I678" s="18"/>
    </row>
    <row r="679" spans="9:9" ht="18" customHeight="1">
      <c r="I679" s="18"/>
    </row>
    <row r="680" spans="9:9" ht="18" customHeight="1">
      <c r="I680" s="18"/>
    </row>
    <row r="681" spans="9:9" ht="18" customHeight="1">
      <c r="I681" s="18"/>
    </row>
    <row r="682" spans="9:9" ht="18" customHeight="1">
      <c r="I682" s="18"/>
    </row>
    <row r="683" spans="9:9" ht="18" customHeight="1">
      <c r="I683" s="18"/>
    </row>
    <row r="684" spans="9:9" ht="18" customHeight="1">
      <c r="I684" s="18"/>
    </row>
    <row r="685" spans="9:9" ht="18" customHeight="1">
      <c r="I685" s="18"/>
    </row>
    <row r="686" spans="9:9" ht="18" customHeight="1">
      <c r="I686" s="18"/>
    </row>
    <row r="687" spans="9:9" ht="18" customHeight="1">
      <c r="I687" s="18"/>
    </row>
    <row r="688" spans="9:9" ht="18" customHeight="1">
      <c r="I688" s="18"/>
    </row>
    <row r="689" spans="9:9" ht="18" customHeight="1">
      <c r="I689" s="18"/>
    </row>
    <row r="690" spans="9:9" ht="18" customHeight="1">
      <c r="I690" s="18"/>
    </row>
    <row r="691" spans="9:9" ht="18" customHeight="1">
      <c r="I691" s="18"/>
    </row>
    <row r="692" spans="9:9" ht="18" customHeight="1">
      <c r="I692" s="18"/>
    </row>
    <row r="693" spans="9:9" ht="18" customHeight="1">
      <c r="I693" s="18"/>
    </row>
    <row r="694" spans="9:9" ht="18" customHeight="1">
      <c r="I694" s="18"/>
    </row>
    <row r="695" spans="9:9" ht="18" customHeight="1">
      <c r="I695" s="18"/>
    </row>
    <row r="696" spans="9:9" ht="18" customHeight="1">
      <c r="I696" s="18"/>
    </row>
    <row r="697" spans="9:9" ht="18" customHeight="1">
      <c r="I697" s="18"/>
    </row>
    <row r="698" spans="9:9" ht="18" customHeight="1">
      <c r="I698" s="18"/>
    </row>
    <row r="699" spans="9:9" ht="18" customHeight="1">
      <c r="I699" s="18"/>
    </row>
    <row r="700" spans="9:9" ht="18" customHeight="1">
      <c r="I700" s="18"/>
    </row>
    <row r="701" spans="9:9" ht="18" customHeight="1">
      <c r="I701" s="18"/>
    </row>
    <row r="702" spans="9:9" ht="18" customHeight="1">
      <c r="I702" s="18"/>
    </row>
    <row r="703" spans="9:9" ht="18" customHeight="1">
      <c r="I703" s="18"/>
    </row>
    <row r="704" spans="9:9" ht="18" customHeight="1">
      <c r="I704" s="18"/>
    </row>
    <row r="705" spans="9:9" ht="18" customHeight="1">
      <c r="I705" s="18"/>
    </row>
    <row r="706" spans="9:9" ht="18" customHeight="1">
      <c r="I706" s="18"/>
    </row>
    <row r="707" spans="9:9" ht="18" customHeight="1">
      <c r="I707" s="18"/>
    </row>
    <row r="708" spans="9:9" ht="18" customHeight="1">
      <c r="I708" s="18"/>
    </row>
    <row r="709" spans="9:9" ht="18" customHeight="1">
      <c r="I709" s="18"/>
    </row>
    <row r="710" spans="9:9" ht="18" customHeight="1">
      <c r="I710" s="18"/>
    </row>
    <row r="711" spans="9:9" ht="18" customHeight="1">
      <c r="I711" s="18"/>
    </row>
    <row r="712" spans="9:9" ht="18" customHeight="1">
      <c r="I712" s="18"/>
    </row>
    <row r="713" spans="9:9" ht="18" customHeight="1">
      <c r="I713" s="18"/>
    </row>
    <row r="714" spans="9:9" ht="18" customHeight="1">
      <c r="I714" s="18"/>
    </row>
    <row r="715" spans="9:9" ht="18" customHeight="1">
      <c r="I715" s="18"/>
    </row>
    <row r="716" spans="9:9" ht="18" customHeight="1">
      <c r="I716" s="18"/>
    </row>
    <row r="717" spans="9:9" ht="18" customHeight="1">
      <c r="I717" s="18"/>
    </row>
    <row r="718" spans="9:9" ht="18" customHeight="1">
      <c r="I718" s="18"/>
    </row>
    <row r="719" spans="9:9" ht="18" customHeight="1">
      <c r="I719" s="18"/>
    </row>
    <row r="720" spans="9:9" ht="18" customHeight="1">
      <c r="I720" s="18"/>
    </row>
    <row r="721" spans="9:9" ht="18" customHeight="1">
      <c r="I721" s="18"/>
    </row>
    <row r="722" spans="9:9" ht="18" customHeight="1">
      <c r="I722" s="18"/>
    </row>
    <row r="723" spans="9:9" ht="18" customHeight="1">
      <c r="I723" s="18"/>
    </row>
    <row r="724" spans="9:9" ht="18" customHeight="1">
      <c r="I724" s="18"/>
    </row>
    <row r="725" spans="9:9" ht="18" customHeight="1">
      <c r="I725" s="18"/>
    </row>
    <row r="726" spans="9:9" ht="18" customHeight="1">
      <c r="I726" s="18"/>
    </row>
    <row r="727" spans="9:9" ht="18" customHeight="1">
      <c r="I727" s="18"/>
    </row>
    <row r="728" spans="9:9" ht="18" customHeight="1">
      <c r="I728" s="18"/>
    </row>
    <row r="729" spans="9:9" ht="18" customHeight="1">
      <c r="I729" s="18"/>
    </row>
    <row r="730" spans="9:9" ht="18" customHeight="1">
      <c r="I730" s="18"/>
    </row>
    <row r="731" spans="9:9" ht="18" customHeight="1">
      <c r="I731" s="18"/>
    </row>
    <row r="732" spans="9:9" ht="18" customHeight="1">
      <c r="I732" s="18"/>
    </row>
    <row r="733" spans="9:9" ht="18" customHeight="1">
      <c r="I733" s="18"/>
    </row>
    <row r="734" spans="9:9" ht="18" customHeight="1">
      <c r="I734" s="18"/>
    </row>
    <row r="735" spans="9:9" ht="18" customHeight="1">
      <c r="I735" s="18"/>
    </row>
    <row r="736" spans="9:9" ht="18" customHeight="1">
      <c r="I736" s="18"/>
    </row>
    <row r="737" spans="9:9" ht="18" customHeight="1">
      <c r="I737" s="18"/>
    </row>
    <row r="738" spans="9:9" ht="18" customHeight="1">
      <c r="I738" s="18"/>
    </row>
    <row r="739" spans="9:9" ht="18" customHeight="1">
      <c r="I739" s="18"/>
    </row>
    <row r="740" spans="9:9" ht="18" customHeight="1">
      <c r="I740" s="18"/>
    </row>
    <row r="741" spans="9:9" ht="18" customHeight="1">
      <c r="I741" s="18"/>
    </row>
    <row r="742" spans="9:9" ht="18" customHeight="1">
      <c r="I742" s="18"/>
    </row>
    <row r="743" spans="9:9" ht="18" customHeight="1">
      <c r="I743" s="18"/>
    </row>
    <row r="744" spans="9:9" ht="18" customHeight="1">
      <c r="I744" s="18"/>
    </row>
    <row r="745" spans="9:9" ht="18" customHeight="1">
      <c r="I745" s="18"/>
    </row>
    <row r="746" spans="9:9" ht="18" customHeight="1">
      <c r="I746" s="18"/>
    </row>
    <row r="747" spans="9:9" ht="18" customHeight="1">
      <c r="I747" s="18"/>
    </row>
    <row r="748" spans="9:9" ht="18" customHeight="1">
      <c r="I748" s="18"/>
    </row>
    <row r="749" spans="9:9" ht="18" customHeight="1">
      <c r="I749" s="18"/>
    </row>
    <row r="750" spans="9:9" ht="18" customHeight="1">
      <c r="I750" s="18"/>
    </row>
    <row r="751" spans="9:9" ht="18" customHeight="1">
      <c r="I751" s="18"/>
    </row>
    <row r="752" spans="9:9" ht="18" customHeight="1">
      <c r="I752" s="18"/>
    </row>
    <row r="753" spans="9:9" ht="18" customHeight="1">
      <c r="I753" s="18"/>
    </row>
    <row r="754" spans="9:9" ht="18" customHeight="1">
      <c r="I754" s="18"/>
    </row>
    <row r="755" spans="9:9" ht="18" customHeight="1">
      <c r="I755" s="18"/>
    </row>
    <row r="756" spans="9:9" ht="18" customHeight="1">
      <c r="I756" s="18"/>
    </row>
    <row r="757" spans="9:9" ht="18" customHeight="1">
      <c r="I757" s="18"/>
    </row>
    <row r="758" spans="9:9" ht="18" customHeight="1">
      <c r="I758" s="18"/>
    </row>
    <row r="759" spans="9:9" ht="18" customHeight="1">
      <c r="I759" s="18"/>
    </row>
    <row r="760" spans="9:9" ht="18" customHeight="1">
      <c r="I760" s="18"/>
    </row>
    <row r="761" spans="9:9" ht="18" customHeight="1">
      <c r="I761" s="18"/>
    </row>
    <row r="762" spans="9:9" ht="18" customHeight="1">
      <c r="I762" s="18"/>
    </row>
    <row r="763" spans="9:9" ht="18" customHeight="1">
      <c r="I763" s="18"/>
    </row>
    <row r="764" spans="9:9" ht="18" customHeight="1">
      <c r="I764" s="18"/>
    </row>
    <row r="765" spans="9:9" ht="18" customHeight="1">
      <c r="I765" s="18"/>
    </row>
    <row r="766" spans="9:9" ht="18" customHeight="1">
      <c r="I766" s="18"/>
    </row>
    <row r="767" spans="9:9" ht="18" customHeight="1">
      <c r="I767" s="18"/>
    </row>
    <row r="768" spans="9:9" ht="18" customHeight="1">
      <c r="I768" s="18"/>
    </row>
    <row r="769" spans="9:9" ht="18" customHeight="1">
      <c r="I769" s="18"/>
    </row>
    <row r="770" spans="9:9" ht="18" customHeight="1">
      <c r="I770" s="18"/>
    </row>
    <row r="771" spans="9:9" ht="18" customHeight="1">
      <c r="I771" s="18"/>
    </row>
    <row r="772" spans="9:9" ht="18" customHeight="1">
      <c r="I772" s="18"/>
    </row>
    <row r="773" spans="9:9" ht="18" customHeight="1">
      <c r="I773" s="18"/>
    </row>
    <row r="774" spans="9:9" ht="18" customHeight="1">
      <c r="I774" s="18"/>
    </row>
    <row r="775" spans="9:9" ht="18" customHeight="1">
      <c r="I775" s="18"/>
    </row>
    <row r="776" spans="9:9" ht="18" customHeight="1">
      <c r="I776" s="18"/>
    </row>
    <row r="777" spans="9:9" ht="18" customHeight="1">
      <c r="I777" s="18"/>
    </row>
    <row r="778" spans="9:9" ht="18" customHeight="1">
      <c r="I778" s="18"/>
    </row>
    <row r="779" spans="9:9" ht="18" customHeight="1">
      <c r="I779" s="18"/>
    </row>
    <row r="780" spans="9:9" ht="18" customHeight="1">
      <c r="I780" s="18"/>
    </row>
    <row r="781" spans="9:9" ht="18" customHeight="1">
      <c r="I781" s="18"/>
    </row>
    <row r="782" spans="9:9" ht="18" customHeight="1">
      <c r="I782" s="18"/>
    </row>
    <row r="783" spans="9:9" ht="18" customHeight="1">
      <c r="I783" s="18"/>
    </row>
    <row r="784" spans="9:9" ht="18" customHeight="1">
      <c r="I784" s="18"/>
    </row>
    <row r="785" spans="9:9" ht="18" customHeight="1">
      <c r="I785" s="18"/>
    </row>
    <row r="786" spans="9:9" ht="18" customHeight="1">
      <c r="I786" s="18"/>
    </row>
    <row r="787" spans="9:9" ht="18" customHeight="1">
      <c r="I787" s="18"/>
    </row>
    <row r="788" spans="9:9" ht="18" customHeight="1">
      <c r="I788" s="18"/>
    </row>
    <row r="789" spans="9:9" ht="18" customHeight="1">
      <c r="I789" s="18"/>
    </row>
    <row r="790" spans="9:9" ht="18" customHeight="1">
      <c r="I790" s="18"/>
    </row>
    <row r="791" spans="9:9" ht="18" customHeight="1">
      <c r="I791" s="18"/>
    </row>
    <row r="792" spans="9:9" ht="18" customHeight="1">
      <c r="I792" s="18"/>
    </row>
    <row r="793" spans="9:9" ht="18" customHeight="1">
      <c r="I793" s="18"/>
    </row>
    <row r="794" spans="9:9" ht="18" customHeight="1">
      <c r="I794" s="18"/>
    </row>
    <row r="795" spans="9:9" ht="18" customHeight="1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  <row r="6591" spans="9:9">
      <c r="I6591" s="18"/>
    </row>
    <row r="6592" spans="9:9">
      <c r="I6592" s="18"/>
    </row>
    <row r="6593" spans="9:9">
      <c r="I6593" s="18"/>
    </row>
    <row r="6594" spans="9:9">
      <c r="I6594" s="18"/>
    </row>
    <row r="6595" spans="9:9">
      <c r="I6595" s="18"/>
    </row>
    <row r="6596" spans="9:9">
      <c r="I6596" s="18"/>
    </row>
    <row r="6597" spans="9:9">
      <c r="I6597" s="18"/>
    </row>
    <row r="6598" spans="9:9">
      <c r="I6598" s="18"/>
    </row>
    <row r="6599" spans="9:9">
      <c r="I6599" s="18"/>
    </row>
    <row r="6600" spans="9:9">
      <c r="I6600" s="18"/>
    </row>
    <row r="6601" spans="9:9">
      <c r="I6601" s="18"/>
    </row>
    <row r="6602" spans="9:9">
      <c r="I6602" s="18"/>
    </row>
    <row r="6603" spans="9:9">
      <c r="I6603" s="18"/>
    </row>
    <row r="6604" spans="9:9">
      <c r="I6604" s="18"/>
    </row>
    <row r="6605" spans="9:9">
      <c r="I6605" s="18"/>
    </row>
    <row r="6606" spans="9:9">
      <c r="I6606" s="18"/>
    </row>
    <row r="6607" spans="9:9">
      <c r="I6607" s="18"/>
    </row>
    <row r="6608" spans="9:9">
      <c r="I6608" s="18"/>
    </row>
    <row r="6609" spans="9:9">
      <c r="I6609" s="18"/>
    </row>
    <row r="6610" spans="9:9">
      <c r="I6610" s="18"/>
    </row>
    <row r="6611" spans="9:9">
      <c r="I6611" s="18"/>
    </row>
    <row r="6612" spans="9:9">
      <c r="I6612" s="18"/>
    </row>
    <row r="6613" spans="9:9">
      <c r="I6613" s="18"/>
    </row>
    <row r="6614" spans="9:9">
      <c r="I6614" s="18"/>
    </row>
    <row r="6615" spans="9:9">
      <c r="I6615" s="18"/>
    </row>
    <row r="6616" spans="9:9">
      <c r="I6616" s="18"/>
    </row>
    <row r="6617" spans="9:9">
      <c r="I6617" s="18"/>
    </row>
    <row r="6618" spans="9:9">
      <c r="I6618" s="18"/>
    </row>
    <row r="6619" spans="9:9">
      <c r="I6619" s="18"/>
    </row>
    <row r="6620" spans="9:9">
      <c r="I6620" s="18"/>
    </row>
    <row r="6621" spans="9:9">
      <c r="I6621" s="18"/>
    </row>
    <row r="6622" spans="9:9">
      <c r="I6622" s="18"/>
    </row>
    <row r="6623" spans="9:9">
      <c r="I6623" s="18"/>
    </row>
    <row r="6624" spans="9:9">
      <c r="I6624" s="18"/>
    </row>
    <row r="6625" spans="9:9">
      <c r="I6625" s="18"/>
    </row>
    <row r="6626" spans="9:9">
      <c r="I6626" s="18"/>
    </row>
    <row r="6627" spans="9:9">
      <c r="I6627" s="18"/>
    </row>
    <row r="6628" spans="9:9">
      <c r="I6628" s="18"/>
    </row>
    <row r="6629" spans="9:9">
      <c r="I6629" s="18"/>
    </row>
    <row r="6630" spans="9:9">
      <c r="I6630" s="18"/>
    </row>
    <row r="6631" spans="9:9">
      <c r="I6631" s="18"/>
    </row>
    <row r="6632" spans="9:9">
      <c r="I6632" s="18"/>
    </row>
    <row r="6633" spans="9:9">
      <c r="I6633" s="18"/>
    </row>
    <row r="6634" spans="9:9">
      <c r="I6634" s="18"/>
    </row>
    <row r="6635" spans="9:9">
      <c r="I6635" s="18"/>
    </row>
    <row r="6636" spans="9:9">
      <c r="I6636" s="18"/>
    </row>
    <row r="6637" spans="9:9">
      <c r="I6637" s="18"/>
    </row>
    <row r="6638" spans="9:9">
      <c r="I6638" s="18"/>
    </row>
    <row r="6639" spans="9:9">
      <c r="I6639" s="18"/>
    </row>
    <row r="6640" spans="9:9">
      <c r="I6640" s="18"/>
    </row>
    <row r="6641" spans="9:9">
      <c r="I6641" s="18"/>
    </row>
    <row r="6642" spans="9:9">
      <c r="I6642" s="18"/>
    </row>
    <row r="6643" spans="9:9">
      <c r="I6643" s="18"/>
    </row>
    <row r="6644" spans="9:9">
      <c r="I6644" s="18"/>
    </row>
    <row r="6645" spans="9:9">
      <c r="I6645" s="18"/>
    </row>
    <row r="6646" spans="9:9">
      <c r="I6646" s="18"/>
    </row>
    <row r="6647" spans="9:9">
      <c r="I6647" s="18"/>
    </row>
    <row r="6648" spans="9:9">
      <c r="I6648" s="18"/>
    </row>
    <row r="6649" spans="9:9">
      <c r="I6649" s="18"/>
    </row>
    <row r="6650" spans="9:9">
      <c r="I6650" s="18"/>
    </row>
    <row r="6651" spans="9:9">
      <c r="I6651" s="18"/>
    </row>
    <row r="6652" spans="9:9">
      <c r="I6652" s="18"/>
    </row>
    <row r="6653" spans="9:9">
      <c r="I6653" s="18"/>
    </row>
    <row r="6654" spans="9:9">
      <c r="I6654" s="18"/>
    </row>
    <row r="6655" spans="9:9">
      <c r="I6655" s="18"/>
    </row>
    <row r="6656" spans="9:9">
      <c r="I6656" s="18"/>
    </row>
  </sheetData>
  <mergeCells count="13">
    <mergeCell ref="A114:I114"/>
    <mergeCell ref="A6:I6"/>
    <mergeCell ref="A7:I7"/>
    <mergeCell ref="A96:I96"/>
    <mergeCell ref="A97:I97"/>
    <mergeCell ref="A113:I113"/>
    <mergeCell ref="E120:H120"/>
    <mergeCell ref="A115:D115"/>
    <mergeCell ref="A116:D116"/>
    <mergeCell ref="A117:D117"/>
    <mergeCell ref="A118:D118"/>
    <mergeCell ref="A119:D119"/>
    <mergeCell ref="A120:D1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1DEA4-BFC9-4411-963D-659BF8AD761B}">
  <dimension ref="A1:H422"/>
  <sheetViews>
    <sheetView tabSelected="1" topLeftCell="B73" workbookViewId="0">
      <selection activeCell="F95" sqref="F95"/>
    </sheetView>
  </sheetViews>
  <sheetFormatPr defaultRowHeight="15"/>
  <cols>
    <col min="1" max="1" width="31.85546875" customWidth="1"/>
    <col min="2" max="2" width="13.5703125" customWidth="1"/>
    <col min="3" max="3" width="22" customWidth="1"/>
    <col min="4" max="4" width="20" customWidth="1"/>
    <col min="5" max="5" width="49.85546875" customWidth="1"/>
    <col min="6" max="6" width="24.140625" style="16" customWidth="1"/>
    <col min="7" max="7" width="104.710937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5" t="s">
        <v>28</v>
      </c>
      <c r="B2" s="6"/>
      <c r="C2" s="6"/>
      <c r="D2" s="6"/>
      <c r="E2" s="6"/>
      <c r="F2" s="6"/>
      <c r="G2" s="6"/>
    </row>
    <row r="3" spans="1:7">
      <c r="A3" s="5" t="s">
        <v>1</v>
      </c>
      <c r="B3" s="6"/>
      <c r="C3" s="6"/>
      <c r="D3" s="6"/>
      <c r="E3" s="6"/>
      <c r="F3" s="171" t="s">
        <v>1319</v>
      </c>
      <c r="G3" s="171"/>
    </row>
    <row r="4" spans="1:7">
      <c r="A4" s="5" t="s">
        <v>21</v>
      </c>
      <c r="B4" s="6"/>
      <c r="C4" s="6"/>
      <c r="D4" s="6"/>
      <c r="E4" s="6"/>
      <c r="F4" s="6"/>
      <c r="G4" s="171" t="s">
        <v>3074</v>
      </c>
    </row>
    <row r="5" spans="1:7">
      <c r="A5" s="5" t="s">
        <v>29</v>
      </c>
      <c r="B5" s="6"/>
      <c r="C5" s="6"/>
      <c r="D5" s="6"/>
      <c r="E5" s="6"/>
      <c r="F5" s="6"/>
      <c r="G5" s="171" t="s">
        <v>3075</v>
      </c>
    </row>
    <row r="6" spans="1:7">
      <c r="A6" s="5" t="s">
        <v>2</v>
      </c>
      <c r="B6" s="6"/>
      <c r="C6" s="6"/>
      <c r="D6" s="6"/>
      <c r="E6" s="6"/>
      <c r="F6" s="6"/>
      <c r="G6" s="6"/>
    </row>
    <row r="7" spans="1:7">
      <c r="A7" s="275"/>
      <c r="B7" s="275"/>
      <c r="C7" s="275"/>
      <c r="D7" s="275"/>
      <c r="E7" s="275"/>
      <c r="F7" s="275"/>
      <c r="G7" s="275"/>
    </row>
    <row r="8" spans="1:7">
      <c r="A8" s="374" t="s">
        <v>18</v>
      </c>
      <c r="B8" s="374"/>
      <c r="C8" s="374"/>
      <c r="D8" s="374"/>
      <c r="E8" s="374"/>
      <c r="F8" s="374"/>
      <c r="G8" s="374"/>
    </row>
    <row r="9" spans="1:7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3073</v>
      </c>
      <c r="G9" s="226" t="s">
        <v>3072</v>
      </c>
    </row>
    <row r="10" spans="1:7" s="380" customFormat="1" ht="24" customHeight="1">
      <c r="A10" s="375">
        <v>2026</v>
      </c>
      <c r="B10" s="376" t="s">
        <v>32</v>
      </c>
      <c r="C10" s="377" t="s">
        <v>33</v>
      </c>
      <c r="D10" s="377" t="s">
        <v>34</v>
      </c>
      <c r="E10" s="377" t="s">
        <v>39</v>
      </c>
      <c r="F10" s="378">
        <v>40930</v>
      </c>
      <c r="G10" s="379">
        <v>1300</v>
      </c>
    </row>
    <row r="11" spans="1:7" s="380" customFormat="1" ht="24" customHeight="1">
      <c r="A11" s="375">
        <v>2026</v>
      </c>
      <c r="B11" s="376" t="s">
        <v>35</v>
      </c>
      <c r="C11" s="377" t="s">
        <v>33</v>
      </c>
      <c r="D11" s="377" t="s">
        <v>36</v>
      </c>
      <c r="E11" s="377" t="s">
        <v>40</v>
      </c>
      <c r="F11" s="378">
        <v>48385</v>
      </c>
      <c r="G11" s="379">
        <v>1534</v>
      </c>
    </row>
    <row r="12" spans="1:7" s="380" customFormat="1" ht="24" customHeight="1">
      <c r="A12" s="375">
        <v>2026</v>
      </c>
      <c r="B12" s="376" t="s">
        <v>32</v>
      </c>
      <c r="C12" s="377" t="s">
        <v>33</v>
      </c>
      <c r="D12" s="377" t="s">
        <v>37</v>
      </c>
      <c r="E12" s="377" t="s">
        <v>38</v>
      </c>
      <c r="F12" s="378">
        <v>41083</v>
      </c>
      <c r="G12" s="379">
        <v>1306</v>
      </c>
    </row>
    <row r="13" spans="1:7" s="380" customFormat="1" ht="24" customHeight="1">
      <c r="A13" s="375">
        <v>2026</v>
      </c>
      <c r="B13" s="376" t="s">
        <v>32</v>
      </c>
      <c r="C13" s="377" t="s">
        <v>33</v>
      </c>
      <c r="D13" s="377" t="s">
        <v>41</v>
      </c>
      <c r="E13" s="377" t="s">
        <v>43</v>
      </c>
      <c r="F13" s="378">
        <v>41165</v>
      </c>
      <c r="G13" s="379">
        <v>1308</v>
      </c>
    </row>
    <row r="14" spans="1:7" s="380" customFormat="1" ht="24" customHeight="1">
      <c r="A14" s="375">
        <v>2026</v>
      </c>
      <c r="B14" s="376" t="s">
        <v>35</v>
      </c>
      <c r="C14" s="377" t="s">
        <v>33</v>
      </c>
      <c r="D14" s="377" t="s">
        <v>42</v>
      </c>
      <c r="E14" s="377" t="s">
        <v>44</v>
      </c>
      <c r="F14" s="378">
        <v>47597</v>
      </c>
      <c r="G14" s="379">
        <v>1509</v>
      </c>
    </row>
    <row r="15" spans="1:7" s="380" customFormat="1" ht="24" customHeight="1">
      <c r="A15" s="375">
        <v>2026</v>
      </c>
      <c r="B15" s="376" t="s">
        <v>32</v>
      </c>
      <c r="C15" s="377" t="s">
        <v>33</v>
      </c>
      <c r="D15" s="377" t="s">
        <v>45</v>
      </c>
      <c r="E15" s="377" t="s">
        <v>46</v>
      </c>
      <c r="F15" s="378">
        <v>48385</v>
      </c>
      <c r="G15" s="379">
        <v>1534</v>
      </c>
    </row>
    <row r="16" spans="1:7" s="380" customFormat="1" ht="24" customHeight="1">
      <c r="A16" s="375">
        <v>2026</v>
      </c>
      <c r="B16" s="376" t="s">
        <v>35</v>
      </c>
      <c r="C16" s="377" t="s">
        <v>33</v>
      </c>
      <c r="D16" s="377" t="s">
        <v>47</v>
      </c>
      <c r="E16" s="377" t="s">
        <v>48</v>
      </c>
      <c r="F16" s="378">
        <v>51424</v>
      </c>
      <c r="G16" s="379">
        <v>1629</v>
      </c>
    </row>
    <row r="17" spans="1:7" s="380" customFormat="1" ht="24" customHeight="1">
      <c r="A17" s="375">
        <v>2026</v>
      </c>
      <c r="B17" s="376" t="s">
        <v>35</v>
      </c>
      <c r="C17" s="377" t="s">
        <v>130</v>
      </c>
      <c r="D17" s="377" t="s">
        <v>1028</v>
      </c>
      <c r="E17" s="377" t="s">
        <v>50</v>
      </c>
      <c r="F17" s="378">
        <v>31244</v>
      </c>
      <c r="G17" s="379">
        <v>997</v>
      </c>
    </row>
    <row r="18" spans="1:7" s="380" customFormat="1" ht="24" customHeight="1">
      <c r="A18" s="375">
        <v>2026</v>
      </c>
      <c r="B18" s="376" t="s">
        <v>35</v>
      </c>
      <c r="C18" s="377" t="s">
        <v>130</v>
      </c>
      <c r="D18" s="377" t="s">
        <v>1029</v>
      </c>
      <c r="E18" s="377" t="s">
        <v>1030</v>
      </c>
      <c r="F18" s="378">
        <v>35757</v>
      </c>
      <c r="G18" s="379">
        <v>1139</v>
      </c>
    </row>
    <row r="19" spans="1:7" s="380" customFormat="1" ht="24" customHeight="1">
      <c r="A19" s="375">
        <v>2026</v>
      </c>
      <c r="B19" s="376" t="s">
        <v>35</v>
      </c>
      <c r="C19" s="377" t="s">
        <v>130</v>
      </c>
      <c r="D19" s="377" t="s">
        <v>1031</v>
      </c>
      <c r="E19" s="377" t="s">
        <v>62</v>
      </c>
      <c r="F19" s="378">
        <v>39050</v>
      </c>
      <c r="G19" s="379">
        <v>1242</v>
      </c>
    </row>
    <row r="20" spans="1:7" s="380" customFormat="1" ht="24" customHeight="1">
      <c r="A20" s="375">
        <v>2026</v>
      </c>
      <c r="B20" s="376" t="s">
        <v>35</v>
      </c>
      <c r="C20" s="377" t="s">
        <v>130</v>
      </c>
      <c r="D20" s="377" t="s">
        <v>1032</v>
      </c>
      <c r="E20" s="377" t="s">
        <v>1033</v>
      </c>
      <c r="F20" s="378">
        <v>33486</v>
      </c>
      <c r="G20" s="379">
        <v>1068</v>
      </c>
    </row>
    <row r="21" spans="1:7" ht="24" customHeight="1">
      <c r="A21" s="10">
        <v>2026</v>
      </c>
      <c r="B21" s="11" t="s">
        <v>35</v>
      </c>
      <c r="C21" s="12" t="s">
        <v>1034</v>
      </c>
      <c r="D21" s="12" t="s">
        <v>185</v>
      </c>
      <c r="E21" s="12" t="s">
        <v>1035</v>
      </c>
      <c r="F21" s="53">
        <v>38846</v>
      </c>
      <c r="G21" s="227">
        <v>1235</v>
      </c>
    </row>
    <row r="22" spans="1:7" ht="24" customHeight="1">
      <c r="A22" s="10">
        <v>2026</v>
      </c>
      <c r="B22" s="11" t="s">
        <v>35</v>
      </c>
      <c r="C22" s="12" t="s">
        <v>1034</v>
      </c>
      <c r="D22" s="12" t="s">
        <v>185</v>
      </c>
      <c r="E22" s="12" t="s">
        <v>1036</v>
      </c>
      <c r="F22" s="53">
        <v>39088</v>
      </c>
      <c r="G22" s="227">
        <v>1243</v>
      </c>
    </row>
    <row r="23" spans="1:7" ht="24" customHeight="1">
      <c r="A23" s="10">
        <v>2026</v>
      </c>
      <c r="B23" s="11" t="s">
        <v>35</v>
      </c>
      <c r="C23" s="12" t="s">
        <v>1034</v>
      </c>
      <c r="D23" s="12" t="s">
        <v>185</v>
      </c>
      <c r="E23" s="12" t="s">
        <v>1037</v>
      </c>
      <c r="F23" s="53">
        <v>39088</v>
      </c>
      <c r="G23" s="227">
        <v>1243</v>
      </c>
    </row>
    <row r="24" spans="1:7" ht="24" customHeight="1">
      <c r="A24" s="10">
        <v>2026</v>
      </c>
      <c r="B24" s="11" t="s">
        <v>35</v>
      </c>
      <c r="C24" s="12" t="s">
        <v>1034</v>
      </c>
      <c r="D24" s="12" t="s">
        <v>185</v>
      </c>
      <c r="E24" s="12" t="s">
        <v>1038</v>
      </c>
      <c r="F24" s="53">
        <v>39325</v>
      </c>
      <c r="G24" s="227">
        <v>1250</v>
      </c>
    </row>
    <row r="25" spans="1:7" ht="24" customHeight="1">
      <c r="A25" s="10">
        <v>2026</v>
      </c>
      <c r="B25" s="11" t="s">
        <v>35</v>
      </c>
      <c r="C25" s="12" t="s">
        <v>1034</v>
      </c>
      <c r="D25" s="12" t="s">
        <v>185</v>
      </c>
      <c r="E25" s="12" t="s">
        <v>1039</v>
      </c>
      <c r="F25" s="53">
        <v>39796</v>
      </c>
      <c r="G25" s="227">
        <v>1262</v>
      </c>
    </row>
    <row r="26" spans="1:7" ht="24" customHeight="1">
      <c r="A26" s="10">
        <v>2026</v>
      </c>
      <c r="B26" s="11" t="s">
        <v>35</v>
      </c>
      <c r="C26" s="12" t="s">
        <v>1034</v>
      </c>
      <c r="D26" s="12" t="s">
        <v>191</v>
      </c>
      <c r="E26" s="12" t="s">
        <v>1038</v>
      </c>
      <c r="F26" s="53">
        <v>41196</v>
      </c>
      <c r="G26" s="227">
        <v>1309</v>
      </c>
    </row>
    <row r="27" spans="1:7" ht="24" customHeight="1">
      <c r="A27" s="10">
        <v>2026</v>
      </c>
      <c r="B27" s="11" t="s">
        <v>35</v>
      </c>
      <c r="C27" s="12" t="s">
        <v>1034</v>
      </c>
      <c r="D27" s="12" t="s">
        <v>191</v>
      </c>
      <c r="E27" s="12" t="s">
        <v>1039</v>
      </c>
      <c r="F27" s="53">
        <v>41890</v>
      </c>
      <c r="G27" s="227">
        <v>1330</v>
      </c>
    </row>
    <row r="28" spans="1:7" ht="24" customHeight="1">
      <c r="A28" s="10">
        <v>2026</v>
      </c>
      <c r="B28" s="11" t="s">
        <v>35</v>
      </c>
      <c r="C28" s="12" t="s">
        <v>1041</v>
      </c>
      <c r="D28" s="12" t="s">
        <v>1040</v>
      </c>
      <c r="E28" s="12" t="s">
        <v>1036</v>
      </c>
      <c r="F28" s="53">
        <v>35810</v>
      </c>
      <c r="G28" s="227">
        <v>1140</v>
      </c>
    </row>
    <row r="29" spans="1:7" ht="24" customHeight="1">
      <c r="A29" s="10">
        <v>2026</v>
      </c>
      <c r="B29" s="11" t="s">
        <v>35</v>
      </c>
      <c r="C29" s="12" t="s">
        <v>1041</v>
      </c>
      <c r="D29" s="12" t="s">
        <v>1040</v>
      </c>
      <c r="E29" s="12" t="s">
        <v>1038</v>
      </c>
      <c r="F29" s="53">
        <v>36048</v>
      </c>
      <c r="G29" s="227">
        <v>1147</v>
      </c>
    </row>
    <row r="30" spans="1:7" ht="24" customHeight="1">
      <c r="A30" s="10">
        <v>2026</v>
      </c>
      <c r="B30" s="11" t="s">
        <v>35</v>
      </c>
      <c r="C30" s="12" t="s">
        <v>1041</v>
      </c>
      <c r="D30" s="12" t="s">
        <v>1042</v>
      </c>
      <c r="E30" s="12" t="s">
        <v>1038</v>
      </c>
      <c r="F30" s="53">
        <v>37924</v>
      </c>
      <c r="G30" s="227">
        <v>1206</v>
      </c>
    </row>
    <row r="31" spans="1:7" ht="24" customHeight="1">
      <c r="A31" s="10">
        <v>2026</v>
      </c>
      <c r="B31" s="11" t="s">
        <v>35</v>
      </c>
      <c r="C31" s="12" t="s">
        <v>1041</v>
      </c>
      <c r="D31" s="12" t="s">
        <v>1042</v>
      </c>
      <c r="E31" s="12" t="s">
        <v>1039</v>
      </c>
      <c r="F31" s="53">
        <v>38399</v>
      </c>
      <c r="G31" s="227">
        <v>1221</v>
      </c>
    </row>
    <row r="32" spans="1:7" ht="24" customHeight="1">
      <c r="A32" s="10">
        <v>2026</v>
      </c>
      <c r="B32" s="11" t="s">
        <v>35</v>
      </c>
      <c r="C32" s="12" t="s">
        <v>1067</v>
      </c>
      <c r="D32" s="12" t="s">
        <v>1068</v>
      </c>
      <c r="E32" s="12" t="s">
        <v>2996</v>
      </c>
      <c r="F32" s="53">
        <v>54199</v>
      </c>
      <c r="G32" s="227">
        <v>1716</v>
      </c>
    </row>
    <row r="33" spans="1:7" ht="24" customHeight="1">
      <c r="A33" s="10">
        <v>2026</v>
      </c>
      <c r="B33" s="11" t="s">
        <v>35</v>
      </c>
      <c r="C33" s="12" t="s">
        <v>1067</v>
      </c>
      <c r="D33" s="12" t="s">
        <v>1069</v>
      </c>
      <c r="E33" s="12" t="s">
        <v>2997</v>
      </c>
      <c r="F33" s="53">
        <v>58160</v>
      </c>
      <c r="G33" s="227">
        <v>1841</v>
      </c>
    </row>
    <row r="34" spans="1:7" ht="24" customHeight="1">
      <c r="A34" s="10">
        <v>2026</v>
      </c>
      <c r="B34" s="11" t="s">
        <v>35</v>
      </c>
      <c r="C34" s="12" t="s">
        <v>1067</v>
      </c>
      <c r="D34" s="12" t="s">
        <v>1070</v>
      </c>
      <c r="E34" s="12" t="s">
        <v>1071</v>
      </c>
      <c r="F34" s="53">
        <v>58699</v>
      </c>
      <c r="G34" s="227">
        <v>1857</v>
      </c>
    </row>
    <row r="35" spans="1:7" ht="24" customHeight="1">
      <c r="A35" s="10">
        <v>2026</v>
      </c>
      <c r="B35" s="11" t="s">
        <v>35</v>
      </c>
      <c r="C35" s="12" t="s">
        <v>1067</v>
      </c>
      <c r="D35" s="12" t="s">
        <v>1072</v>
      </c>
      <c r="E35" s="12" t="s">
        <v>1073</v>
      </c>
      <c r="F35" s="53">
        <v>61579</v>
      </c>
      <c r="G35" s="227">
        <v>1948</v>
      </c>
    </row>
    <row r="36" spans="1:7" ht="24" customHeight="1">
      <c r="A36" s="10">
        <v>2026</v>
      </c>
      <c r="B36" s="11" t="s">
        <v>35</v>
      </c>
      <c r="C36" s="12" t="s">
        <v>1067</v>
      </c>
      <c r="D36" s="12" t="s">
        <v>1074</v>
      </c>
      <c r="E36" s="12" t="s">
        <v>1083</v>
      </c>
      <c r="F36" s="53">
        <v>61579</v>
      </c>
      <c r="G36" s="227">
        <v>1948</v>
      </c>
    </row>
    <row r="37" spans="1:7" ht="24" customHeight="1">
      <c r="A37" s="10">
        <v>2026</v>
      </c>
      <c r="B37" s="11" t="s">
        <v>32</v>
      </c>
      <c r="C37" s="12" t="s">
        <v>1067</v>
      </c>
      <c r="D37" s="12" t="s">
        <v>1075</v>
      </c>
      <c r="E37" s="12" t="s">
        <v>1082</v>
      </c>
      <c r="F37" s="53">
        <v>64459</v>
      </c>
      <c r="G37" s="227">
        <v>2038</v>
      </c>
    </row>
    <row r="38" spans="1:7" ht="24" customHeight="1">
      <c r="A38" s="10">
        <v>2026</v>
      </c>
      <c r="B38" s="11" t="s">
        <v>32</v>
      </c>
      <c r="C38" s="12" t="s">
        <v>1067</v>
      </c>
      <c r="D38" s="12" t="s">
        <v>1076</v>
      </c>
      <c r="E38" s="12" t="s">
        <v>1077</v>
      </c>
      <c r="F38" s="53">
        <v>76939</v>
      </c>
      <c r="G38" s="227">
        <v>2429</v>
      </c>
    </row>
    <row r="39" spans="1:7" ht="24" customHeight="1">
      <c r="A39" s="10">
        <v>2026</v>
      </c>
      <c r="B39" s="11" t="s">
        <v>32</v>
      </c>
      <c r="C39" s="12" t="s">
        <v>1067</v>
      </c>
      <c r="D39" s="12" t="s">
        <v>1078</v>
      </c>
      <c r="E39" s="12" t="s">
        <v>1079</v>
      </c>
      <c r="F39" s="53">
        <v>79492</v>
      </c>
      <c r="G39" s="227">
        <v>2509</v>
      </c>
    </row>
    <row r="40" spans="1:7" ht="24" customHeight="1">
      <c r="A40" s="10">
        <v>2026</v>
      </c>
      <c r="B40" s="11" t="s">
        <v>32</v>
      </c>
      <c r="C40" s="12" t="s">
        <v>1067</v>
      </c>
      <c r="D40" s="12" t="s">
        <v>1080</v>
      </c>
      <c r="E40" s="12" t="s">
        <v>1081</v>
      </c>
      <c r="F40" s="53">
        <v>82372</v>
      </c>
      <c r="G40" s="227">
        <v>2599</v>
      </c>
    </row>
    <row r="41" spans="1:7" ht="24" customHeight="1">
      <c r="A41" s="10">
        <v>2026</v>
      </c>
      <c r="B41" s="11" t="s">
        <v>32</v>
      </c>
      <c r="C41" s="12" t="s">
        <v>1067</v>
      </c>
      <c r="D41" s="12" t="s">
        <v>1084</v>
      </c>
      <c r="E41" s="12" t="s">
        <v>1085</v>
      </c>
      <c r="F41" s="53">
        <v>69787</v>
      </c>
      <c r="G41" s="227">
        <v>2205</v>
      </c>
    </row>
    <row r="42" spans="1:7" ht="24" customHeight="1">
      <c r="A42" s="10">
        <v>2026</v>
      </c>
      <c r="B42" s="11" t="s">
        <v>32</v>
      </c>
      <c r="C42" s="12" t="s">
        <v>1067</v>
      </c>
      <c r="D42" s="12" t="s">
        <v>1086</v>
      </c>
      <c r="E42" s="12" t="s">
        <v>1087</v>
      </c>
      <c r="F42" s="53">
        <v>72667</v>
      </c>
      <c r="G42" s="227">
        <v>2295</v>
      </c>
    </row>
    <row r="43" spans="1:7" ht="24" customHeight="1">
      <c r="A43" s="10">
        <v>2026</v>
      </c>
      <c r="B43" s="11" t="s">
        <v>32</v>
      </c>
      <c r="C43" s="12" t="s">
        <v>351</v>
      </c>
      <c r="D43" s="12" t="s">
        <v>1174</v>
      </c>
      <c r="E43" s="12" t="s">
        <v>1175</v>
      </c>
      <c r="F43" s="53">
        <v>35992</v>
      </c>
      <c r="G43" s="227">
        <v>1146</v>
      </c>
    </row>
    <row r="44" spans="1:7" ht="24" customHeight="1">
      <c r="A44" s="10">
        <v>2026</v>
      </c>
      <c r="B44" s="11" t="s">
        <v>32</v>
      </c>
      <c r="C44" s="12" t="s">
        <v>351</v>
      </c>
      <c r="D44" s="12" t="s">
        <v>1176</v>
      </c>
      <c r="E44" s="12" t="s">
        <v>1177</v>
      </c>
      <c r="F44" s="53">
        <v>37912</v>
      </c>
      <c r="G44" s="227">
        <v>1206</v>
      </c>
    </row>
    <row r="45" spans="1:7" ht="24" customHeight="1">
      <c r="A45" s="10">
        <v>2026</v>
      </c>
      <c r="B45" s="11" t="s">
        <v>32</v>
      </c>
      <c r="C45" s="12" t="s">
        <v>351</v>
      </c>
      <c r="D45" s="12" t="s">
        <v>1174</v>
      </c>
      <c r="E45" s="12" t="s">
        <v>1178</v>
      </c>
      <c r="F45" s="53">
        <v>38027</v>
      </c>
      <c r="G45" s="227">
        <v>1210</v>
      </c>
    </row>
    <row r="46" spans="1:7" ht="24" customHeight="1">
      <c r="A46" s="10">
        <v>2026</v>
      </c>
      <c r="B46" s="11" t="s">
        <v>32</v>
      </c>
      <c r="C46" s="12" t="s">
        <v>351</v>
      </c>
      <c r="D46" s="12" t="s">
        <v>1176</v>
      </c>
      <c r="E46" s="12" t="s">
        <v>1179</v>
      </c>
      <c r="F46" s="53">
        <v>39947</v>
      </c>
      <c r="G46" s="227">
        <v>1270</v>
      </c>
    </row>
    <row r="47" spans="1:7" ht="24" customHeight="1">
      <c r="A47" s="10">
        <v>2026</v>
      </c>
      <c r="B47" s="11" t="s">
        <v>32</v>
      </c>
      <c r="C47" s="12" t="s">
        <v>351</v>
      </c>
      <c r="D47" s="12" t="s">
        <v>1180</v>
      </c>
      <c r="E47" s="12" t="s">
        <v>1181</v>
      </c>
      <c r="F47" s="53">
        <v>42414</v>
      </c>
      <c r="G47" s="227">
        <v>1347</v>
      </c>
    </row>
    <row r="48" spans="1:7" ht="24" customHeight="1">
      <c r="A48" s="10">
        <v>2026</v>
      </c>
      <c r="B48" s="11" t="s">
        <v>32</v>
      </c>
      <c r="C48" s="12" t="s">
        <v>351</v>
      </c>
      <c r="D48" s="12" t="s">
        <v>1182</v>
      </c>
      <c r="E48" s="12" t="s">
        <v>1183</v>
      </c>
      <c r="F48" s="53">
        <v>44334</v>
      </c>
      <c r="G48" s="227">
        <v>1407</v>
      </c>
    </row>
    <row r="49" spans="1:7" ht="24" customHeight="1">
      <c r="A49" s="10">
        <v>2026</v>
      </c>
      <c r="B49" s="11" t="s">
        <v>32</v>
      </c>
      <c r="C49" s="12" t="s">
        <v>351</v>
      </c>
      <c r="D49" s="12" t="s">
        <v>1184</v>
      </c>
      <c r="E49" s="12" t="s">
        <v>1185</v>
      </c>
      <c r="F49" s="53">
        <v>51774</v>
      </c>
      <c r="G49" s="227">
        <v>1640</v>
      </c>
    </row>
    <row r="50" spans="1:7" ht="24" customHeight="1">
      <c r="A50" s="10">
        <v>2026</v>
      </c>
      <c r="B50" s="11" t="s">
        <v>32</v>
      </c>
      <c r="C50" s="12" t="s">
        <v>351</v>
      </c>
      <c r="D50" s="12" t="s">
        <v>1186</v>
      </c>
      <c r="E50" s="12" t="s">
        <v>1187</v>
      </c>
      <c r="F50" s="53">
        <v>53694</v>
      </c>
      <c r="G50" s="227">
        <v>1701</v>
      </c>
    </row>
    <row r="51" spans="1:7" ht="24" customHeight="1">
      <c r="A51" s="10">
        <v>2026</v>
      </c>
      <c r="B51" s="11" t="s">
        <v>32</v>
      </c>
      <c r="C51" s="12" t="s">
        <v>351</v>
      </c>
      <c r="D51" s="12" t="s">
        <v>1188</v>
      </c>
      <c r="E51" s="12" t="s">
        <v>1189</v>
      </c>
      <c r="F51" s="53">
        <v>47992</v>
      </c>
      <c r="G51" s="227">
        <v>1522</v>
      </c>
    </row>
    <row r="52" spans="1:7" ht="24" customHeight="1">
      <c r="A52" s="10">
        <v>2026</v>
      </c>
      <c r="B52" s="11" t="s">
        <v>32</v>
      </c>
      <c r="C52" s="12" t="s">
        <v>351</v>
      </c>
      <c r="D52" s="12" t="s">
        <v>1190</v>
      </c>
      <c r="E52" s="12" t="s">
        <v>1191</v>
      </c>
      <c r="F52" s="53">
        <v>49912</v>
      </c>
      <c r="G52" s="227">
        <v>1582</v>
      </c>
    </row>
    <row r="53" spans="1:7" ht="24" customHeight="1">
      <c r="A53" s="10">
        <v>2026</v>
      </c>
      <c r="B53" s="11" t="s">
        <v>32</v>
      </c>
      <c r="C53" s="12" t="s">
        <v>351</v>
      </c>
      <c r="D53" s="12" t="s">
        <v>1192</v>
      </c>
      <c r="E53" s="12" t="s">
        <v>1193</v>
      </c>
      <c r="F53" s="53">
        <v>45592</v>
      </c>
      <c r="G53" s="227">
        <v>1447</v>
      </c>
    </row>
    <row r="54" spans="1:7" ht="24" customHeight="1">
      <c r="A54" s="10">
        <v>2026</v>
      </c>
      <c r="B54" s="11" t="s">
        <v>32</v>
      </c>
      <c r="C54" s="12" t="s">
        <v>1365</v>
      </c>
      <c r="D54" s="12" t="s">
        <v>1366</v>
      </c>
      <c r="E54" s="12" t="s">
        <v>1368</v>
      </c>
      <c r="F54" s="53">
        <v>36456</v>
      </c>
      <c r="G54" s="227">
        <v>1161</v>
      </c>
    </row>
    <row r="55" spans="1:7" ht="24" customHeight="1">
      <c r="A55" s="10">
        <v>2026</v>
      </c>
      <c r="B55" s="11" t="s">
        <v>32</v>
      </c>
      <c r="C55" s="12" t="s">
        <v>1365</v>
      </c>
      <c r="D55" s="12" t="s">
        <v>1366</v>
      </c>
      <c r="E55" s="12" t="s">
        <v>1369</v>
      </c>
      <c r="F55" s="53">
        <v>34607</v>
      </c>
      <c r="G55" s="227">
        <v>1103</v>
      </c>
    </row>
    <row r="56" spans="1:7" ht="24" customHeight="1">
      <c r="A56" s="10">
        <v>2026</v>
      </c>
      <c r="B56" s="11" t="s">
        <v>32</v>
      </c>
      <c r="C56" s="12" t="s">
        <v>1365</v>
      </c>
      <c r="D56" s="12" t="s">
        <v>1367</v>
      </c>
      <c r="E56" s="12" t="s">
        <v>1370</v>
      </c>
      <c r="F56" s="53">
        <v>41345</v>
      </c>
      <c r="G56" s="227">
        <v>1314</v>
      </c>
    </row>
    <row r="57" spans="1:7" ht="24" customHeight="1">
      <c r="A57" s="10">
        <v>2026</v>
      </c>
      <c r="B57" s="11" t="s">
        <v>32</v>
      </c>
      <c r="C57" s="12" t="s">
        <v>1365</v>
      </c>
      <c r="D57" s="12" t="s">
        <v>1367</v>
      </c>
      <c r="E57" s="12" t="s">
        <v>1371</v>
      </c>
      <c r="F57" s="53">
        <v>39396</v>
      </c>
      <c r="G57" s="227">
        <v>1253</v>
      </c>
    </row>
    <row r="58" spans="1:7" ht="24" customHeight="1">
      <c r="A58" s="10">
        <v>2026</v>
      </c>
      <c r="B58" s="11" t="s">
        <v>32</v>
      </c>
      <c r="C58" s="12" t="s">
        <v>1365</v>
      </c>
      <c r="D58" s="12" t="s">
        <v>1372</v>
      </c>
      <c r="E58" s="12" t="s">
        <v>1376</v>
      </c>
      <c r="F58" s="53">
        <v>38323</v>
      </c>
      <c r="G58" s="227">
        <v>1219</v>
      </c>
    </row>
    <row r="59" spans="1:7" ht="24" customHeight="1">
      <c r="A59" s="10">
        <v>2026</v>
      </c>
      <c r="B59" s="11" t="s">
        <v>32</v>
      </c>
      <c r="C59" s="12" t="s">
        <v>1365</v>
      </c>
      <c r="D59" s="12" t="s">
        <v>1373</v>
      </c>
      <c r="E59" s="12" t="s">
        <v>1377</v>
      </c>
      <c r="F59" s="53">
        <v>41852</v>
      </c>
      <c r="G59" s="227">
        <v>1330</v>
      </c>
    </row>
    <row r="60" spans="1:7" ht="24" customHeight="1">
      <c r="A60" s="10">
        <v>2026</v>
      </c>
      <c r="B60" s="11" t="s">
        <v>32</v>
      </c>
      <c r="C60" s="12" t="s">
        <v>1365</v>
      </c>
      <c r="D60" s="12" t="s">
        <v>1374</v>
      </c>
      <c r="E60" s="12" t="s">
        <v>1378</v>
      </c>
      <c r="F60" s="53">
        <v>41331</v>
      </c>
      <c r="G60" s="227">
        <v>1313</v>
      </c>
    </row>
    <row r="61" spans="1:7" ht="24" customHeight="1">
      <c r="A61" s="10">
        <v>2026</v>
      </c>
      <c r="B61" s="11" t="s">
        <v>32</v>
      </c>
      <c r="C61" s="12" t="s">
        <v>1365</v>
      </c>
      <c r="D61" s="12" t="s">
        <v>1375</v>
      </c>
      <c r="E61" s="12" t="s">
        <v>1379</v>
      </c>
      <c r="F61" s="53">
        <v>44960</v>
      </c>
      <c r="G61" s="227">
        <v>1427</v>
      </c>
    </row>
    <row r="62" spans="1:7" ht="24" customHeight="1">
      <c r="A62" s="10">
        <v>2026</v>
      </c>
      <c r="B62" s="11" t="s">
        <v>32</v>
      </c>
      <c r="C62" s="12" t="s">
        <v>1365</v>
      </c>
      <c r="D62" s="12" t="s">
        <v>1380</v>
      </c>
      <c r="E62" s="12" t="s">
        <v>1382</v>
      </c>
      <c r="F62" s="53">
        <v>41720</v>
      </c>
      <c r="G62" s="227">
        <v>1326</v>
      </c>
    </row>
    <row r="63" spans="1:7" ht="24" customHeight="1">
      <c r="A63" s="10">
        <v>2026</v>
      </c>
      <c r="B63" s="11" t="s">
        <v>32</v>
      </c>
      <c r="C63" s="12" t="s">
        <v>1365</v>
      </c>
      <c r="D63" s="12" t="s">
        <v>1381</v>
      </c>
      <c r="E63" s="12" t="s">
        <v>1383</v>
      </c>
      <c r="F63" s="53">
        <v>44773</v>
      </c>
      <c r="G63" s="227">
        <v>1421</v>
      </c>
    </row>
    <row r="64" spans="1:7" ht="24" customHeight="1">
      <c r="A64" s="10">
        <v>2026</v>
      </c>
      <c r="B64" s="11" t="s">
        <v>32</v>
      </c>
      <c r="C64" s="12" t="s">
        <v>1365</v>
      </c>
      <c r="D64" s="12" t="s">
        <v>1384</v>
      </c>
      <c r="E64" s="12" t="s">
        <v>1385</v>
      </c>
      <c r="F64" s="53">
        <v>39958</v>
      </c>
      <c r="G64" s="227">
        <v>1270</v>
      </c>
    </row>
    <row r="65" spans="1:7" ht="24" customHeight="1">
      <c r="A65" s="10">
        <v>2026</v>
      </c>
      <c r="B65" s="11" t="s">
        <v>32</v>
      </c>
      <c r="C65" s="12" t="s">
        <v>1365</v>
      </c>
      <c r="D65" s="12" t="s">
        <v>1386</v>
      </c>
      <c r="E65" s="12" t="s">
        <v>1387</v>
      </c>
      <c r="F65" s="53">
        <v>43668</v>
      </c>
      <c r="G65" s="227">
        <v>1387</v>
      </c>
    </row>
    <row r="66" spans="1:7" ht="24" customHeight="1">
      <c r="A66" s="10">
        <v>2026</v>
      </c>
      <c r="B66" s="11" t="s">
        <v>32</v>
      </c>
      <c r="C66" s="12" t="s">
        <v>1365</v>
      </c>
      <c r="D66" s="12" t="s">
        <v>2999</v>
      </c>
      <c r="E66" s="12" t="s">
        <v>1387</v>
      </c>
      <c r="F66" s="53">
        <v>43668</v>
      </c>
      <c r="G66" s="227">
        <v>1387</v>
      </c>
    </row>
    <row r="67" spans="1:7" ht="24" customHeight="1">
      <c r="A67" s="10">
        <v>2026</v>
      </c>
      <c r="B67" s="11" t="s">
        <v>32</v>
      </c>
      <c r="C67" s="12" t="s">
        <v>1365</v>
      </c>
      <c r="D67" s="12" t="s">
        <v>2999</v>
      </c>
      <c r="E67" s="12" t="s">
        <v>1388</v>
      </c>
      <c r="F67" s="53">
        <v>46204</v>
      </c>
      <c r="G67" s="227">
        <v>1466</v>
      </c>
    </row>
    <row r="68" spans="1:7" ht="24" customHeight="1">
      <c r="A68" s="10">
        <v>2026</v>
      </c>
      <c r="B68" s="11" t="s">
        <v>32</v>
      </c>
      <c r="C68" s="12" t="s">
        <v>1365</v>
      </c>
      <c r="D68" s="12" t="s">
        <v>1389</v>
      </c>
      <c r="E68" s="12" t="s">
        <v>1390</v>
      </c>
      <c r="F68" s="53">
        <v>43067</v>
      </c>
      <c r="G68" s="227">
        <v>1368</v>
      </c>
    </row>
    <row r="69" spans="1:7" ht="24" customHeight="1">
      <c r="A69" s="10">
        <v>2026</v>
      </c>
      <c r="B69" s="11" t="s">
        <v>32</v>
      </c>
      <c r="C69" s="12" t="s">
        <v>1365</v>
      </c>
      <c r="D69" s="12" t="s">
        <v>1391</v>
      </c>
      <c r="E69" s="12" t="s">
        <v>1392</v>
      </c>
      <c r="F69" s="53">
        <v>46771</v>
      </c>
      <c r="G69" s="227">
        <v>1484</v>
      </c>
    </row>
    <row r="70" spans="1:7" ht="24" customHeight="1">
      <c r="A70" s="10">
        <v>2026</v>
      </c>
      <c r="B70" s="11" t="s">
        <v>32</v>
      </c>
      <c r="C70" s="12" t="s">
        <v>1365</v>
      </c>
      <c r="D70" s="12" t="s">
        <v>1393</v>
      </c>
      <c r="E70" s="12" t="s">
        <v>1394</v>
      </c>
      <c r="F70" s="53">
        <v>43931</v>
      </c>
      <c r="G70" s="227">
        <v>1395</v>
      </c>
    </row>
    <row r="71" spans="1:7">
      <c r="A71" s="10">
        <v>2026</v>
      </c>
      <c r="B71" s="11" t="s">
        <v>32</v>
      </c>
      <c r="C71" s="12" t="s">
        <v>1365</v>
      </c>
      <c r="D71" s="12" t="s">
        <v>1395</v>
      </c>
      <c r="E71" s="12" t="s">
        <v>1396</v>
      </c>
      <c r="F71" s="53">
        <v>47540</v>
      </c>
      <c r="G71" s="227">
        <v>1508</v>
      </c>
    </row>
    <row r="72" spans="1:7">
      <c r="A72" s="10">
        <v>2026</v>
      </c>
      <c r="B72" s="11" t="s">
        <v>32</v>
      </c>
      <c r="C72" s="12" t="s">
        <v>1365</v>
      </c>
      <c r="D72" s="12" t="s">
        <v>1395</v>
      </c>
      <c r="E72" s="12" t="s">
        <v>1397</v>
      </c>
      <c r="F72" s="53">
        <v>49909</v>
      </c>
      <c r="G72" s="227">
        <v>1582</v>
      </c>
    </row>
    <row r="73" spans="1:7">
      <c r="A73" s="10">
        <v>2026</v>
      </c>
      <c r="B73" s="11" t="s">
        <v>32</v>
      </c>
      <c r="C73" s="12" t="s">
        <v>1365</v>
      </c>
      <c r="D73" s="12" t="s">
        <v>1398</v>
      </c>
      <c r="E73" s="12" t="s">
        <v>1399</v>
      </c>
      <c r="F73" s="53">
        <v>58283</v>
      </c>
      <c r="G73" s="227">
        <v>1844</v>
      </c>
    </row>
    <row r="74" spans="1:7">
      <c r="A74" s="10">
        <v>2026</v>
      </c>
      <c r="B74" s="11" t="s">
        <v>32</v>
      </c>
      <c r="C74" s="12" t="s">
        <v>1365</v>
      </c>
      <c r="D74" s="12" t="s">
        <v>1400</v>
      </c>
      <c r="E74" s="12" t="s">
        <v>1401</v>
      </c>
      <c r="F74" s="53">
        <v>57741</v>
      </c>
      <c r="G74" s="227">
        <v>1827</v>
      </c>
    </row>
    <row r="75" spans="1:7">
      <c r="A75" s="10">
        <v>2026</v>
      </c>
      <c r="B75" s="11" t="s">
        <v>32</v>
      </c>
      <c r="C75" s="12" t="s">
        <v>1365</v>
      </c>
      <c r="D75" s="12" t="s">
        <v>1400</v>
      </c>
      <c r="E75" s="12" t="s">
        <v>1402</v>
      </c>
      <c r="F75" s="53">
        <v>58341</v>
      </c>
      <c r="G75" s="227">
        <v>1846</v>
      </c>
    </row>
    <row r="76" spans="1:7">
      <c r="A76" s="10">
        <v>2026</v>
      </c>
      <c r="B76" s="11" t="s">
        <v>32</v>
      </c>
      <c r="C76" s="12" t="s">
        <v>1365</v>
      </c>
      <c r="D76" s="12" t="s">
        <v>1403</v>
      </c>
      <c r="E76" s="12" t="s">
        <v>1498</v>
      </c>
      <c r="F76" s="53">
        <v>64142</v>
      </c>
      <c r="G76" s="227">
        <v>2028</v>
      </c>
    </row>
    <row r="77" spans="1:7">
      <c r="A77" s="10">
        <v>2026</v>
      </c>
      <c r="B77" s="11" t="s">
        <v>32</v>
      </c>
      <c r="C77" s="12" t="s">
        <v>1365</v>
      </c>
      <c r="D77" s="12" t="s">
        <v>1404</v>
      </c>
      <c r="E77" s="12" t="s">
        <v>1499</v>
      </c>
      <c r="F77" s="53">
        <v>63870</v>
      </c>
      <c r="G77" s="227">
        <v>2019</v>
      </c>
    </row>
    <row r="78" spans="1:7">
      <c r="A78" s="10">
        <v>2026</v>
      </c>
      <c r="B78" s="11" t="s">
        <v>32</v>
      </c>
      <c r="C78" s="12" t="s">
        <v>1365</v>
      </c>
      <c r="D78" s="12" t="s">
        <v>1404</v>
      </c>
      <c r="E78" s="12" t="s">
        <v>1500</v>
      </c>
      <c r="F78" s="53">
        <v>63992</v>
      </c>
      <c r="G78" s="227">
        <v>2023</v>
      </c>
    </row>
    <row r="79" spans="1:7">
      <c r="A79" s="10">
        <v>2026</v>
      </c>
      <c r="B79" s="11" t="s">
        <v>32</v>
      </c>
      <c r="C79" s="12" t="s">
        <v>1365</v>
      </c>
      <c r="D79" s="12" t="s">
        <v>1405</v>
      </c>
      <c r="E79" s="12" t="s">
        <v>1501</v>
      </c>
      <c r="F79" s="53">
        <v>66923</v>
      </c>
      <c r="G79" s="227">
        <v>2115</v>
      </c>
    </row>
    <row r="80" spans="1:7">
      <c r="A80" s="10">
        <v>2026</v>
      </c>
      <c r="B80" s="11" t="s">
        <v>32</v>
      </c>
      <c r="C80" s="12" t="s">
        <v>1365</v>
      </c>
      <c r="D80" s="12" t="s">
        <v>1406</v>
      </c>
      <c r="E80" s="12" t="s">
        <v>1502</v>
      </c>
      <c r="F80" s="53">
        <v>65981</v>
      </c>
      <c r="G80" s="227">
        <v>2085</v>
      </c>
    </row>
    <row r="81" spans="1:8">
      <c r="A81" s="10">
        <v>2026</v>
      </c>
      <c r="B81" s="11" t="s">
        <v>32</v>
      </c>
      <c r="C81" s="12" t="s">
        <v>1365</v>
      </c>
      <c r="D81" s="12" t="s">
        <v>1406</v>
      </c>
      <c r="E81" s="12" t="s">
        <v>1503</v>
      </c>
      <c r="F81" s="53">
        <v>66688</v>
      </c>
      <c r="G81" s="227">
        <v>2107</v>
      </c>
    </row>
    <row r="82" spans="1:8">
      <c r="A82" s="10">
        <v>2026</v>
      </c>
      <c r="B82" s="11" t="s">
        <v>35</v>
      </c>
      <c r="C82" s="12" t="s">
        <v>1504</v>
      </c>
      <c r="D82" s="12" t="s">
        <v>1505</v>
      </c>
      <c r="E82" s="12" t="s">
        <v>1506</v>
      </c>
      <c r="F82" s="53">
        <v>48289</v>
      </c>
      <c r="G82" s="227">
        <v>1525</v>
      </c>
    </row>
    <row r="83" spans="1:8" s="380" customFormat="1">
      <c r="A83" s="381">
        <v>2026</v>
      </c>
      <c r="B83" s="382" t="s">
        <v>32</v>
      </c>
      <c r="C83" s="383" t="s">
        <v>505</v>
      </c>
      <c r="D83" s="383" t="s">
        <v>1257</v>
      </c>
      <c r="E83" s="383" t="s">
        <v>1258</v>
      </c>
      <c r="F83" s="384">
        <v>28977</v>
      </c>
      <c r="G83" s="379">
        <v>926</v>
      </c>
    </row>
    <row r="84" spans="1:8" s="380" customFormat="1">
      <c r="A84" s="381">
        <v>2026</v>
      </c>
      <c r="B84" s="382" t="s">
        <v>32</v>
      </c>
      <c r="C84" s="383" t="s">
        <v>505</v>
      </c>
      <c r="D84" s="383" t="s">
        <v>1259</v>
      </c>
      <c r="E84" s="383" t="s">
        <v>1260</v>
      </c>
      <c r="F84" s="384">
        <v>31427</v>
      </c>
      <c r="G84" s="379">
        <v>1003</v>
      </c>
    </row>
    <row r="85" spans="1:8" s="380" customFormat="1">
      <c r="A85" s="381">
        <v>2026</v>
      </c>
      <c r="B85" s="382" t="s">
        <v>32</v>
      </c>
      <c r="C85" s="383" t="s">
        <v>505</v>
      </c>
      <c r="D85" s="383" t="s">
        <v>1261</v>
      </c>
      <c r="E85" s="383" t="s">
        <v>1262</v>
      </c>
      <c r="F85" s="384">
        <v>38223</v>
      </c>
      <c r="G85" s="379">
        <v>1216</v>
      </c>
    </row>
    <row r="86" spans="1:8" s="380" customFormat="1">
      <c r="A86" s="381">
        <v>2026</v>
      </c>
      <c r="B86" s="382" t="s">
        <v>32</v>
      </c>
      <c r="C86" s="383" t="s">
        <v>505</v>
      </c>
      <c r="D86" s="383" t="s">
        <v>1263</v>
      </c>
      <c r="E86" s="383" t="s">
        <v>1264</v>
      </c>
      <c r="F86" s="384">
        <v>40727</v>
      </c>
      <c r="G86" s="379">
        <v>1294</v>
      </c>
    </row>
    <row r="87" spans="1:8" s="380" customFormat="1">
      <c r="A87" s="381">
        <v>2026</v>
      </c>
      <c r="B87" s="382" t="s">
        <v>32</v>
      </c>
      <c r="C87" s="383" t="s">
        <v>505</v>
      </c>
      <c r="D87" s="383" t="s">
        <v>1265</v>
      </c>
      <c r="E87" s="383" t="s">
        <v>1266</v>
      </c>
      <c r="F87" s="384">
        <v>41492</v>
      </c>
      <c r="G87" s="379">
        <v>1318</v>
      </c>
    </row>
    <row r="88" spans="1:8" s="380" customFormat="1">
      <c r="A88" s="381">
        <v>2026</v>
      </c>
      <c r="B88" s="382" t="s">
        <v>32</v>
      </c>
      <c r="C88" s="383" t="s">
        <v>505</v>
      </c>
      <c r="D88" s="383" t="s">
        <v>1267</v>
      </c>
      <c r="E88" s="383" t="s">
        <v>1268</v>
      </c>
      <c r="F88" s="384">
        <v>36107</v>
      </c>
      <c r="G88" s="379">
        <v>1149</v>
      </c>
    </row>
    <row r="89" spans="1:8">
      <c r="A89" s="209">
        <v>2026</v>
      </c>
      <c r="B89" s="210" t="s">
        <v>35</v>
      </c>
      <c r="C89" s="211" t="s">
        <v>1564</v>
      </c>
      <c r="D89" s="211" t="s">
        <v>1565</v>
      </c>
      <c r="E89" s="211" t="s">
        <v>1566</v>
      </c>
      <c r="F89" s="212">
        <v>45289</v>
      </c>
      <c r="G89" s="227">
        <v>1437</v>
      </c>
    </row>
    <row r="90" spans="1:8" s="380" customFormat="1">
      <c r="A90" s="381">
        <v>2026</v>
      </c>
      <c r="B90" s="382" t="s">
        <v>35</v>
      </c>
      <c r="C90" s="383" t="s">
        <v>647</v>
      </c>
      <c r="D90" s="383" t="s">
        <v>1944</v>
      </c>
      <c r="E90" s="383" t="s">
        <v>1945</v>
      </c>
      <c r="F90" s="384">
        <v>31445</v>
      </c>
      <c r="G90" s="379">
        <v>1003</v>
      </c>
      <c r="H90" s="385"/>
    </row>
    <row r="91" spans="1:8" s="380" customFormat="1">
      <c r="A91" s="381">
        <v>2026</v>
      </c>
      <c r="B91" s="382" t="s">
        <v>35</v>
      </c>
      <c r="C91" s="383" t="s">
        <v>647</v>
      </c>
      <c r="D91" s="383" t="s">
        <v>1946</v>
      </c>
      <c r="E91" s="383" t="s">
        <v>1947</v>
      </c>
      <c r="F91" s="384">
        <v>34840</v>
      </c>
      <c r="G91" s="379">
        <v>1110</v>
      </c>
    </row>
    <row r="92" spans="1:8" s="380" customFormat="1">
      <c r="A92" s="381">
        <v>2026</v>
      </c>
      <c r="B92" s="382" t="s">
        <v>35</v>
      </c>
      <c r="C92" s="383" t="s">
        <v>647</v>
      </c>
      <c r="D92" s="383" t="s">
        <v>1948</v>
      </c>
      <c r="E92" s="383" t="s">
        <v>1949</v>
      </c>
      <c r="F92" s="384">
        <v>33536</v>
      </c>
      <c r="G92" s="379">
        <v>1069</v>
      </c>
    </row>
    <row r="93" spans="1:8" s="380" customFormat="1">
      <c r="A93" s="381">
        <v>2026</v>
      </c>
      <c r="B93" s="382" t="s">
        <v>35</v>
      </c>
      <c r="C93" s="383" t="s">
        <v>647</v>
      </c>
      <c r="D93" s="383" t="s">
        <v>1950</v>
      </c>
      <c r="E93" s="383" t="s">
        <v>1951</v>
      </c>
      <c r="F93" s="384">
        <v>36896</v>
      </c>
      <c r="G93" s="379">
        <v>1174</v>
      </c>
    </row>
    <row r="94" spans="1:8" s="380" customFormat="1">
      <c r="A94" s="381">
        <v>2026</v>
      </c>
      <c r="B94" s="382" t="s">
        <v>35</v>
      </c>
      <c r="C94" s="383" t="s">
        <v>647</v>
      </c>
      <c r="D94" s="383" t="s">
        <v>1952</v>
      </c>
      <c r="E94" s="383" t="s">
        <v>1953</v>
      </c>
      <c r="F94" s="384">
        <v>41100</v>
      </c>
      <c r="G94" s="379">
        <v>1306</v>
      </c>
    </row>
    <row r="95" spans="1:8" s="380" customFormat="1">
      <c r="A95" s="381">
        <v>2026</v>
      </c>
      <c r="B95" s="382" t="s">
        <v>35</v>
      </c>
      <c r="C95" s="383" t="s">
        <v>647</v>
      </c>
      <c r="D95" s="383" t="s">
        <v>1954</v>
      </c>
      <c r="E95" s="383" t="s">
        <v>1955</v>
      </c>
      <c r="F95" s="384">
        <v>44460</v>
      </c>
      <c r="G95" s="379">
        <v>1411</v>
      </c>
    </row>
    <row r="96" spans="1:8">
      <c r="A96" s="10">
        <v>2026</v>
      </c>
      <c r="B96" s="11" t="s">
        <v>35</v>
      </c>
      <c r="C96" s="12" t="s">
        <v>2018</v>
      </c>
      <c r="D96" s="12" t="s">
        <v>2005</v>
      </c>
      <c r="E96" s="12" t="s">
        <v>2006</v>
      </c>
      <c r="F96" s="53">
        <v>47908</v>
      </c>
      <c r="G96" s="227">
        <v>1519</v>
      </c>
    </row>
    <row r="97" spans="1:7">
      <c r="A97" s="10">
        <v>2026</v>
      </c>
      <c r="B97" s="11" t="s">
        <v>35</v>
      </c>
      <c r="C97" s="12" t="s">
        <v>2018</v>
      </c>
      <c r="D97" s="12" t="s">
        <v>2005</v>
      </c>
      <c r="E97" s="12" t="s">
        <v>2007</v>
      </c>
      <c r="F97" s="53">
        <v>49942</v>
      </c>
      <c r="G97" s="227">
        <v>1583</v>
      </c>
    </row>
    <row r="98" spans="1:7">
      <c r="A98" s="10">
        <v>2026</v>
      </c>
      <c r="B98" s="11" t="s">
        <v>35</v>
      </c>
      <c r="C98" s="12" t="s">
        <v>2018</v>
      </c>
      <c r="D98" s="12" t="s">
        <v>2008</v>
      </c>
      <c r="E98" s="12" t="s">
        <v>2009</v>
      </c>
      <c r="F98" s="53">
        <v>51333</v>
      </c>
      <c r="G98" s="227">
        <v>1626</v>
      </c>
    </row>
    <row r="99" spans="1:7">
      <c r="A99" s="10">
        <v>2026</v>
      </c>
      <c r="B99" s="11" t="s">
        <v>35</v>
      </c>
      <c r="C99" s="12" t="s">
        <v>2018</v>
      </c>
      <c r="D99" s="12" t="s">
        <v>2008</v>
      </c>
      <c r="E99" s="12" t="s">
        <v>2010</v>
      </c>
      <c r="F99" s="53">
        <v>53271</v>
      </c>
      <c r="G99" s="227">
        <v>1687</v>
      </c>
    </row>
    <row r="100" spans="1:7">
      <c r="A100" s="10">
        <v>2026</v>
      </c>
      <c r="B100" s="11" t="s">
        <v>35</v>
      </c>
      <c r="C100" s="12" t="s">
        <v>2018</v>
      </c>
      <c r="D100" s="12" t="s">
        <v>2011</v>
      </c>
      <c r="E100" s="12" t="s">
        <v>2012</v>
      </c>
      <c r="F100" s="53">
        <v>50218</v>
      </c>
      <c r="G100" s="227">
        <v>1592</v>
      </c>
    </row>
    <row r="101" spans="1:7">
      <c r="A101" s="10">
        <v>2026</v>
      </c>
      <c r="B101" s="11" t="s">
        <v>35</v>
      </c>
      <c r="C101" s="12" t="s">
        <v>2018</v>
      </c>
      <c r="D101" s="12" t="s">
        <v>2011</v>
      </c>
      <c r="E101" s="12" t="s">
        <v>2013</v>
      </c>
      <c r="F101" s="53">
        <v>52393</v>
      </c>
      <c r="G101" s="227">
        <v>1660</v>
      </c>
    </row>
    <row r="102" spans="1:7">
      <c r="A102" s="10">
        <v>2026</v>
      </c>
      <c r="B102" s="11" t="s">
        <v>35</v>
      </c>
      <c r="C102" s="12" t="s">
        <v>2018</v>
      </c>
      <c r="D102" s="12" t="s">
        <v>2014</v>
      </c>
      <c r="E102" s="12" t="s">
        <v>2015</v>
      </c>
      <c r="F102" s="53">
        <v>53543</v>
      </c>
      <c r="G102" s="227">
        <v>1696</v>
      </c>
    </row>
    <row r="103" spans="1:7">
      <c r="A103" s="10">
        <v>2026</v>
      </c>
      <c r="B103" s="11" t="s">
        <v>35</v>
      </c>
      <c r="C103" s="12" t="s">
        <v>2018</v>
      </c>
      <c r="D103" s="12" t="s">
        <v>2014</v>
      </c>
      <c r="E103" s="12" t="s">
        <v>2016</v>
      </c>
      <c r="F103" s="53">
        <v>55419</v>
      </c>
      <c r="G103" s="227">
        <v>1755</v>
      </c>
    </row>
    <row r="104" spans="1:7">
      <c r="A104" s="10">
        <v>2026</v>
      </c>
      <c r="B104" s="11" t="s">
        <v>35</v>
      </c>
      <c r="C104" s="12" t="s">
        <v>2018</v>
      </c>
      <c r="D104" s="12" t="s">
        <v>2017</v>
      </c>
      <c r="E104" s="12" t="s">
        <v>2019</v>
      </c>
      <c r="F104" s="53">
        <v>51419</v>
      </c>
      <c r="G104" s="227">
        <v>1629</v>
      </c>
    </row>
    <row r="105" spans="1:7">
      <c r="A105" s="10">
        <v>2026</v>
      </c>
      <c r="B105" s="11" t="s">
        <v>35</v>
      </c>
      <c r="C105" s="12" t="s">
        <v>2018</v>
      </c>
      <c r="D105" s="12" t="s">
        <v>2017</v>
      </c>
      <c r="E105" s="12" t="s">
        <v>2020</v>
      </c>
      <c r="F105" s="53">
        <v>54070</v>
      </c>
      <c r="G105" s="227">
        <v>1712</v>
      </c>
    </row>
    <row r="106" spans="1:7">
      <c r="A106" s="10">
        <v>2026</v>
      </c>
      <c r="B106" s="11" t="s">
        <v>35</v>
      </c>
      <c r="C106" s="12" t="s">
        <v>2018</v>
      </c>
      <c r="D106" s="12" t="s">
        <v>2021</v>
      </c>
      <c r="E106" s="12" t="s">
        <v>2022</v>
      </c>
      <c r="F106" s="53">
        <v>54744</v>
      </c>
      <c r="G106" s="227">
        <v>1733</v>
      </c>
    </row>
    <row r="107" spans="1:7">
      <c r="A107" s="10">
        <v>2026</v>
      </c>
      <c r="B107" s="11" t="s">
        <v>35</v>
      </c>
      <c r="C107" s="12" t="s">
        <v>2018</v>
      </c>
      <c r="D107" s="12" t="s">
        <v>2021</v>
      </c>
      <c r="E107" s="12" t="s">
        <v>2023</v>
      </c>
      <c r="F107" s="53">
        <v>57399</v>
      </c>
      <c r="G107" s="227">
        <v>1816</v>
      </c>
    </row>
    <row r="108" spans="1:7">
      <c r="A108" s="10">
        <v>2026</v>
      </c>
      <c r="B108" s="11" t="s">
        <v>35</v>
      </c>
      <c r="C108" s="12" t="s">
        <v>2018</v>
      </c>
      <c r="D108" s="12" t="s">
        <v>2021</v>
      </c>
      <c r="E108" s="12" t="s">
        <v>2024</v>
      </c>
      <c r="F108" s="53">
        <v>63764</v>
      </c>
      <c r="G108" s="227">
        <v>2016</v>
      </c>
    </row>
    <row r="109" spans="1:7">
      <c r="A109" s="10">
        <v>2026</v>
      </c>
      <c r="B109" s="11" t="s">
        <v>35</v>
      </c>
      <c r="C109" s="12" t="s">
        <v>2018</v>
      </c>
      <c r="D109" s="12" t="s">
        <v>2122</v>
      </c>
      <c r="E109" s="12" t="s">
        <v>2123</v>
      </c>
      <c r="F109" s="53">
        <v>49229</v>
      </c>
      <c r="G109" s="227">
        <v>1561</v>
      </c>
    </row>
    <row r="110" spans="1:7">
      <c r="A110" s="10">
        <v>2026</v>
      </c>
      <c r="B110" s="11" t="s">
        <v>35</v>
      </c>
      <c r="C110" s="12" t="s">
        <v>2018</v>
      </c>
      <c r="D110" s="12" t="s">
        <v>2122</v>
      </c>
      <c r="E110" s="12" t="s">
        <v>2124</v>
      </c>
      <c r="F110" s="53">
        <v>51261</v>
      </c>
      <c r="G110" s="227">
        <v>1624</v>
      </c>
    </row>
    <row r="111" spans="1:7">
      <c r="A111" s="10">
        <v>2026</v>
      </c>
      <c r="B111" s="11" t="s">
        <v>35</v>
      </c>
      <c r="C111" s="12" t="s">
        <v>2018</v>
      </c>
      <c r="D111" s="12" t="s">
        <v>2122</v>
      </c>
      <c r="E111" s="12" t="s">
        <v>2125</v>
      </c>
      <c r="F111" s="53">
        <v>49124</v>
      </c>
      <c r="G111" s="227">
        <v>1557</v>
      </c>
    </row>
    <row r="112" spans="1:7">
      <c r="A112" s="10">
        <v>2026</v>
      </c>
      <c r="B112" s="11" t="s">
        <v>35</v>
      </c>
      <c r="C112" s="12" t="s">
        <v>2018</v>
      </c>
      <c r="D112" s="12" t="s">
        <v>2122</v>
      </c>
      <c r="E112" s="12" t="s">
        <v>2126</v>
      </c>
      <c r="F112" s="53">
        <v>50953</v>
      </c>
      <c r="G112" s="227">
        <v>1615</v>
      </c>
    </row>
    <row r="113" spans="1:7">
      <c r="A113" s="10">
        <v>2026</v>
      </c>
      <c r="B113" s="11" t="s">
        <v>35</v>
      </c>
      <c r="C113" s="12" t="s">
        <v>2018</v>
      </c>
      <c r="D113" s="12" t="s">
        <v>2127</v>
      </c>
      <c r="E113" s="12" t="s">
        <v>2128</v>
      </c>
      <c r="F113" s="53">
        <v>52554</v>
      </c>
      <c r="G113" s="227">
        <v>1665</v>
      </c>
    </row>
    <row r="114" spans="1:7">
      <c r="A114" s="10">
        <v>2026</v>
      </c>
      <c r="B114" s="11" t="s">
        <v>35</v>
      </c>
      <c r="C114" s="12" t="s">
        <v>2018</v>
      </c>
      <c r="D114" s="12" t="s">
        <v>2127</v>
      </c>
      <c r="E114" s="12" t="s">
        <v>2129</v>
      </c>
      <c r="F114" s="53">
        <v>54497</v>
      </c>
      <c r="G114" s="227">
        <v>1726</v>
      </c>
    </row>
    <row r="115" spans="1:7">
      <c r="A115" s="10">
        <v>2026</v>
      </c>
      <c r="B115" s="11" t="s">
        <v>35</v>
      </c>
      <c r="C115" s="12" t="s">
        <v>2018</v>
      </c>
      <c r="D115" s="12" t="s">
        <v>2127</v>
      </c>
      <c r="E115" s="12" t="s">
        <v>2130</v>
      </c>
      <c r="F115" s="53">
        <v>52430</v>
      </c>
      <c r="G115" s="227">
        <v>1661</v>
      </c>
    </row>
    <row r="116" spans="1:7">
      <c r="A116" s="10">
        <v>2026</v>
      </c>
      <c r="B116" s="11" t="s">
        <v>35</v>
      </c>
      <c r="C116" s="12" t="s">
        <v>2018</v>
      </c>
      <c r="D116" s="12" t="s">
        <v>2127</v>
      </c>
      <c r="E116" s="12" t="s">
        <v>2131</v>
      </c>
      <c r="F116" s="53">
        <v>54249</v>
      </c>
      <c r="G116" s="227">
        <v>1718</v>
      </c>
    </row>
    <row r="117" spans="1:7">
      <c r="A117" s="10">
        <v>2026</v>
      </c>
      <c r="B117" s="11" t="s">
        <v>35</v>
      </c>
      <c r="C117" s="12" t="s">
        <v>2018</v>
      </c>
      <c r="D117" s="12" t="s">
        <v>2132</v>
      </c>
      <c r="E117" s="12" t="s">
        <v>2133</v>
      </c>
      <c r="F117" s="53">
        <v>51134</v>
      </c>
      <c r="G117" s="227">
        <v>1620</v>
      </c>
    </row>
    <row r="118" spans="1:7">
      <c r="A118" s="10">
        <v>2026</v>
      </c>
      <c r="B118" s="11" t="s">
        <v>35</v>
      </c>
      <c r="C118" s="12" t="s">
        <v>2018</v>
      </c>
      <c r="D118" s="12" t="s">
        <v>2132</v>
      </c>
      <c r="E118" s="12" t="s">
        <v>2135</v>
      </c>
      <c r="F118" s="53">
        <v>53314</v>
      </c>
      <c r="G118" s="227">
        <v>1689</v>
      </c>
    </row>
    <row r="119" spans="1:7">
      <c r="A119" s="10">
        <v>2026</v>
      </c>
      <c r="B119" s="11" t="s">
        <v>35</v>
      </c>
      <c r="C119" s="12" t="s">
        <v>2018</v>
      </c>
      <c r="D119" s="12" t="s">
        <v>2134</v>
      </c>
      <c r="E119" s="12" t="s">
        <v>2136</v>
      </c>
      <c r="F119" s="53">
        <v>54463</v>
      </c>
      <c r="G119" s="227">
        <v>1725</v>
      </c>
    </row>
    <row r="120" spans="1:7">
      <c r="A120" s="10">
        <v>2026</v>
      </c>
      <c r="B120" s="11" t="s">
        <v>35</v>
      </c>
      <c r="C120" s="12" t="s">
        <v>2018</v>
      </c>
      <c r="D120" s="12" t="s">
        <v>2134</v>
      </c>
      <c r="E120" s="12" t="s">
        <v>2137</v>
      </c>
      <c r="F120" s="53">
        <v>56634</v>
      </c>
      <c r="G120" s="227">
        <v>1793</v>
      </c>
    </row>
    <row r="121" spans="1:7">
      <c r="A121" s="10">
        <v>2026</v>
      </c>
      <c r="B121" s="11" t="s">
        <v>35</v>
      </c>
      <c r="C121" s="12" t="s">
        <v>2018</v>
      </c>
      <c r="D121" s="12" t="s">
        <v>2138</v>
      </c>
      <c r="E121" s="12" t="s">
        <v>2140</v>
      </c>
      <c r="F121" s="53">
        <v>52940</v>
      </c>
      <c r="G121" s="227">
        <v>1677</v>
      </c>
    </row>
    <row r="122" spans="1:7">
      <c r="A122" s="10">
        <v>2026</v>
      </c>
      <c r="B122" s="11" t="s">
        <v>35</v>
      </c>
      <c r="C122" s="12" t="s">
        <v>2018</v>
      </c>
      <c r="D122" s="12" t="s">
        <v>2138</v>
      </c>
      <c r="E122" s="12" t="s">
        <v>2141</v>
      </c>
      <c r="F122" s="53">
        <v>55590</v>
      </c>
      <c r="G122" s="227">
        <v>1760</v>
      </c>
    </row>
    <row r="123" spans="1:7">
      <c r="A123" s="10">
        <v>2026</v>
      </c>
      <c r="B123" s="11" t="s">
        <v>35</v>
      </c>
      <c r="C123" s="12" t="s">
        <v>2018</v>
      </c>
      <c r="D123" s="12" t="s">
        <v>2139</v>
      </c>
      <c r="E123" s="12" t="s">
        <v>2142</v>
      </c>
      <c r="F123" s="53">
        <v>56265</v>
      </c>
      <c r="G123" s="227">
        <v>1781</v>
      </c>
    </row>
    <row r="124" spans="1:7">
      <c r="A124" s="10">
        <v>2026</v>
      </c>
      <c r="B124" s="11" t="s">
        <v>35</v>
      </c>
      <c r="C124" s="12" t="s">
        <v>2018</v>
      </c>
      <c r="D124" s="12" t="s">
        <v>2139</v>
      </c>
      <c r="E124" s="12" t="s">
        <v>2143</v>
      </c>
      <c r="F124" s="53">
        <v>58920</v>
      </c>
      <c r="G124" s="227">
        <v>1864</v>
      </c>
    </row>
    <row r="125" spans="1:7">
      <c r="A125" s="10">
        <v>2026</v>
      </c>
      <c r="B125" s="11" t="s">
        <v>35</v>
      </c>
      <c r="C125" s="12" t="s">
        <v>2018</v>
      </c>
      <c r="D125" s="12" t="s">
        <v>2139</v>
      </c>
      <c r="E125" s="12" t="s">
        <v>2144</v>
      </c>
      <c r="F125" s="53">
        <v>65285</v>
      </c>
      <c r="G125" s="227">
        <v>2064</v>
      </c>
    </row>
    <row r="126" spans="1:7">
      <c r="A126" s="10">
        <v>2026</v>
      </c>
      <c r="B126" s="11" t="s">
        <v>35</v>
      </c>
      <c r="C126" s="12" t="s">
        <v>2154</v>
      </c>
      <c r="D126" s="12" t="s">
        <v>2155</v>
      </c>
      <c r="E126" s="12" t="s">
        <v>2160</v>
      </c>
      <c r="F126" s="53">
        <v>53351</v>
      </c>
      <c r="G126" s="227">
        <v>1690</v>
      </c>
    </row>
    <row r="127" spans="1:7">
      <c r="A127" s="10">
        <v>2026</v>
      </c>
      <c r="B127" s="11" t="s">
        <v>35</v>
      </c>
      <c r="C127" s="12" t="s">
        <v>2154</v>
      </c>
      <c r="D127" s="12" t="s">
        <v>2155</v>
      </c>
      <c r="E127" s="12" t="s">
        <v>2161</v>
      </c>
      <c r="F127" s="53">
        <v>55185</v>
      </c>
      <c r="G127" s="227">
        <v>1747</v>
      </c>
    </row>
    <row r="128" spans="1:7">
      <c r="A128" s="10">
        <v>2026</v>
      </c>
      <c r="B128" s="11" t="s">
        <v>35</v>
      </c>
      <c r="C128" s="12" t="s">
        <v>2154</v>
      </c>
      <c r="D128" s="12" t="s">
        <v>2155</v>
      </c>
      <c r="E128" s="12" t="s">
        <v>2162</v>
      </c>
      <c r="F128" s="53">
        <v>53523</v>
      </c>
      <c r="G128" s="227">
        <v>1695</v>
      </c>
    </row>
    <row r="129" spans="1:7">
      <c r="A129" s="10">
        <v>2026</v>
      </c>
      <c r="B129" s="11" t="s">
        <v>35</v>
      </c>
      <c r="C129" s="12" t="s">
        <v>2154</v>
      </c>
      <c r="D129" s="12" t="s">
        <v>2155</v>
      </c>
      <c r="E129" s="12" t="s">
        <v>2126</v>
      </c>
      <c r="F129" s="53">
        <v>55346</v>
      </c>
      <c r="G129" s="227">
        <v>1752</v>
      </c>
    </row>
    <row r="130" spans="1:7">
      <c r="A130" s="10">
        <v>2026</v>
      </c>
      <c r="B130" s="11" t="s">
        <v>35</v>
      </c>
      <c r="C130" s="12" t="s">
        <v>2154</v>
      </c>
      <c r="D130" s="12" t="s">
        <v>2155</v>
      </c>
      <c r="E130" s="12" t="s">
        <v>2163</v>
      </c>
      <c r="F130" s="53">
        <v>53684</v>
      </c>
      <c r="G130" s="227">
        <v>1700</v>
      </c>
    </row>
    <row r="131" spans="1:7">
      <c r="A131" s="10">
        <v>2026</v>
      </c>
      <c r="B131" s="11" t="s">
        <v>35</v>
      </c>
      <c r="C131" s="12" t="s">
        <v>2154</v>
      </c>
      <c r="D131" s="12" t="s">
        <v>2155</v>
      </c>
      <c r="E131" s="12" t="s">
        <v>2164</v>
      </c>
      <c r="F131" s="53">
        <v>55522</v>
      </c>
      <c r="G131" s="227">
        <v>1758</v>
      </c>
    </row>
    <row r="132" spans="1:7">
      <c r="A132" s="10">
        <v>2026</v>
      </c>
      <c r="B132" s="11" t="s">
        <v>35</v>
      </c>
      <c r="C132" s="12" t="s">
        <v>2154</v>
      </c>
      <c r="D132" s="12" t="s">
        <v>2155</v>
      </c>
      <c r="E132" s="12" t="s">
        <v>2165</v>
      </c>
      <c r="F132" s="53">
        <v>53850</v>
      </c>
      <c r="G132" s="227">
        <v>1718</v>
      </c>
    </row>
    <row r="133" spans="1:7">
      <c r="A133" s="10">
        <v>2026</v>
      </c>
      <c r="B133" s="11" t="s">
        <v>35</v>
      </c>
      <c r="C133" s="12" t="s">
        <v>2154</v>
      </c>
      <c r="D133" s="12" t="s">
        <v>2155</v>
      </c>
      <c r="E133" s="12" t="s">
        <v>2166</v>
      </c>
      <c r="F133" s="53">
        <v>55679</v>
      </c>
      <c r="G133" s="227">
        <v>1763</v>
      </c>
    </row>
    <row r="134" spans="1:7">
      <c r="A134" s="10">
        <v>2026</v>
      </c>
      <c r="B134" s="11" t="s">
        <v>35</v>
      </c>
      <c r="C134" s="12" t="s">
        <v>2154</v>
      </c>
      <c r="D134" s="12" t="s">
        <v>2159</v>
      </c>
      <c r="E134" s="12" t="s">
        <v>2167</v>
      </c>
      <c r="F134" s="53">
        <v>56106</v>
      </c>
      <c r="G134" s="227">
        <v>1776</v>
      </c>
    </row>
    <row r="135" spans="1:7">
      <c r="A135" s="10">
        <v>2026</v>
      </c>
      <c r="B135" s="11" t="s">
        <v>35</v>
      </c>
      <c r="C135" s="12" t="s">
        <v>2154</v>
      </c>
      <c r="D135" s="12" t="s">
        <v>2159</v>
      </c>
      <c r="E135" s="12" t="s">
        <v>2129</v>
      </c>
      <c r="F135" s="53">
        <v>57940</v>
      </c>
      <c r="G135" s="227">
        <v>1834</v>
      </c>
    </row>
    <row r="136" spans="1:7">
      <c r="A136" s="10">
        <v>2026</v>
      </c>
      <c r="B136" s="11" t="s">
        <v>35</v>
      </c>
      <c r="C136" s="12" t="s">
        <v>2154</v>
      </c>
      <c r="D136" s="12" t="s">
        <v>2159</v>
      </c>
      <c r="E136" s="12" t="s">
        <v>2168</v>
      </c>
      <c r="F136" s="53">
        <v>56273</v>
      </c>
      <c r="G136" s="227">
        <v>1781</v>
      </c>
    </row>
    <row r="137" spans="1:7">
      <c r="A137" s="10">
        <v>2026</v>
      </c>
      <c r="B137" s="11" t="s">
        <v>35</v>
      </c>
      <c r="C137" s="12" t="s">
        <v>2154</v>
      </c>
      <c r="D137" s="12" t="s">
        <v>2159</v>
      </c>
      <c r="E137" s="12" t="s">
        <v>2169</v>
      </c>
      <c r="F137" s="53">
        <v>58101</v>
      </c>
      <c r="G137" s="227">
        <v>1838</v>
      </c>
    </row>
    <row r="138" spans="1:7">
      <c r="A138" s="10">
        <v>2026</v>
      </c>
      <c r="B138" s="11" t="s">
        <v>35</v>
      </c>
      <c r="C138" s="12" t="s">
        <v>2154</v>
      </c>
      <c r="D138" s="12" t="s">
        <v>2159</v>
      </c>
      <c r="E138" s="12" t="s">
        <v>2156</v>
      </c>
      <c r="F138" s="53">
        <v>56434</v>
      </c>
      <c r="G138" s="227">
        <v>1786</v>
      </c>
    </row>
    <row r="139" spans="1:7">
      <c r="A139" s="10">
        <v>2026</v>
      </c>
      <c r="B139" s="11" t="s">
        <v>35</v>
      </c>
      <c r="C139" s="12" t="s">
        <v>2154</v>
      </c>
      <c r="D139" s="12" t="s">
        <v>2159</v>
      </c>
      <c r="E139" s="12" t="s">
        <v>2170</v>
      </c>
      <c r="F139" s="53">
        <v>58273</v>
      </c>
      <c r="G139" s="227">
        <v>1844</v>
      </c>
    </row>
    <row r="140" spans="1:7">
      <c r="A140" s="10">
        <v>2026</v>
      </c>
      <c r="B140" s="11" t="s">
        <v>35</v>
      </c>
      <c r="C140" s="12" t="s">
        <v>2154</v>
      </c>
      <c r="D140" s="12" t="s">
        <v>2159</v>
      </c>
      <c r="E140" s="12" t="s">
        <v>2157</v>
      </c>
      <c r="F140" s="53">
        <v>56601</v>
      </c>
      <c r="G140" s="227">
        <v>1792</v>
      </c>
    </row>
    <row r="141" spans="1:7">
      <c r="A141" s="10">
        <v>2026</v>
      </c>
      <c r="B141" s="11" t="s">
        <v>35</v>
      </c>
      <c r="C141" s="12" t="s">
        <v>2154</v>
      </c>
      <c r="D141" s="12" t="s">
        <v>2159</v>
      </c>
      <c r="E141" s="12" t="s">
        <v>2158</v>
      </c>
      <c r="F141" s="53">
        <v>58429</v>
      </c>
      <c r="G141" s="227">
        <v>1849</v>
      </c>
    </row>
    <row r="142" spans="1:7">
      <c r="A142" s="10">
        <v>2026</v>
      </c>
      <c r="B142" s="11" t="s">
        <v>35</v>
      </c>
      <c r="C142" s="12" t="s">
        <v>2154</v>
      </c>
      <c r="D142" s="12" t="s">
        <v>2171</v>
      </c>
      <c r="E142" s="12" t="s">
        <v>2133</v>
      </c>
      <c r="F142" s="53">
        <v>54991</v>
      </c>
      <c r="G142" s="227">
        <v>1741</v>
      </c>
    </row>
    <row r="143" spans="1:7">
      <c r="A143" s="10">
        <v>2026</v>
      </c>
      <c r="B143" s="11" t="s">
        <v>35</v>
      </c>
      <c r="C143" s="12" t="s">
        <v>2154</v>
      </c>
      <c r="D143" s="12" t="s">
        <v>2171</v>
      </c>
      <c r="E143" s="12" t="s">
        <v>2135</v>
      </c>
      <c r="F143" s="53">
        <v>57052</v>
      </c>
      <c r="G143" s="227">
        <v>1806</v>
      </c>
    </row>
    <row r="144" spans="1:7">
      <c r="A144" s="10">
        <v>2026</v>
      </c>
      <c r="B144" s="11" t="s">
        <v>35</v>
      </c>
      <c r="C144" s="12" t="s">
        <v>2154</v>
      </c>
      <c r="D144" s="12" t="s">
        <v>2171</v>
      </c>
      <c r="E144" s="12" t="s">
        <v>2172</v>
      </c>
      <c r="F144" s="53">
        <v>64652</v>
      </c>
      <c r="G144" s="227">
        <v>2044</v>
      </c>
    </row>
    <row r="145" spans="1:7">
      <c r="A145" s="10">
        <v>2026</v>
      </c>
      <c r="B145" s="11" t="s">
        <v>35</v>
      </c>
      <c r="C145" s="12" t="s">
        <v>2154</v>
      </c>
      <c r="D145" s="12" t="s">
        <v>2171</v>
      </c>
      <c r="E145" s="12" t="s">
        <v>2173</v>
      </c>
      <c r="F145" s="53">
        <v>66719</v>
      </c>
      <c r="G145" s="227">
        <v>2109</v>
      </c>
    </row>
    <row r="146" spans="1:7">
      <c r="A146" s="10">
        <v>2026</v>
      </c>
      <c r="B146" s="11" t="s">
        <v>35</v>
      </c>
      <c r="C146" s="12" t="s">
        <v>2154</v>
      </c>
      <c r="D146" s="12" t="s">
        <v>2174</v>
      </c>
      <c r="E146" s="12" t="s">
        <v>2175</v>
      </c>
      <c r="F146" s="53">
        <v>58316</v>
      </c>
      <c r="G146" s="227">
        <v>1845</v>
      </c>
    </row>
    <row r="147" spans="1:7">
      <c r="A147" s="10">
        <v>2026</v>
      </c>
      <c r="B147" s="11" t="s">
        <v>35</v>
      </c>
      <c r="C147" s="12" t="s">
        <v>2154</v>
      </c>
      <c r="D147" s="12" t="s">
        <v>2174</v>
      </c>
      <c r="E147" s="12" t="s">
        <v>2137</v>
      </c>
      <c r="F147" s="53">
        <v>60386</v>
      </c>
      <c r="G147" s="227">
        <v>1910</v>
      </c>
    </row>
    <row r="148" spans="1:7">
      <c r="A148" s="10">
        <v>2026</v>
      </c>
      <c r="B148" s="11" t="s">
        <v>35</v>
      </c>
      <c r="C148" s="12" t="s">
        <v>2154</v>
      </c>
      <c r="D148" s="12" t="s">
        <v>2174</v>
      </c>
      <c r="E148" s="12" t="s">
        <v>2176</v>
      </c>
      <c r="F148" s="53">
        <v>58477</v>
      </c>
      <c r="G148" s="227">
        <v>1850</v>
      </c>
    </row>
    <row r="149" spans="1:7">
      <c r="A149" s="10">
        <v>2026</v>
      </c>
      <c r="B149" s="11" t="s">
        <v>35</v>
      </c>
      <c r="C149" s="12" t="s">
        <v>2154</v>
      </c>
      <c r="D149" s="12" t="s">
        <v>2174</v>
      </c>
      <c r="E149" s="12" t="s">
        <v>2177</v>
      </c>
      <c r="F149" s="53">
        <v>60553</v>
      </c>
      <c r="G149" s="227">
        <v>1915</v>
      </c>
    </row>
    <row r="150" spans="1:7">
      <c r="A150" s="10">
        <v>2026</v>
      </c>
      <c r="B150" s="11" t="s">
        <v>35</v>
      </c>
      <c r="C150" s="12" t="s">
        <v>2154</v>
      </c>
      <c r="D150" s="12" t="s">
        <v>2178</v>
      </c>
      <c r="E150" s="12" t="s">
        <v>2140</v>
      </c>
      <c r="F150" s="53">
        <v>56583</v>
      </c>
      <c r="G150" s="227">
        <v>1791</v>
      </c>
    </row>
    <row r="151" spans="1:7">
      <c r="A151" s="10">
        <v>2026</v>
      </c>
      <c r="B151" s="11" t="s">
        <v>35</v>
      </c>
      <c r="C151" s="12" t="s">
        <v>2154</v>
      </c>
      <c r="D151" s="12" t="s">
        <v>2178</v>
      </c>
      <c r="E151" s="12" t="s">
        <v>2141</v>
      </c>
      <c r="F151" s="53">
        <v>59139</v>
      </c>
      <c r="G151" s="227">
        <v>1871</v>
      </c>
    </row>
    <row r="152" spans="1:7">
      <c r="A152" s="10">
        <v>2026</v>
      </c>
      <c r="B152" s="11" t="s">
        <v>35</v>
      </c>
      <c r="C152" s="12" t="s">
        <v>2154</v>
      </c>
      <c r="D152" s="12" t="s">
        <v>2178</v>
      </c>
      <c r="E152" s="12" t="s">
        <v>2179</v>
      </c>
      <c r="F152" s="53">
        <v>56754</v>
      </c>
      <c r="G152" s="227">
        <v>1796</v>
      </c>
    </row>
    <row r="153" spans="1:7">
      <c r="A153" s="10">
        <v>2026</v>
      </c>
      <c r="B153" s="11" t="s">
        <v>35</v>
      </c>
      <c r="C153" s="12" t="s">
        <v>2154</v>
      </c>
      <c r="D153" s="12" t="s">
        <v>2178</v>
      </c>
      <c r="E153" s="12" t="s">
        <v>2180</v>
      </c>
      <c r="F153" s="53">
        <v>59300</v>
      </c>
      <c r="G153" s="227">
        <v>1876</v>
      </c>
    </row>
    <row r="154" spans="1:7">
      <c r="A154" s="10">
        <v>2026</v>
      </c>
      <c r="B154" s="11" t="s">
        <v>35</v>
      </c>
      <c r="C154" s="12" t="s">
        <v>2154</v>
      </c>
      <c r="D154" s="12" t="s">
        <v>2181</v>
      </c>
      <c r="E154" s="12" t="s">
        <v>2182</v>
      </c>
      <c r="F154" s="53">
        <v>59913</v>
      </c>
      <c r="G154" s="227">
        <v>1895</v>
      </c>
    </row>
    <row r="155" spans="1:7">
      <c r="A155" s="10">
        <v>2026</v>
      </c>
      <c r="B155" s="11" t="s">
        <v>35</v>
      </c>
      <c r="C155" s="12" t="s">
        <v>2154</v>
      </c>
      <c r="D155" s="12" t="s">
        <v>2181</v>
      </c>
      <c r="E155" s="12" t="s">
        <v>2183</v>
      </c>
      <c r="F155" s="53">
        <v>62449</v>
      </c>
      <c r="G155" s="227">
        <v>1975</v>
      </c>
    </row>
    <row r="156" spans="1:7">
      <c r="A156" s="10">
        <v>2026</v>
      </c>
      <c r="B156" s="11" t="s">
        <v>35</v>
      </c>
      <c r="C156" s="12" t="s">
        <v>2154</v>
      </c>
      <c r="D156" s="12" t="s">
        <v>2181</v>
      </c>
      <c r="E156" s="12" t="s">
        <v>2184</v>
      </c>
      <c r="F156" s="53">
        <v>69266</v>
      </c>
      <c r="G156" s="227">
        <v>2188</v>
      </c>
    </row>
    <row r="157" spans="1:7">
      <c r="A157" s="10">
        <v>2026</v>
      </c>
      <c r="B157" s="11" t="s">
        <v>35</v>
      </c>
      <c r="C157" s="12" t="s">
        <v>2154</v>
      </c>
      <c r="D157" s="12" t="s">
        <v>2181</v>
      </c>
      <c r="E157" s="12" t="s">
        <v>2185</v>
      </c>
      <c r="F157" s="53">
        <v>60074</v>
      </c>
      <c r="G157" s="227">
        <v>1900</v>
      </c>
    </row>
    <row r="158" spans="1:7">
      <c r="A158" s="10">
        <v>2026</v>
      </c>
      <c r="B158" s="11" t="s">
        <v>35</v>
      </c>
      <c r="C158" s="12" t="s">
        <v>2154</v>
      </c>
      <c r="D158" s="12" t="s">
        <v>2181</v>
      </c>
      <c r="E158" s="12" t="s">
        <v>2186</v>
      </c>
      <c r="F158" s="53">
        <v>62625</v>
      </c>
      <c r="G158" s="227">
        <v>1980</v>
      </c>
    </row>
    <row r="159" spans="1:7">
      <c r="A159" s="10">
        <v>2026</v>
      </c>
      <c r="B159" s="11" t="s">
        <v>35</v>
      </c>
      <c r="C159" s="12" t="s">
        <v>2154</v>
      </c>
      <c r="D159" s="12" t="s">
        <v>2181</v>
      </c>
      <c r="E159" s="12" t="s">
        <v>2187</v>
      </c>
      <c r="F159" s="53">
        <v>69431</v>
      </c>
      <c r="G159" s="227">
        <v>2194</v>
      </c>
    </row>
    <row r="160" spans="1:7">
      <c r="A160" s="10">
        <v>2026</v>
      </c>
      <c r="B160" s="11" t="s">
        <v>35</v>
      </c>
      <c r="C160" s="12" t="s">
        <v>2211</v>
      </c>
      <c r="D160" s="12" t="s">
        <v>2212</v>
      </c>
      <c r="E160" s="12" t="s">
        <v>2213</v>
      </c>
      <c r="F160" s="53">
        <v>53684</v>
      </c>
      <c r="G160" s="227">
        <v>1700</v>
      </c>
    </row>
    <row r="161" spans="1:7">
      <c r="A161" s="10">
        <v>2026</v>
      </c>
      <c r="B161" s="11" t="s">
        <v>35</v>
      </c>
      <c r="C161" s="12" t="s">
        <v>2211</v>
      </c>
      <c r="D161" s="12" t="s">
        <v>2212</v>
      </c>
      <c r="E161" s="12" t="s">
        <v>2214</v>
      </c>
      <c r="F161" s="53">
        <v>55513</v>
      </c>
      <c r="G161" s="227">
        <v>1758</v>
      </c>
    </row>
    <row r="162" spans="1:7">
      <c r="A162" s="10">
        <v>2026</v>
      </c>
      <c r="B162" s="11" t="s">
        <v>35</v>
      </c>
      <c r="C162" s="12" t="s">
        <v>2211</v>
      </c>
      <c r="D162" s="12" t="s">
        <v>2212</v>
      </c>
      <c r="E162" s="12" t="s">
        <v>2215</v>
      </c>
      <c r="F162" s="53">
        <v>53850</v>
      </c>
      <c r="G162" s="227">
        <v>1705</v>
      </c>
    </row>
    <row r="163" spans="1:7">
      <c r="A163" s="10">
        <v>2026</v>
      </c>
      <c r="B163" s="11" t="s">
        <v>35</v>
      </c>
      <c r="C163" s="12" t="s">
        <v>2211</v>
      </c>
      <c r="D163" s="12" t="s">
        <v>2212</v>
      </c>
      <c r="E163" s="12" t="s">
        <v>2216</v>
      </c>
      <c r="F163" s="53">
        <v>55674</v>
      </c>
      <c r="G163" s="227">
        <v>1763</v>
      </c>
    </row>
    <row r="164" spans="1:7">
      <c r="A164" s="10">
        <v>2026</v>
      </c>
      <c r="B164" s="11" t="s">
        <v>35</v>
      </c>
      <c r="C164" s="12" t="s">
        <v>2211</v>
      </c>
      <c r="D164" s="12" t="s">
        <v>2212</v>
      </c>
      <c r="E164" s="12" t="s">
        <v>2217</v>
      </c>
      <c r="F164" s="53">
        <v>54016</v>
      </c>
      <c r="G164" s="227">
        <v>1711</v>
      </c>
    </row>
    <row r="165" spans="1:7">
      <c r="A165" s="10">
        <v>2026</v>
      </c>
      <c r="B165" s="11" t="s">
        <v>35</v>
      </c>
      <c r="C165" s="12" t="s">
        <v>2211</v>
      </c>
      <c r="D165" s="12" t="s">
        <v>2212</v>
      </c>
      <c r="E165" s="12" t="s">
        <v>2218</v>
      </c>
      <c r="F165" s="53">
        <v>55845</v>
      </c>
      <c r="G165" s="227">
        <v>1768</v>
      </c>
    </row>
    <row r="166" spans="1:7">
      <c r="A166" s="10">
        <v>2026</v>
      </c>
      <c r="B166" s="11" t="s">
        <v>35</v>
      </c>
      <c r="C166" s="12" t="s">
        <v>2211</v>
      </c>
      <c r="D166" s="12" t="s">
        <v>2212</v>
      </c>
      <c r="E166" s="12" t="s">
        <v>2219</v>
      </c>
      <c r="F166" s="53">
        <v>54178</v>
      </c>
      <c r="G166" s="227">
        <v>1716</v>
      </c>
    </row>
    <row r="167" spans="1:7" s="229" customFormat="1">
      <c r="A167" s="209">
        <v>2026</v>
      </c>
      <c r="B167" s="210" t="s">
        <v>35</v>
      </c>
      <c r="C167" s="211" t="s">
        <v>2211</v>
      </c>
      <c r="D167" s="211" t="s">
        <v>2212</v>
      </c>
      <c r="E167" s="211" t="s">
        <v>2166</v>
      </c>
      <c r="F167" s="212">
        <v>56006</v>
      </c>
      <c r="G167" s="228">
        <v>1773</v>
      </c>
    </row>
    <row r="168" spans="1:7">
      <c r="A168" s="10">
        <v>2026</v>
      </c>
      <c r="B168" s="11" t="s">
        <v>35</v>
      </c>
      <c r="C168" s="12" t="s">
        <v>2211</v>
      </c>
      <c r="D168" s="12" t="s">
        <v>2220</v>
      </c>
      <c r="E168" s="12" t="s">
        <v>2167</v>
      </c>
      <c r="F168" s="53">
        <v>56444</v>
      </c>
      <c r="G168" s="227">
        <v>1787</v>
      </c>
    </row>
    <row r="169" spans="1:7">
      <c r="A169" s="10">
        <v>2026</v>
      </c>
      <c r="B169" s="11" t="s">
        <v>35</v>
      </c>
      <c r="C169" s="12" t="s">
        <v>2211</v>
      </c>
      <c r="D169" s="12" t="s">
        <v>2220</v>
      </c>
      <c r="E169" s="12" t="s">
        <v>2221</v>
      </c>
      <c r="F169" s="53">
        <v>58273</v>
      </c>
      <c r="G169" s="227">
        <v>1844</v>
      </c>
    </row>
    <row r="170" spans="1:7">
      <c r="A170" s="10">
        <v>2026</v>
      </c>
      <c r="B170" s="11" t="s">
        <v>35</v>
      </c>
      <c r="C170" s="12" t="s">
        <v>2211</v>
      </c>
      <c r="D170" s="12" t="s">
        <v>2220</v>
      </c>
      <c r="E170" s="12" t="s">
        <v>2130</v>
      </c>
      <c r="F170" s="53">
        <v>56605</v>
      </c>
      <c r="G170" s="227">
        <v>1792</v>
      </c>
    </row>
    <row r="171" spans="1:7">
      <c r="A171" s="10">
        <v>2026</v>
      </c>
      <c r="B171" s="11" t="s">
        <v>35</v>
      </c>
      <c r="C171" s="12" t="s">
        <v>2211</v>
      </c>
      <c r="D171" s="12" t="s">
        <v>2220</v>
      </c>
      <c r="E171" s="12" t="s">
        <v>2169</v>
      </c>
      <c r="F171" s="53">
        <v>58439</v>
      </c>
      <c r="G171" s="227">
        <v>1849</v>
      </c>
    </row>
    <row r="172" spans="1:7" s="229" customFormat="1">
      <c r="A172" s="209">
        <v>2026</v>
      </c>
      <c r="B172" s="210" t="s">
        <v>35</v>
      </c>
      <c r="C172" s="211" t="s">
        <v>2211</v>
      </c>
      <c r="D172" s="211" t="s">
        <v>2220</v>
      </c>
      <c r="E172" s="211" t="s">
        <v>2222</v>
      </c>
      <c r="F172" s="212">
        <v>56766</v>
      </c>
      <c r="G172" s="228">
        <v>1797</v>
      </c>
    </row>
    <row r="173" spans="1:7">
      <c r="A173" s="10">
        <v>2026</v>
      </c>
      <c r="B173" s="11" t="s">
        <v>35</v>
      </c>
      <c r="C173" s="12" t="s">
        <v>2211</v>
      </c>
      <c r="D173" s="12" t="s">
        <v>2220</v>
      </c>
      <c r="E173" s="12" t="s">
        <v>2223</v>
      </c>
      <c r="F173" s="53">
        <v>58610</v>
      </c>
      <c r="G173" s="227">
        <v>1855</v>
      </c>
    </row>
    <row r="174" spans="1:7">
      <c r="A174" s="10">
        <v>2026</v>
      </c>
      <c r="B174" s="11" t="s">
        <v>35</v>
      </c>
      <c r="C174" s="12" t="s">
        <v>2211</v>
      </c>
      <c r="D174" s="12" t="s">
        <v>2220</v>
      </c>
      <c r="E174" s="12" t="s">
        <v>2224</v>
      </c>
      <c r="F174" s="53">
        <v>56933</v>
      </c>
      <c r="G174" s="227">
        <v>1802</v>
      </c>
    </row>
    <row r="175" spans="1:7">
      <c r="A175" s="10">
        <v>2026</v>
      </c>
      <c r="B175" s="11" t="s">
        <v>35</v>
      </c>
      <c r="C175" s="12" t="s">
        <v>2211</v>
      </c>
      <c r="D175" s="12" t="s">
        <v>2220</v>
      </c>
      <c r="E175" s="12" t="s">
        <v>2225</v>
      </c>
      <c r="F175" s="53">
        <v>58766</v>
      </c>
      <c r="G175" s="227">
        <v>1859</v>
      </c>
    </row>
    <row r="176" spans="1:7">
      <c r="A176" s="10">
        <v>2026</v>
      </c>
      <c r="B176" s="11" t="s">
        <v>35</v>
      </c>
      <c r="C176" s="12" t="s">
        <v>2211</v>
      </c>
      <c r="D176" s="12" t="s">
        <v>2226</v>
      </c>
      <c r="E176" s="12" t="s">
        <v>2227</v>
      </c>
      <c r="F176" s="53">
        <v>55324</v>
      </c>
      <c r="G176" s="227">
        <v>1752</v>
      </c>
    </row>
    <row r="177" spans="1:7">
      <c r="A177" s="10">
        <v>2026</v>
      </c>
      <c r="B177" s="11" t="s">
        <v>35</v>
      </c>
      <c r="C177" s="12" t="s">
        <v>2211</v>
      </c>
      <c r="D177" s="12" t="s">
        <v>2226</v>
      </c>
      <c r="E177" s="12" t="s">
        <v>2228</v>
      </c>
      <c r="F177" s="53">
        <v>57389</v>
      </c>
      <c r="G177" s="227">
        <v>1814</v>
      </c>
    </row>
    <row r="178" spans="1:7">
      <c r="A178" s="10">
        <v>2026</v>
      </c>
      <c r="B178" s="11" t="s">
        <v>35</v>
      </c>
      <c r="C178" s="12" t="s">
        <v>2211</v>
      </c>
      <c r="D178" s="12" t="s">
        <v>2226</v>
      </c>
      <c r="E178" s="12" t="s">
        <v>2172</v>
      </c>
      <c r="F178" s="53">
        <v>64980</v>
      </c>
      <c r="G178" s="227">
        <v>2054</v>
      </c>
    </row>
    <row r="179" spans="1:7">
      <c r="A179" s="10">
        <v>2026</v>
      </c>
      <c r="B179" s="11" t="s">
        <v>35</v>
      </c>
      <c r="C179" s="12" t="s">
        <v>2211</v>
      </c>
      <c r="D179" s="12" t="s">
        <v>2226</v>
      </c>
      <c r="E179" s="12" t="s">
        <v>2229</v>
      </c>
      <c r="F179" s="53">
        <v>67051</v>
      </c>
      <c r="G179" s="227">
        <v>2119</v>
      </c>
    </row>
    <row r="180" spans="1:7">
      <c r="A180" s="10">
        <v>2026</v>
      </c>
      <c r="B180" s="11" t="s">
        <v>35</v>
      </c>
      <c r="C180" s="12" t="s">
        <v>2211</v>
      </c>
      <c r="D180" s="12" t="s">
        <v>2230</v>
      </c>
      <c r="E180" s="12" t="s">
        <v>2175</v>
      </c>
      <c r="F180" s="53">
        <v>58644</v>
      </c>
      <c r="G180" s="227">
        <v>1856</v>
      </c>
    </row>
    <row r="181" spans="1:7">
      <c r="A181" s="10">
        <v>2026</v>
      </c>
      <c r="B181" s="11" t="s">
        <v>35</v>
      </c>
      <c r="C181" s="12" t="s">
        <v>2211</v>
      </c>
      <c r="D181" s="12" t="s">
        <v>2230</v>
      </c>
      <c r="E181" s="12" t="s">
        <v>2231</v>
      </c>
      <c r="F181" s="53">
        <v>60710</v>
      </c>
      <c r="G181" s="227">
        <v>1920</v>
      </c>
    </row>
    <row r="182" spans="1:7">
      <c r="A182" s="10">
        <v>2026</v>
      </c>
      <c r="B182" s="11" t="s">
        <v>35</v>
      </c>
      <c r="C182" s="12" t="s">
        <v>2211</v>
      </c>
      <c r="D182" s="12" t="s">
        <v>2230</v>
      </c>
      <c r="E182" s="12" t="s">
        <v>2232</v>
      </c>
      <c r="F182" s="53">
        <v>58810</v>
      </c>
      <c r="G182" s="227">
        <v>1861</v>
      </c>
    </row>
    <row r="183" spans="1:7">
      <c r="A183" s="10">
        <v>2026</v>
      </c>
      <c r="B183" s="11" t="s">
        <v>35</v>
      </c>
      <c r="C183" s="12" t="s">
        <v>2211</v>
      </c>
      <c r="D183" s="12" t="s">
        <v>2230</v>
      </c>
      <c r="E183" s="12" t="s">
        <v>2233</v>
      </c>
      <c r="F183" s="53">
        <v>60881</v>
      </c>
      <c r="G183" s="227">
        <v>1926</v>
      </c>
    </row>
    <row r="184" spans="1:7">
      <c r="A184" s="10">
        <v>2026</v>
      </c>
      <c r="B184" s="11" t="s">
        <v>35</v>
      </c>
      <c r="C184" s="12" t="s">
        <v>2211</v>
      </c>
      <c r="D184" s="12" t="s">
        <v>2234</v>
      </c>
      <c r="E184" s="12" t="s">
        <v>2235</v>
      </c>
      <c r="F184" s="53">
        <v>56916</v>
      </c>
      <c r="G184" s="227">
        <v>1802</v>
      </c>
    </row>
    <row r="185" spans="1:7">
      <c r="A185" s="10">
        <v>2026</v>
      </c>
      <c r="B185" s="11" t="s">
        <v>35</v>
      </c>
      <c r="C185" s="12" t="s">
        <v>2211</v>
      </c>
      <c r="D185" s="12" t="s">
        <v>2234</v>
      </c>
      <c r="E185" s="12" t="s">
        <v>2236</v>
      </c>
      <c r="F185" s="53">
        <v>59456</v>
      </c>
      <c r="G185" s="227">
        <v>1881</v>
      </c>
    </row>
    <row r="186" spans="1:7">
      <c r="A186" s="10">
        <v>2026</v>
      </c>
      <c r="B186" s="11" t="s">
        <v>35</v>
      </c>
      <c r="C186" s="12" t="s">
        <v>2211</v>
      </c>
      <c r="D186" s="12" t="s">
        <v>2234</v>
      </c>
      <c r="E186" s="12" t="s">
        <v>2237</v>
      </c>
      <c r="F186" s="53">
        <v>57081</v>
      </c>
      <c r="G186" s="227">
        <v>1807</v>
      </c>
    </row>
    <row r="187" spans="1:7">
      <c r="A187" s="10">
        <v>2026</v>
      </c>
      <c r="B187" s="11" t="s">
        <v>35</v>
      </c>
      <c r="C187" s="12" t="s">
        <v>2211</v>
      </c>
      <c r="D187" s="12" t="s">
        <v>2234</v>
      </c>
      <c r="E187" s="12" t="s">
        <v>2180</v>
      </c>
      <c r="F187" s="53">
        <v>59628</v>
      </c>
      <c r="G187" s="227">
        <v>1886</v>
      </c>
    </row>
    <row r="188" spans="1:7">
      <c r="A188" s="10">
        <v>2026</v>
      </c>
      <c r="B188" s="11" t="s">
        <v>35</v>
      </c>
      <c r="C188" s="12" t="s">
        <v>2211</v>
      </c>
      <c r="D188" s="12" t="s">
        <v>2238</v>
      </c>
      <c r="E188" s="12" t="s">
        <v>2182</v>
      </c>
      <c r="F188" s="53">
        <v>60241</v>
      </c>
      <c r="G188" s="227">
        <v>1907</v>
      </c>
    </row>
    <row r="189" spans="1:7">
      <c r="A189" s="10">
        <v>2026</v>
      </c>
      <c r="B189" s="11" t="s">
        <v>35</v>
      </c>
      <c r="C189" s="12" t="s">
        <v>2211</v>
      </c>
      <c r="D189" s="12" t="s">
        <v>2238</v>
      </c>
      <c r="E189" s="12" t="s">
        <v>2239</v>
      </c>
      <c r="F189" s="53">
        <v>62786</v>
      </c>
      <c r="G189" s="227">
        <v>1985</v>
      </c>
    </row>
    <row r="190" spans="1:7">
      <c r="A190" s="10">
        <v>2026</v>
      </c>
      <c r="B190" s="11" t="s">
        <v>35</v>
      </c>
      <c r="C190" s="12" t="s">
        <v>2211</v>
      </c>
      <c r="D190" s="12" t="s">
        <v>2238</v>
      </c>
      <c r="E190" s="12" t="s">
        <v>2144</v>
      </c>
      <c r="F190" s="53">
        <v>69598</v>
      </c>
      <c r="G190" s="227">
        <v>2199</v>
      </c>
    </row>
    <row r="191" spans="1:7">
      <c r="A191" s="10">
        <v>2026</v>
      </c>
      <c r="B191" s="11" t="s">
        <v>35</v>
      </c>
      <c r="C191" s="12" t="s">
        <v>2211</v>
      </c>
      <c r="D191" s="12" t="s">
        <v>2238</v>
      </c>
      <c r="E191" s="12" t="s">
        <v>2185</v>
      </c>
      <c r="F191" s="53">
        <v>60411</v>
      </c>
      <c r="G191" s="227">
        <v>1911</v>
      </c>
    </row>
    <row r="192" spans="1:7">
      <c r="A192" s="10">
        <v>2026</v>
      </c>
      <c r="B192" s="11" t="s">
        <v>35</v>
      </c>
      <c r="C192" s="12" t="s">
        <v>2211</v>
      </c>
      <c r="D192" s="12" t="s">
        <v>2238</v>
      </c>
      <c r="E192" s="12" t="s">
        <v>2186</v>
      </c>
      <c r="F192" s="53">
        <v>62948</v>
      </c>
      <c r="G192" s="227">
        <v>1990</v>
      </c>
    </row>
    <row r="193" spans="1:7">
      <c r="A193" s="10">
        <v>2026</v>
      </c>
      <c r="B193" s="11" t="s">
        <v>35</v>
      </c>
      <c r="C193" s="12" t="s">
        <v>2211</v>
      </c>
      <c r="D193" s="12" t="s">
        <v>2238</v>
      </c>
      <c r="E193" s="12" t="s">
        <v>2187</v>
      </c>
      <c r="F193" s="53">
        <v>69764</v>
      </c>
      <c r="G193" s="227">
        <v>2204</v>
      </c>
    </row>
    <row r="194" spans="1:7">
      <c r="A194" s="10">
        <v>2026</v>
      </c>
      <c r="B194" s="11" t="s">
        <v>35</v>
      </c>
      <c r="C194" s="12" t="s">
        <v>2265</v>
      </c>
      <c r="D194" s="12" t="s">
        <v>2247</v>
      </c>
      <c r="E194" s="12" t="s">
        <v>2248</v>
      </c>
      <c r="F194" s="53">
        <v>55261</v>
      </c>
      <c r="G194" s="227">
        <v>1750</v>
      </c>
    </row>
    <row r="195" spans="1:7">
      <c r="A195" s="10">
        <v>2026</v>
      </c>
      <c r="B195" s="11" t="s">
        <v>35</v>
      </c>
      <c r="C195" s="12" t="s">
        <v>2265</v>
      </c>
      <c r="D195" s="12" t="s">
        <v>2247</v>
      </c>
      <c r="E195" s="12" t="s">
        <v>2249</v>
      </c>
      <c r="F195" s="53">
        <v>55427</v>
      </c>
      <c r="G195" s="227">
        <v>1755</v>
      </c>
    </row>
    <row r="196" spans="1:7">
      <c r="A196" s="10">
        <v>2026</v>
      </c>
      <c r="B196" s="11" t="s">
        <v>35</v>
      </c>
      <c r="C196" s="12" t="s">
        <v>2265</v>
      </c>
      <c r="D196" s="12" t="s">
        <v>2247</v>
      </c>
      <c r="E196" s="12" t="s">
        <v>2250</v>
      </c>
      <c r="F196" s="53">
        <v>55594</v>
      </c>
      <c r="G196" s="227">
        <v>1760</v>
      </c>
    </row>
    <row r="197" spans="1:7">
      <c r="A197" s="10">
        <v>2026</v>
      </c>
      <c r="B197" s="11" t="s">
        <v>35</v>
      </c>
      <c r="C197" s="12" t="s">
        <v>2265</v>
      </c>
      <c r="D197" s="12" t="s">
        <v>2247</v>
      </c>
      <c r="E197" s="12" t="s">
        <v>2251</v>
      </c>
      <c r="F197" s="53">
        <v>55760</v>
      </c>
      <c r="G197" s="227">
        <v>1765</v>
      </c>
    </row>
    <row r="198" spans="1:7">
      <c r="A198" s="10">
        <v>2026</v>
      </c>
      <c r="B198" s="11" t="s">
        <v>35</v>
      </c>
      <c r="C198" s="12" t="s">
        <v>2265</v>
      </c>
      <c r="D198" s="12" t="s">
        <v>2252</v>
      </c>
      <c r="E198" s="12" t="s">
        <v>2253</v>
      </c>
      <c r="F198" s="53">
        <v>58221</v>
      </c>
      <c r="G198" s="227">
        <v>1842</v>
      </c>
    </row>
    <row r="199" spans="1:7">
      <c r="A199" s="10">
        <v>2026</v>
      </c>
      <c r="B199" s="11" t="s">
        <v>35</v>
      </c>
      <c r="C199" s="12" t="s">
        <v>2265</v>
      </c>
      <c r="D199" s="12" t="s">
        <v>2252</v>
      </c>
      <c r="E199" s="12" t="s">
        <v>2254</v>
      </c>
      <c r="F199" s="53">
        <v>58187</v>
      </c>
      <c r="G199" s="227">
        <v>1841</v>
      </c>
    </row>
    <row r="200" spans="1:7">
      <c r="A200" s="10">
        <v>2026</v>
      </c>
      <c r="B200" s="11" t="s">
        <v>35</v>
      </c>
      <c r="C200" s="12" t="s">
        <v>2265</v>
      </c>
      <c r="D200" s="12" t="s">
        <v>2252</v>
      </c>
      <c r="E200" s="12" t="s">
        <v>2255</v>
      </c>
      <c r="F200" s="53">
        <v>58349</v>
      </c>
      <c r="G200" s="227">
        <v>1846</v>
      </c>
    </row>
    <row r="201" spans="1:7">
      <c r="A201" s="10">
        <v>2026</v>
      </c>
      <c r="B201" s="11" t="s">
        <v>35</v>
      </c>
      <c r="C201" s="12" t="s">
        <v>2265</v>
      </c>
      <c r="D201" s="12" t="s">
        <v>2252</v>
      </c>
      <c r="E201" s="12" t="s">
        <v>2256</v>
      </c>
      <c r="F201" s="53">
        <v>58515</v>
      </c>
      <c r="G201" s="227">
        <v>1852</v>
      </c>
    </row>
    <row r="202" spans="1:7">
      <c r="A202" s="10">
        <v>2026</v>
      </c>
      <c r="B202" s="11" t="s">
        <v>35</v>
      </c>
      <c r="C202" s="12" t="s">
        <v>2265</v>
      </c>
      <c r="D202" s="12" t="s">
        <v>2247</v>
      </c>
      <c r="E202" s="12" t="s">
        <v>2257</v>
      </c>
      <c r="F202" s="53">
        <v>58144</v>
      </c>
      <c r="G202" s="227">
        <v>1840</v>
      </c>
    </row>
    <row r="203" spans="1:7">
      <c r="A203" s="10">
        <v>2026</v>
      </c>
      <c r="B203" s="11" t="s">
        <v>35</v>
      </c>
      <c r="C203" s="12" t="s">
        <v>2265</v>
      </c>
      <c r="D203" s="12" t="s">
        <v>2247</v>
      </c>
      <c r="E203" s="12" t="s">
        <v>2258</v>
      </c>
      <c r="F203" s="53">
        <v>58206</v>
      </c>
      <c r="G203" s="227">
        <v>1842</v>
      </c>
    </row>
    <row r="204" spans="1:7">
      <c r="A204" s="10">
        <v>2026</v>
      </c>
      <c r="B204" s="11" t="s">
        <v>35</v>
      </c>
      <c r="C204" s="12" t="s">
        <v>2265</v>
      </c>
      <c r="D204" s="12" t="s">
        <v>2247</v>
      </c>
      <c r="E204" s="12" t="s">
        <v>2259</v>
      </c>
      <c r="F204" s="53">
        <v>58377</v>
      </c>
      <c r="G204" s="227">
        <v>1847</v>
      </c>
    </row>
    <row r="205" spans="1:7">
      <c r="A205" s="10">
        <v>2026</v>
      </c>
      <c r="B205" s="11" t="s">
        <v>35</v>
      </c>
      <c r="C205" s="12" t="s">
        <v>2265</v>
      </c>
      <c r="D205" s="12" t="s">
        <v>2247</v>
      </c>
      <c r="E205" s="12" t="s">
        <v>2260</v>
      </c>
      <c r="F205" s="53">
        <v>58534</v>
      </c>
      <c r="G205" s="227">
        <v>1852</v>
      </c>
    </row>
    <row r="206" spans="1:7">
      <c r="A206" s="10">
        <v>2026</v>
      </c>
      <c r="B206" s="11" t="s">
        <v>35</v>
      </c>
      <c r="C206" s="12" t="s">
        <v>2265</v>
      </c>
      <c r="D206" s="12" t="s">
        <v>2252</v>
      </c>
      <c r="E206" s="12" t="s">
        <v>2261</v>
      </c>
      <c r="F206" s="53">
        <v>60799</v>
      </c>
      <c r="G206" s="227">
        <v>1923</v>
      </c>
    </row>
    <row r="207" spans="1:7">
      <c r="A207" s="10">
        <v>2026</v>
      </c>
      <c r="B207" s="11" t="s">
        <v>35</v>
      </c>
      <c r="C207" s="12" t="s">
        <v>2265</v>
      </c>
      <c r="D207" s="12" t="s">
        <v>2252</v>
      </c>
      <c r="E207" s="12" t="s">
        <v>2262</v>
      </c>
      <c r="F207" s="53">
        <v>61166</v>
      </c>
      <c r="G207" s="227">
        <v>1935</v>
      </c>
    </row>
    <row r="208" spans="1:7">
      <c r="A208" s="10">
        <v>2026</v>
      </c>
      <c r="B208" s="11" t="s">
        <v>35</v>
      </c>
      <c r="C208" s="12" t="s">
        <v>2265</v>
      </c>
      <c r="D208" s="12" t="s">
        <v>2252</v>
      </c>
      <c r="E208" s="12" t="s">
        <v>2263</v>
      </c>
      <c r="F208" s="53">
        <v>61336</v>
      </c>
      <c r="G208" s="227">
        <v>1940</v>
      </c>
    </row>
    <row r="209" spans="1:7">
      <c r="A209" s="10">
        <v>2026</v>
      </c>
      <c r="B209" s="11" t="s">
        <v>35</v>
      </c>
      <c r="C209" s="12" t="s">
        <v>2265</v>
      </c>
      <c r="D209" s="12" t="s">
        <v>2252</v>
      </c>
      <c r="E209" s="12" t="s">
        <v>2264</v>
      </c>
      <c r="F209" s="53">
        <v>61494</v>
      </c>
      <c r="G209" s="227">
        <v>1945</v>
      </c>
    </row>
    <row r="210" spans="1:7">
      <c r="A210" s="10">
        <v>2026</v>
      </c>
      <c r="B210" s="11" t="s">
        <v>32</v>
      </c>
      <c r="C210" s="12" t="s">
        <v>2281</v>
      </c>
      <c r="D210" s="12" t="s">
        <v>2282</v>
      </c>
      <c r="E210" s="12" t="s">
        <v>2283</v>
      </c>
      <c r="F210" s="53">
        <v>41692</v>
      </c>
      <c r="G210" s="227">
        <v>1325</v>
      </c>
    </row>
    <row r="211" spans="1:7">
      <c r="A211" s="10">
        <v>2026</v>
      </c>
      <c r="B211" s="11" t="s">
        <v>32</v>
      </c>
      <c r="C211" s="12" t="s">
        <v>2281</v>
      </c>
      <c r="D211" s="12" t="s">
        <v>2284</v>
      </c>
      <c r="E211" s="12" t="s">
        <v>2285</v>
      </c>
      <c r="F211" s="53">
        <v>44341</v>
      </c>
      <c r="G211" s="227">
        <v>1408</v>
      </c>
    </row>
    <row r="212" spans="1:7">
      <c r="A212" s="10">
        <v>2026</v>
      </c>
      <c r="B212" s="11" t="s">
        <v>32</v>
      </c>
      <c r="C212" s="12" t="s">
        <v>2281</v>
      </c>
      <c r="D212" s="12" t="s">
        <v>2284</v>
      </c>
      <c r="E212" s="12" t="s">
        <v>2286</v>
      </c>
      <c r="F212" s="53">
        <v>47386</v>
      </c>
      <c r="G212" s="227">
        <v>1503</v>
      </c>
    </row>
    <row r="213" spans="1:7">
      <c r="A213" s="10">
        <v>2026</v>
      </c>
      <c r="B213" s="11" t="s">
        <v>32</v>
      </c>
      <c r="C213" s="12" t="s">
        <v>2281</v>
      </c>
      <c r="D213" s="12" t="s">
        <v>2282</v>
      </c>
      <c r="E213" s="12" t="s">
        <v>2288</v>
      </c>
      <c r="F213" s="53">
        <v>44732</v>
      </c>
      <c r="G213" s="227">
        <v>1420</v>
      </c>
    </row>
    <row r="214" spans="1:7">
      <c r="A214" s="10">
        <v>2026</v>
      </c>
      <c r="B214" s="11" t="s">
        <v>32</v>
      </c>
      <c r="C214" s="12" t="s">
        <v>2281</v>
      </c>
      <c r="D214" s="12" t="s">
        <v>2287</v>
      </c>
      <c r="E214" s="12" t="s">
        <v>2289</v>
      </c>
      <c r="F214" s="53">
        <v>50418</v>
      </c>
      <c r="G214" s="227">
        <v>1598</v>
      </c>
    </row>
    <row r="215" spans="1:7">
      <c r="A215" s="10">
        <v>2026</v>
      </c>
      <c r="B215" s="11" t="s">
        <v>32</v>
      </c>
      <c r="C215" s="12" t="s">
        <v>2281</v>
      </c>
      <c r="D215" s="12" t="s">
        <v>2290</v>
      </c>
      <c r="E215" s="12" t="s">
        <v>2291</v>
      </c>
      <c r="F215" s="53">
        <v>44424</v>
      </c>
      <c r="G215" s="227">
        <v>1410</v>
      </c>
    </row>
    <row r="216" spans="1:7">
      <c r="A216" s="10">
        <v>2026</v>
      </c>
      <c r="B216" s="11" t="s">
        <v>32</v>
      </c>
      <c r="C216" s="12" t="s">
        <v>2281</v>
      </c>
      <c r="D216" s="12" t="s">
        <v>2287</v>
      </c>
      <c r="E216" s="12" t="s">
        <v>2292</v>
      </c>
      <c r="F216" s="53">
        <v>47074</v>
      </c>
      <c r="G216" s="227">
        <v>1493</v>
      </c>
    </row>
    <row r="217" spans="1:7">
      <c r="A217" s="10">
        <v>2026</v>
      </c>
      <c r="B217" s="11" t="s">
        <v>32</v>
      </c>
      <c r="C217" s="12" t="s">
        <v>2281</v>
      </c>
      <c r="D217" s="12" t="s">
        <v>2290</v>
      </c>
      <c r="E217" s="12" t="s">
        <v>2293</v>
      </c>
      <c r="F217" s="53">
        <v>44614</v>
      </c>
      <c r="G217" s="227">
        <v>1416</v>
      </c>
    </row>
    <row r="218" spans="1:7">
      <c r="A218" s="10">
        <v>2026</v>
      </c>
      <c r="B218" s="11" t="s">
        <v>32</v>
      </c>
      <c r="C218" s="12" t="s">
        <v>2281</v>
      </c>
      <c r="D218" s="12" t="s">
        <v>2287</v>
      </c>
      <c r="E218" s="12" t="s">
        <v>2294</v>
      </c>
      <c r="F218" s="53">
        <v>47274</v>
      </c>
      <c r="G218" s="227">
        <v>1500</v>
      </c>
    </row>
    <row r="219" spans="1:7">
      <c r="A219" s="10">
        <v>2026</v>
      </c>
      <c r="B219" s="11" t="s">
        <v>32</v>
      </c>
      <c r="C219" s="12" t="s">
        <v>2281</v>
      </c>
      <c r="D219" s="12" t="s">
        <v>2287</v>
      </c>
      <c r="E219" s="12" t="s">
        <v>2295</v>
      </c>
      <c r="F219" s="53">
        <v>50608</v>
      </c>
      <c r="G219" s="227">
        <v>1604</v>
      </c>
    </row>
    <row r="220" spans="1:7">
      <c r="A220" s="10">
        <v>2026</v>
      </c>
      <c r="B220" s="11" t="s">
        <v>32</v>
      </c>
      <c r="C220" s="12" t="s">
        <v>2281</v>
      </c>
      <c r="D220" s="12" t="s">
        <v>2290</v>
      </c>
      <c r="E220" s="12" t="s">
        <v>2296</v>
      </c>
      <c r="F220" s="53">
        <v>47948</v>
      </c>
      <c r="G220" s="227">
        <v>1521</v>
      </c>
    </row>
    <row r="221" spans="1:7">
      <c r="A221" s="10">
        <v>2026</v>
      </c>
      <c r="B221" s="11" t="s">
        <v>32</v>
      </c>
      <c r="C221" s="12" t="s">
        <v>2281</v>
      </c>
      <c r="D221" s="12" t="s">
        <v>2297</v>
      </c>
      <c r="E221" s="12" t="s">
        <v>2298</v>
      </c>
      <c r="F221" s="53">
        <v>46296</v>
      </c>
      <c r="G221" s="227">
        <v>1469</v>
      </c>
    </row>
    <row r="222" spans="1:7">
      <c r="A222" s="10">
        <v>2026</v>
      </c>
      <c r="B222" s="11" t="s">
        <v>32</v>
      </c>
      <c r="C222" s="12" t="s">
        <v>2281</v>
      </c>
      <c r="D222" s="12" t="s">
        <v>2297</v>
      </c>
      <c r="E222" s="12" t="s">
        <v>2299</v>
      </c>
      <c r="F222" s="53">
        <v>46486</v>
      </c>
      <c r="G222" s="227">
        <v>1475</v>
      </c>
    </row>
    <row r="223" spans="1:7">
      <c r="A223" s="10">
        <v>2026</v>
      </c>
      <c r="B223" s="11" t="s">
        <v>32</v>
      </c>
      <c r="C223" s="12" t="s">
        <v>2281</v>
      </c>
      <c r="D223" s="12" t="s">
        <v>2300</v>
      </c>
      <c r="E223" s="12" t="s">
        <v>2301</v>
      </c>
      <c r="F223" s="53">
        <v>48956</v>
      </c>
      <c r="G223" s="227">
        <v>1552</v>
      </c>
    </row>
    <row r="224" spans="1:7">
      <c r="A224" s="10">
        <v>2026</v>
      </c>
      <c r="B224" s="11" t="s">
        <v>32</v>
      </c>
      <c r="C224" s="12" t="s">
        <v>2281</v>
      </c>
      <c r="D224" s="12" t="s">
        <v>2300</v>
      </c>
      <c r="E224" s="12" t="s">
        <v>2302</v>
      </c>
      <c r="F224" s="53">
        <v>52575</v>
      </c>
      <c r="G224" s="227">
        <v>1666</v>
      </c>
    </row>
    <row r="225" spans="1:7">
      <c r="A225" s="10">
        <v>2026</v>
      </c>
      <c r="B225" s="11" t="s">
        <v>32</v>
      </c>
      <c r="C225" s="12" t="s">
        <v>2281</v>
      </c>
      <c r="D225" s="12" t="s">
        <v>2297</v>
      </c>
      <c r="E225" s="12" t="s">
        <v>2303</v>
      </c>
      <c r="F225" s="53">
        <v>49915</v>
      </c>
      <c r="G225" s="227">
        <v>1582</v>
      </c>
    </row>
    <row r="226" spans="1:7">
      <c r="A226" s="10">
        <v>2026</v>
      </c>
      <c r="B226" s="11" t="s">
        <v>32</v>
      </c>
      <c r="C226" s="12" t="s">
        <v>2281</v>
      </c>
      <c r="D226" s="12" t="s">
        <v>2300</v>
      </c>
      <c r="E226" s="12" t="s">
        <v>2304</v>
      </c>
      <c r="F226" s="53">
        <v>61163</v>
      </c>
      <c r="G226" s="227">
        <v>1935</v>
      </c>
    </row>
    <row r="227" spans="1:7">
      <c r="A227" s="10">
        <v>2026</v>
      </c>
      <c r="B227" s="11" t="s">
        <v>32</v>
      </c>
      <c r="C227" s="12" t="s">
        <v>2281</v>
      </c>
      <c r="D227" s="12" t="s">
        <v>2297</v>
      </c>
      <c r="E227" s="12" t="s">
        <v>2305</v>
      </c>
      <c r="F227" s="53">
        <v>58499</v>
      </c>
      <c r="G227" s="227">
        <v>1851</v>
      </c>
    </row>
    <row r="228" spans="1:7">
      <c r="A228" s="10">
        <v>2026</v>
      </c>
      <c r="B228" s="11" t="s">
        <v>32</v>
      </c>
      <c r="C228" s="12" t="s">
        <v>2281</v>
      </c>
      <c r="D228" s="12" t="s">
        <v>2300</v>
      </c>
      <c r="E228" s="12" t="s">
        <v>2306</v>
      </c>
      <c r="F228" s="53">
        <v>72787</v>
      </c>
      <c r="G228" s="227">
        <v>2299</v>
      </c>
    </row>
    <row r="229" spans="1:7">
      <c r="A229" s="10">
        <v>2026</v>
      </c>
      <c r="B229" s="11" t="s">
        <v>32</v>
      </c>
      <c r="C229" s="12" t="s">
        <v>2281</v>
      </c>
      <c r="D229" s="12" t="s">
        <v>2300</v>
      </c>
      <c r="E229" s="12" t="s">
        <v>2307</v>
      </c>
      <c r="F229" s="53">
        <v>49155</v>
      </c>
      <c r="G229" s="227">
        <v>1558</v>
      </c>
    </row>
    <row r="230" spans="1:7">
      <c r="A230" s="10">
        <v>2026</v>
      </c>
      <c r="B230" s="11" t="s">
        <v>32</v>
      </c>
      <c r="C230" s="12" t="s">
        <v>2281</v>
      </c>
      <c r="D230" s="12" t="s">
        <v>2300</v>
      </c>
      <c r="E230" s="12" t="s">
        <v>2308</v>
      </c>
      <c r="F230" s="53">
        <v>52770</v>
      </c>
      <c r="G230" s="227">
        <v>1672</v>
      </c>
    </row>
    <row r="231" spans="1:7">
      <c r="A231" s="10">
        <v>2026</v>
      </c>
      <c r="B231" s="11" t="s">
        <v>32</v>
      </c>
      <c r="C231" s="12" t="s">
        <v>2281</v>
      </c>
      <c r="D231" s="12" t="s">
        <v>2297</v>
      </c>
      <c r="E231" s="12" t="s">
        <v>2309</v>
      </c>
      <c r="F231" s="53">
        <v>50110</v>
      </c>
      <c r="G231" s="227">
        <v>1588</v>
      </c>
    </row>
    <row r="232" spans="1:7">
      <c r="A232" s="10">
        <v>2026</v>
      </c>
      <c r="B232" s="11" t="s">
        <v>32</v>
      </c>
      <c r="C232" s="12" t="s">
        <v>2281</v>
      </c>
      <c r="D232" s="12" t="s">
        <v>2300</v>
      </c>
      <c r="E232" s="12" t="s">
        <v>2310</v>
      </c>
      <c r="F232" s="53">
        <v>61353</v>
      </c>
      <c r="G232" s="227">
        <v>1940</v>
      </c>
    </row>
    <row r="233" spans="1:7">
      <c r="A233" s="10">
        <v>2026</v>
      </c>
      <c r="B233" s="11" t="s">
        <v>32</v>
      </c>
      <c r="C233" s="12" t="s">
        <v>2281</v>
      </c>
      <c r="D233" s="12" t="s">
        <v>2297</v>
      </c>
      <c r="E233" s="12" t="s">
        <v>2311</v>
      </c>
      <c r="F233" s="53">
        <v>58693</v>
      </c>
      <c r="G233" s="227">
        <v>1857</v>
      </c>
    </row>
    <row r="234" spans="1:7">
      <c r="A234" s="10">
        <v>2026</v>
      </c>
      <c r="B234" s="11" t="s">
        <v>32</v>
      </c>
      <c r="C234" s="12" t="s">
        <v>2281</v>
      </c>
      <c r="D234" s="12" t="s">
        <v>2300</v>
      </c>
      <c r="E234" s="12" t="s">
        <v>2312</v>
      </c>
      <c r="F234" s="53">
        <v>72977</v>
      </c>
      <c r="G234" s="227">
        <v>2305</v>
      </c>
    </row>
    <row r="235" spans="1:7">
      <c r="A235" s="10">
        <v>2026</v>
      </c>
      <c r="B235" s="11" t="s">
        <v>32</v>
      </c>
      <c r="C235" s="12" t="s">
        <v>2281</v>
      </c>
      <c r="D235" s="12" t="s">
        <v>2300</v>
      </c>
      <c r="E235" s="12" t="s">
        <v>2313</v>
      </c>
      <c r="F235" s="53">
        <v>73631</v>
      </c>
      <c r="G235" s="227">
        <v>2325</v>
      </c>
    </row>
    <row r="236" spans="1:7">
      <c r="A236" s="10">
        <v>2026</v>
      </c>
      <c r="B236" s="11" t="s">
        <v>32</v>
      </c>
      <c r="C236" s="12" t="s">
        <v>2281</v>
      </c>
      <c r="D236" s="12" t="s">
        <v>2300</v>
      </c>
      <c r="E236" s="12" t="s">
        <v>2314</v>
      </c>
      <c r="F236" s="53">
        <v>73821</v>
      </c>
      <c r="G236" s="227">
        <v>2331</v>
      </c>
    </row>
    <row r="237" spans="1:7">
      <c r="A237" s="10">
        <v>2026</v>
      </c>
      <c r="B237" s="11" t="s">
        <v>32</v>
      </c>
      <c r="C237" s="12" t="s">
        <v>2443</v>
      </c>
      <c r="D237" s="12" t="s">
        <v>2444</v>
      </c>
      <c r="E237" s="12" t="s">
        <v>2445</v>
      </c>
      <c r="F237" s="207">
        <v>42921</v>
      </c>
      <c r="G237" s="227">
        <v>1363</v>
      </c>
    </row>
    <row r="238" spans="1:7">
      <c r="A238" s="10">
        <v>2026</v>
      </c>
      <c r="B238" s="11" t="s">
        <v>32</v>
      </c>
      <c r="C238" s="12" t="s">
        <v>2443</v>
      </c>
      <c r="D238" s="12" t="s">
        <v>2446</v>
      </c>
      <c r="E238" s="12" t="s">
        <v>2447</v>
      </c>
      <c r="F238" s="53">
        <v>45581</v>
      </c>
      <c r="G238" s="227">
        <v>1446</v>
      </c>
    </row>
    <row r="239" spans="1:7">
      <c r="A239" s="10">
        <v>2026</v>
      </c>
      <c r="B239" s="11" t="s">
        <v>32</v>
      </c>
      <c r="C239" s="12" t="s">
        <v>2443</v>
      </c>
      <c r="D239" s="12" t="s">
        <v>2444</v>
      </c>
      <c r="E239" s="12" t="s">
        <v>2448</v>
      </c>
      <c r="F239" s="53">
        <v>45967</v>
      </c>
      <c r="G239" s="227">
        <v>1459</v>
      </c>
    </row>
    <row r="240" spans="1:7">
      <c r="A240" s="10">
        <v>2026</v>
      </c>
      <c r="B240" s="11" t="s">
        <v>32</v>
      </c>
      <c r="C240" s="12" t="s">
        <v>2443</v>
      </c>
      <c r="D240" s="12" t="s">
        <v>2446</v>
      </c>
      <c r="E240" s="12" t="s">
        <v>2449</v>
      </c>
      <c r="F240" s="53">
        <v>48627</v>
      </c>
      <c r="G240" s="227">
        <v>1542</v>
      </c>
    </row>
    <row r="241" spans="1:7">
      <c r="A241" s="10">
        <v>2026</v>
      </c>
      <c r="B241" s="11" t="s">
        <v>32</v>
      </c>
      <c r="C241" s="12" t="s">
        <v>2443</v>
      </c>
      <c r="D241" s="12" t="s">
        <v>2450</v>
      </c>
      <c r="E241" s="12" t="s">
        <v>2452</v>
      </c>
      <c r="F241" s="53">
        <v>45654</v>
      </c>
      <c r="G241" s="227">
        <v>1449</v>
      </c>
    </row>
    <row r="242" spans="1:7">
      <c r="A242" s="10">
        <v>2026</v>
      </c>
      <c r="B242" s="11" t="s">
        <v>32</v>
      </c>
      <c r="C242" s="12" t="s">
        <v>2443</v>
      </c>
      <c r="D242" s="12" t="s">
        <v>2451</v>
      </c>
      <c r="E242" s="12" t="s">
        <v>2453</v>
      </c>
      <c r="F242" s="53">
        <v>48314</v>
      </c>
      <c r="G242" s="227">
        <v>1532</v>
      </c>
    </row>
    <row r="243" spans="1:7">
      <c r="A243" s="10">
        <v>2026</v>
      </c>
      <c r="B243" s="11" t="s">
        <v>32</v>
      </c>
      <c r="C243" s="12" t="s">
        <v>2443</v>
      </c>
      <c r="D243" s="12" t="s">
        <v>2451</v>
      </c>
      <c r="E243" s="12" t="s">
        <v>2454</v>
      </c>
      <c r="F243" s="53">
        <v>51648</v>
      </c>
      <c r="G243" s="227">
        <v>1637</v>
      </c>
    </row>
    <row r="244" spans="1:7">
      <c r="A244" s="10">
        <v>2026</v>
      </c>
      <c r="B244" s="11" t="s">
        <v>32</v>
      </c>
      <c r="C244" s="12" t="s">
        <v>2443</v>
      </c>
      <c r="D244" s="12" t="s">
        <v>2450</v>
      </c>
      <c r="E244" s="12" t="s">
        <v>2455</v>
      </c>
      <c r="F244" s="53">
        <v>45849</v>
      </c>
      <c r="G244" s="227">
        <v>1455</v>
      </c>
    </row>
    <row r="245" spans="1:7">
      <c r="A245" s="10">
        <v>2026</v>
      </c>
      <c r="B245" s="11" t="s">
        <v>32</v>
      </c>
      <c r="C245" s="12" t="s">
        <v>2443</v>
      </c>
      <c r="D245" s="12" t="s">
        <v>2451</v>
      </c>
      <c r="E245" s="12" t="s">
        <v>2456</v>
      </c>
      <c r="F245" s="53">
        <v>48499</v>
      </c>
      <c r="G245" s="227">
        <v>1538</v>
      </c>
    </row>
    <row r="246" spans="1:7">
      <c r="A246" s="10">
        <v>2026</v>
      </c>
      <c r="B246" s="11" t="s">
        <v>32</v>
      </c>
      <c r="C246" s="12" t="s">
        <v>2443</v>
      </c>
      <c r="D246" s="12" t="s">
        <v>2451</v>
      </c>
      <c r="E246" s="12" t="s">
        <v>2457</v>
      </c>
      <c r="F246" s="53">
        <v>51848</v>
      </c>
      <c r="G246" s="227">
        <v>1643</v>
      </c>
    </row>
    <row r="247" spans="1:7" s="229" customFormat="1">
      <c r="A247" s="209">
        <v>2026</v>
      </c>
      <c r="B247" s="210" t="s">
        <v>32</v>
      </c>
      <c r="C247" s="211" t="s">
        <v>2443</v>
      </c>
      <c r="D247" s="211" t="s">
        <v>2450</v>
      </c>
      <c r="E247" s="211" t="s">
        <v>2458</v>
      </c>
      <c r="F247" s="212">
        <v>49183</v>
      </c>
      <c r="G247" s="228">
        <v>1559</v>
      </c>
    </row>
    <row r="248" spans="1:7" s="229" customFormat="1">
      <c r="A248" s="209">
        <v>2026</v>
      </c>
      <c r="B248" s="210" t="s">
        <v>32</v>
      </c>
      <c r="C248" s="211" t="s">
        <v>2443</v>
      </c>
      <c r="D248" s="211" t="s">
        <v>2459</v>
      </c>
      <c r="E248" s="211" t="s">
        <v>2460</v>
      </c>
      <c r="F248" s="212">
        <v>47535</v>
      </c>
      <c r="G248" s="228">
        <v>1508</v>
      </c>
    </row>
    <row r="249" spans="1:7">
      <c r="A249" s="10">
        <v>2026</v>
      </c>
      <c r="B249" s="11" t="s">
        <v>32</v>
      </c>
      <c r="C249" s="12" t="s">
        <v>2443</v>
      </c>
      <c r="D249" s="12" t="s">
        <v>2459</v>
      </c>
      <c r="E249" s="12" t="s">
        <v>2461</v>
      </c>
      <c r="F249" s="53">
        <v>47725</v>
      </c>
      <c r="G249" s="227">
        <v>1514</v>
      </c>
    </row>
    <row r="250" spans="1:7">
      <c r="A250" s="10">
        <v>2026</v>
      </c>
      <c r="B250" s="11" t="s">
        <v>32</v>
      </c>
      <c r="C250" s="12" t="s">
        <v>2443</v>
      </c>
      <c r="D250" s="12" t="s">
        <v>2462</v>
      </c>
      <c r="E250" s="12" t="s">
        <v>2463</v>
      </c>
      <c r="F250" s="53">
        <v>50200</v>
      </c>
      <c r="G250" s="227">
        <v>1591</v>
      </c>
    </row>
    <row r="251" spans="1:7">
      <c r="A251" s="10">
        <v>2026</v>
      </c>
      <c r="B251" s="11" t="s">
        <v>32</v>
      </c>
      <c r="C251" s="12" t="s">
        <v>2443</v>
      </c>
      <c r="D251" s="12" t="s">
        <v>2462</v>
      </c>
      <c r="E251" s="12" t="s">
        <v>2464</v>
      </c>
      <c r="F251" s="53">
        <v>53810</v>
      </c>
      <c r="G251" s="227">
        <v>1704</v>
      </c>
    </row>
    <row r="252" spans="1:7">
      <c r="A252" s="10">
        <v>2026</v>
      </c>
      <c r="B252" s="11" t="s">
        <v>32</v>
      </c>
      <c r="C252" s="12" t="s">
        <v>2443</v>
      </c>
      <c r="D252" s="12" t="s">
        <v>2459</v>
      </c>
      <c r="E252" s="12" t="s">
        <v>2465</v>
      </c>
      <c r="F252" s="53">
        <v>51155</v>
      </c>
      <c r="G252" s="227">
        <v>1621</v>
      </c>
    </row>
    <row r="253" spans="1:7">
      <c r="A253" s="10">
        <v>2026</v>
      </c>
      <c r="B253" s="11" t="s">
        <v>32</v>
      </c>
      <c r="C253" s="12" t="s">
        <v>2443</v>
      </c>
      <c r="D253" s="12" t="s">
        <v>2462</v>
      </c>
      <c r="E253" s="12" t="s">
        <v>2466</v>
      </c>
      <c r="F253" s="53">
        <v>62398</v>
      </c>
      <c r="G253" s="227">
        <v>1964</v>
      </c>
    </row>
    <row r="254" spans="1:7">
      <c r="A254" s="10">
        <v>2026</v>
      </c>
      <c r="B254" s="11" t="s">
        <v>32</v>
      </c>
      <c r="C254" s="12" t="s">
        <v>2443</v>
      </c>
      <c r="D254" s="12" t="s">
        <v>2459</v>
      </c>
      <c r="E254" s="12" t="s">
        <v>2467</v>
      </c>
      <c r="F254" s="53">
        <v>59734</v>
      </c>
      <c r="G254" s="227">
        <v>1890</v>
      </c>
    </row>
    <row r="255" spans="1:7">
      <c r="A255" s="10">
        <v>2026</v>
      </c>
      <c r="B255" s="11" t="s">
        <v>32</v>
      </c>
      <c r="C255" s="12" t="s">
        <v>2443</v>
      </c>
      <c r="D255" s="12" t="s">
        <v>2462</v>
      </c>
      <c r="E255" s="12" t="s">
        <v>2468</v>
      </c>
      <c r="F255" s="53">
        <v>74022</v>
      </c>
      <c r="G255" s="227">
        <v>2337</v>
      </c>
    </row>
    <row r="256" spans="1:7" s="229" customFormat="1">
      <c r="A256" s="209">
        <v>2026</v>
      </c>
      <c r="B256" s="210" t="s">
        <v>32</v>
      </c>
      <c r="C256" s="211" t="s">
        <v>2443</v>
      </c>
      <c r="D256" s="211" t="s">
        <v>2462</v>
      </c>
      <c r="E256" s="211" t="s">
        <v>2469</v>
      </c>
      <c r="F256" s="212">
        <v>50385</v>
      </c>
      <c r="G256" s="228">
        <v>1597</v>
      </c>
    </row>
    <row r="257" spans="1:7" s="229" customFormat="1">
      <c r="A257" s="209">
        <v>2026</v>
      </c>
      <c r="B257" s="210" t="s">
        <v>32</v>
      </c>
      <c r="C257" s="211" t="s">
        <v>2443</v>
      </c>
      <c r="D257" s="211" t="s">
        <v>2462</v>
      </c>
      <c r="E257" s="211" t="s">
        <v>2470</v>
      </c>
      <c r="F257" s="212">
        <v>54000</v>
      </c>
      <c r="G257" s="228">
        <v>1710</v>
      </c>
    </row>
    <row r="258" spans="1:7">
      <c r="A258" s="10">
        <v>2026</v>
      </c>
      <c r="B258" s="11" t="s">
        <v>32</v>
      </c>
      <c r="C258" s="12" t="s">
        <v>2443</v>
      </c>
      <c r="D258" s="12" t="s">
        <v>2459</v>
      </c>
      <c r="E258" s="12" t="s">
        <v>2471</v>
      </c>
      <c r="F258" s="53">
        <v>51340</v>
      </c>
      <c r="G258" s="227">
        <v>1627</v>
      </c>
    </row>
    <row r="259" spans="1:7">
      <c r="A259" s="10">
        <v>2026</v>
      </c>
      <c r="B259" s="11" t="s">
        <v>32</v>
      </c>
      <c r="C259" s="12" t="s">
        <v>2443</v>
      </c>
      <c r="D259" s="12" t="s">
        <v>2462</v>
      </c>
      <c r="E259" s="12" t="s">
        <v>2472</v>
      </c>
      <c r="F259" s="53">
        <v>62588</v>
      </c>
      <c r="G259" s="227">
        <v>1979</v>
      </c>
    </row>
    <row r="260" spans="1:7" s="229" customFormat="1">
      <c r="A260" s="209">
        <v>2026</v>
      </c>
      <c r="B260" s="210" t="s">
        <v>32</v>
      </c>
      <c r="C260" s="211" t="s">
        <v>2443</v>
      </c>
      <c r="D260" s="211" t="s">
        <v>2459</v>
      </c>
      <c r="E260" s="211" t="s">
        <v>2473</v>
      </c>
      <c r="F260" s="212">
        <v>59928</v>
      </c>
      <c r="G260" s="228">
        <v>1896</v>
      </c>
    </row>
    <row r="261" spans="1:7">
      <c r="A261" s="10">
        <v>2026</v>
      </c>
      <c r="B261" s="11" t="s">
        <v>32</v>
      </c>
      <c r="C261" s="12" t="s">
        <v>2443</v>
      </c>
      <c r="D261" s="12" t="s">
        <v>2462</v>
      </c>
      <c r="E261" s="12" t="s">
        <v>2474</v>
      </c>
      <c r="F261" s="53">
        <v>74206</v>
      </c>
      <c r="G261" s="227">
        <v>2343</v>
      </c>
    </row>
    <row r="262" spans="1:7">
      <c r="A262" s="10">
        <v>2026</v>
      </c>
      <c r="B262" s="11" t="s">
        <v>32</v>
      </c>
      <c r="C262" s="12" t="s">
        <v>2443</v>
      </c>
      <c r="D262" s="12" t="s">
        <v>2462</v>
      </c>
      <c r="E262" s="12" t="s">
        <v>2475</v>
      </c>
      <c r="F262" s="53">
        <v>74866</v>
      </c>
      <c r="G262" s="227">
        <v>2364</v>
      </c>
    </row>
    <row r="263" spans="1:7">
      <c r="A263" s="10">
        <v>2026</v>
      </c>
      <c r="B263" s="11" t="s">
        <v>32</v>
      </c>
      <c r="C263" s="12" t="s">
        <v>2443</v>
      </c>
      <c r="D263" s="12" t="s">
        <v>2462</v>
      </c>
      <c r="E263" s="12" t="s">
        <v>2476</v>
      </c>
      <c r="F263" s="53">
        <v>75056</v>
      </c>
      <c r="G263" s="227">
        <v>2370</v>
      </c>
    </row>
    <row r="264" spans="1:7" s="229" customFormat="1">
      <c r="A264" s="209">
        <v>2026</v>
      </c>
      <c r="B264" s="210" t="s">
        <v>32</v>
      </c>
      <c r="C264" s="211" t="s">
        <v>2485</v>
      </c>
      <c r="D264" s="211" t="s">
        <v>2486</v>
      </c>
      <c r="E264" s="211" t="s">
        <v>2487</v>
      </c>
      <c r="F264" s="212">
        <v>44337</v>
      </c>
      <c r="G264" s="228">
        <v>1408</v>
      </c>
    </row>
    <row r="265" spans="1:7">
      <c r="A265" s="10">
        <v>2026</v>
      </c>
      <c r="B265" s="11" t="s">
        <v>32</v>
      </c>
      <c r="C265" s="12" t="s">
        <v>2485</v>
      </c>
      <c r="D265" s="12" t="s">
        <v>2488</v>
      </c>
      <c r="E265" s="12" t="s">
        <v>2489</v>
      </c>
      <c r="F265" s="53">
        <v>46997</v>
      </c>
      <c r="G265" s="227">
        <v>1491</v>
      </c>
    </row>
    <row r="266" spans="1:7">
      <c r="A266" s="10">
        <v>2026</v>
      </c>
      <c r="B266" s="11" t="s">
        <v>32</v>
      </c>
      <c r="C266" s="12" t="s">
        <v>2485</v>
      </c>
      <c r="D266" s="12" t="s">
        <v>2488</v>
      </c>
      <c r="E266" s="12" t="s">
        <v>2490</v>
      </c>
      <c r="F266" s="53">
        <v>50037</v>
      </c>
      <c r="G266" s="227">
        <v>1586</v>
      </c>
    </row>
    <row r="267" spans="1:7">
      <c r="A267" s="10">
        <v>2026</v>
      </c>
      <c r="B267" s="11" t="s">
        <v>32</v>
      </c>
      <c r="C267" s="12" t="s">
        <v>2485</v>
      </c>
      <c r="D267" s="12" t="s">
        <v>2486</v>
      </c>
      <c r="E267" s="12" t="s">
        <v>2491</v>
      </c>
      <c r="F267" s="53">
        <v>47381</v>
      </c>
      <c r="G267" s="227">
        <v>1503</v>
      </c>
    </row>
    <row r="268" spans="1:7">
      <c r="A268" s="10">
        <v>2026</v>
      </c>
      <c r="B268" s="11" t="s">
        <v>32</v>
      </c>
      <c r="C268" s="12" t="s">
        <v>2485</v>
      </c>
      <c r="D268" s="12" t="s">
        <v>2492</v>
      </c>
      <c r="E268" s="12" t="s">
        <v>2494</v>
      </c>
      <c r="F268" s="53">
        <v>58632</v>
      </c>
      <c r="G268" s="227">
        <v>1855</v>
      </c>
    </row>
    <row r="269" spans="1:7">
      <c r="A269" s="10">
        <v>2026</v>
      </c>
      <c r="B269" s="11" t="s">
        <v>32</v>
      </c>
      <c r="C269" s="12" t="s">
        <v>2485</v>
      </c>
      <c r="D269" s="12" t="s">
        <v>2493</v>
      </c>
      <c r="E269" s="12" t="s">
        <v>2495</v>
      </c>
      <c r="F269" s="53">
        <v>51796</v>
      </c>
      <c r="G269" s="227">
        <v>1641</v>
      </c>
    </row>
    <row r="270" spans="1:7">
      <c r="A270" s="10">
        <v>2026</v>
      </c>
      <c r="B270" s="11" t="s">
        <v>32</v>
      </c>
      <c r="C270" s="12" t="s">
        <v>2485</v>
      </c>
      <c r="D270" s="12" t="s">
        <v>2493</v>
      </c>
      <c r="E270" s="12" t="s">
        <v>2496</v>
      </c>
      <c r="F270" s="53">
        <v>55425</v>
      </c>
      <c r="G270" s="227">
        <v>1755</v>
      </c>
    </row>
    <row r="271" spans="1:7">
      <c r="A271" s="10">
        <v>2026</v>
      </c>
      <c r="B271" s="11" t="s">
        <v>32</v>
      </c>
      <c r="C271" s="12" t="s">
        <v>2485</v>
      </c>
      <c r="D271" s="12" t="s">
        <v>2492</v>
      </c>
      <c r="E271" s="12" t="s">
        <v>2498</v>
      </c>
      <c r="F271" s="53">
        <v>63196</v>
      </c>
      <c r="G271" s="227">
        <v>1998</v>
      </c>
    </row>
    <row r="272" spans="1:7">
      <c r="A272" s="10">
        <v>2026</v>
      </c>
      <c r="B272" s="11" t="s">
        <v>32</v>
      </c>
      <c r="C272" s="12" t="s">
        <v>2485</v>
      </c>
      <c r="D272" s="12" t="s">
        <v>2493</v>
      </c>
      <c r="E272" s="12" t="s">
        <v>2499</v>
      </c>
      <c r="F272" s="53">
        <v>64004</v>
      </c>
      <c r="G272" s="227">
        <v>2024</v>
      </c>
    </row>
    <row r="273" spans="1:7">
      <c r="A273" s="10">
        <v>2026</v>
      </c>
      <c r="B273" s="11" t="s">
        <v>32</v>
      </c>
      <c r="C273" s="12" t="s">
        <v>2485</v>
      </c>
      <c r="D273" s="12" t="s">
        <v>2492</v>
      </c>
      <c r="E273" s="12" t="s">
        <v>2501</v>
      </c>
      <c r="F273" s="53">
        <v>71789</v>
      </c>
      <c r="G273" s="227">
        <v>2267</v>
      </c>
    </row>
    <row r="274" spans="1:7">
      <c r="A274" s="10">
        <v>2026</v>
      </c>
      <c r="B274" s="11" t="s">
        <v>32</v>
      </c>
      <c r="C274" s="12" t="s">
        <v>2485</v>
      </c>
      <c r="D274" s="12" t="s">
        <v>2493</v>
      </c>
      <c r="E274" s="12" t="s">
        <v>2502</v>
      </c>
      <c r="F274" s="53">
        <v>75626</v>
      </c>
      <c r="G274" s="227">
        <v>2388</v>
      </c>
    </row>
    <row r="275" spans="1:7">
      <c r="A275" s="10">
        <v>2026</v>
      </c>
      <c r="B275" s="11" t="s">
        <v>32</v>
      </c>
      <c r="C275" s="12" t="s">
        <v>2485</v>
      </c>
      <c r="D275" s="12" t="s">
        <v>2493</v>
      </c>
      <c r="E275" s="12" t="s">
        <v>2503</v>
      </c>
      <c r="F275" s="53">
        <v>76985</v>
      </c>
      <c r="G275" s="227">
        <v>2430</v>
      </c>
    </row>
    <row r="276" spans="1:7">
      <c r="A276" s="10">
        <v>2026</v>
      </c>
      <c r="B276" s="11" t="s">
        <v>32</v>
      </c>
      <c r="C276" s="12" t="s">
        <v>2523</v>
      </c>
      <c r="D276" s="12" t="s">
        <v>2524</v>
      </c>
      <c r="E276" s="12" t="s">
        <v>2525</v>
      </c>
      <c r="F276" s="53">
        <v>65139</v>
      </c>
      <c r="G276" s="227">
        <v>2059</v>
      </c>
    </row>
    <row r="277" spans="1:7">
      <c r="A277" s="10">
        <v>2026</v>
      </c>
      <c r="B277" s="11" t="s">
        <v>32</v>
      </c>
      <c r="C277" s="12" t="s">
        <v>2523</v>
      </c>
      <c r="D277" s="12" t="s">
        <v>2526</v>
      </c>
      <c r="E277" s="12" t="s">
        <v>2527</v>
      </c>
      <c r="F277" s="53">
        <v>62479</v>
      </c>
      <c r="G277" s="227">
        <v>1976</v>
      </c>
    </row>
    <row r="278" spans="1:7">
      <c r="A278" s="10">
        <v>2026</v>
      </c>
      <c r="B278" s="11" t="s">
        <v>32</v>
      </c>
      <c r="C278" s="12" t="s">
        <v>2523</v>
      </c>
      <c r="D278" s="12" t="s">
        <v>2524</v>
      </c>
      <c r="E278" s="12" t="s">
        <v>2496</v>
      </c>
      <c r="F278" s="53">
        <v>67144</v>
      </c>
      <c r="G278" s="227">
        <v>2122</v>
      </c>
    </row>
    <row r="279" spans="1:7">
      <c r="A279" s="10">
        <v>2026</v>
      </c>
      <c r="B279" s="11" t="s">
        <v>32</v>
      </c>
      <c r="C279" s="12" t="s">
        <v>2523</v>
      </c>
      <c r="D279" s="12" t="s">
        <v>2526</v>
      </c>
      <c r="E279" s="12" t="s">
        <v>2497</v>
      </c>
      <c r="F279" s="53">
        <v>64484</v>
      </c>
      <c r="G279" s="227">
        <v>2039</v>
      </c>
    </row>
    <row r="280" spans="1:7">
      <c r="A280" s="10">
        <v>2026</v>
      </c>
      <c r="B280" s="11" t="s">
        <v>32</v>
      </c>
      <c r="C280" s="12" t="s">
        <v>2523</v>
      </c>
      <c r="D280" s="12" t="s">
        <v>2524</v>
      </c>
      <c r="E280" s="12" t="s">
        <v>2528</v>
      </c>
      <c r="F280" s="53">
        <v>76291</v>
      </c>
      <c r="G280" s="227">
        <v>2408</v>
      </c>
    </row>
    <row r="281" spans="1:7">
      <c r="A281" s="10">
        <v>2026</v>
      </c>
      <c r="B281" s="11" t="s">
        <v>32</v>
      </c>
      <c r="C281" s="12" t="s">
        <v>2523</v>
      </c>
      <c r="D281" s="12" t="s">
        <v>2526</v>
      </c>
      <c r="E281" s="12" t="s">
        <v>2500</v>
      </c>
      <c r="F281" s="53">
        <v>73637</v>
      </c>
      <c r="G281" s="227">
        <v>2325</v>
      </c>
    </row>
    <row r="282" spans="1:7">
      <c r="A282" s="10">
        <v>2026</v>
      </c>
      <c r="B282" s="11" t="s">
        <v>32</v>
      </c>
      <c r="C282" s="12" t="s">
        <v>2523</v>
      </c>
      <c r="D282" s="12" t="s">
        <v>2524</v>
      </c>
      <c r="E282" s="12" t="s">
        <v>2529</v>
      </c>
      <c r="F282" s="53">
        <v>88096</v>
      </c>
      <c r="G282" s="227">
        <v>2778</v>
      </c>
    </row>
    <row r="283" spans="1:7">
      <c r="A283" s="10">
        <v>2026</v>
      </c>
      <c r="B283" s="11" t="s">
        <v>32</v>
      </c>
      <c r="C283" s="12" t="s">
        <v>2523</v>
      </c>
      <c r="D283" s="12" t="s">
        <v>2524</v>
      </c>
      <c r="E283" s="12" t="s">
        <v>2503</v>
      </c>
      <c r="F283" s="53">
        <v>89469</v>
      </c>
      <c r="G283" s="227">
        <v>2821</v>
      </c>
    </row>
    <row r="284" spans="1:7">
      <c r="A284" s="10">
        <v>2026</v>
      </c>
      <c r="B284" s="11" t="s">
        <v>32</v>
      </c>
      <c r="C284" s="12" t="s">
        <v>2523</v>
      </c>
      <c r="D284" s="12" t="s">
        <v>2530</v>
      </c>
      <c r="E284" s="12" t="s">
        <v>2489</v>
      </c>
      <c r="F284" s="53">
        <v>59233</v>
      </c>
      <c r="G284" s="227">
        <v>1874</v>
      </c>
    </row>
    <row r="285" spans="1:7">
      <c r="A285" s="10">
        <v>2026</v>
      </c>
      <c r="B285" s="11" t="s">
        <v>32</v>
      </c>
      <c r="C285" s="12" t="s">
        <v>2523</v>
      </c>
      <c r="D285" s="12" t="s">
        <v>2530</v>
      </c>
      <c r="E285" s="12" t="s">
        <v>2490</v>
      </c>
      <c r="F285" s="53">
        <v>62966</v>
      </c>
      <c r="G285" s="227">
        <v>1991</v>
      </c>
    </row>
    <row r="286" spans="1:7">
      <c r="A286" s="10">
        <v>2026</v>
      </c>
      <c r="B286" s="11" t="s">
        <v>32</v>
      </c>
      <c r="C286" s="12" t="s">
        <v>2523</v>
      </c>
      <c r="D286" s="12" t="s">
        <v>2531</v>
      </c>
      <c r="E286" s="12" t="s">
        <v>2532</v>
      </c>
      <c r="F286" s="53">
        <v>60301</v>
      </c>
      <c r="G286" s="227">
        <v>1908</v>
      </c>
    </row>
    <row r="287" spans="1:7" s="229" customFormat="1">
      <c r="A287" s="209">
        <v>2026</v>
      </c>
      <c r="B287" s="210" t="s">
        <v>32</v>
      </c>
      <c r="C287" s="211" t="s">
        <v>2523</v>
      </c>
      <c r="D287" s="211" t="s">
        <v>2533</v>
      </c>
      <c r="E287" s="211" t="s">
        <v>2487</v>
      </c>
      <c r="F287" s="212">
        <v>56654</v>
      </c>
      <c r="G287" s="228">
        <v>1793</v>
      </c>
    </row>
    <row r="288" spans="1:7">
      <c r="A288" s="10">
        <v>2026</v>
      </c>
      <c r="B288" s="11" t="s">
        <v>32</v>
      </c>
      <c r="C288" s="12" t="s">
        <v>1741</v>
      </c>
      <c r="D288" s="12" t="s">
        <v>1584</v>
      </c>
      <c r="E288" s="12" t="s">
        <v>1585</v>
      </c>
      <c r="F288" s="53">
        <v>44380</v>
      </c>
      <c r="G288" s="227">
        <v>1409</v>
      </c>
    </row>
    <row r="289" spans="1:7">
      <c r="A289" s="10">
        <v>2026</v>
      </c>
      <c r="B289" s="11" t="s">
        <v>32</v>
      </c>
      <c r="C289" s="12" t="s">
        <v>1741</v>
      </c>
      <c r="D289" s="12" t="s">
        <v>1586</v>
      </c>
      <c r="E289" s="12" t="s">
        <v>1587</v>
      </c>
      <c r="F289" s="53">
        <v>48085</v>
      </c>
      <c r="G289" s="227">
        <v>1525</v>
      </c>
    </row>
    <row r="290" spans="1:7">
      <c r="A290" s="10">
        <v>2026</v>
      </c>
      <c r="B290" s="11" t="s">
        <v>32</v>
      </c>
      <c r="C290" s="12" t="s">
        <v>1741</v>
      </c>
      <c r="D290" s="12" t="s">
        <v>1584</v>
      </c>
      <c r="E290" s="12" t="s">
        <v>1588</v>
      </c>
      <c r="F290" s="53">
        <v>45710</v>
      </c>
      <c r="G290" s="227">
        <v>1451</v>
      </c>
    </row>
    <row r="291" spans="1:7">
      <c r="A291" s="10">
        <v>2026</v>
      </c>
      <c r="B291" s="11" t="s">
        <v>32</v>
      </c>
      <c r="C291" s="12" t="s">
        <v>1741</v>
      </c>
      <c r="D291" s="12" t="s">
        <v>1586</v>
      </c>
      <c r="E291" s="12" t="s">
        <v>1589</v>
      </c>
      <c r="F291" s="53">
        <v>49415</v>
      </c>
      <c r="G291" s="227">
        <v>1567</v>
      </c>
    </row>
    <row r="292" spans="1:7">
      <c r="A292" s="10">
        <v>2026</v>
      </c>
      <c r="B292" s="11" t="s">
        <v>32</v>
      </c>
      <c r="C292" s="12" t="s">
        <v>1741</v>
      </c>
      <c r="D292" s="12" t="s">
        <v>1590</v>
      </c>
      <c r="E292" s="12" t="s">
        <v>1591</v>
      </c>
      <c r="F292" s="53">
        <v>45330</v>
      </c>
      <c r="G292" s="227">
        <v>1439</v>
      </c>
    </row>
    <row r="293" spans="1:7">
      <c r="A293" s="10">
        <v>2026</v>
      </c>
      <c r="B293" s="11" t="s">
        <v>32</v>
      </c>
      <c r="C293" s="12" t="s">
        <v>1741</v>
      </c>
      <c r="D293" s="12" t="s">
        <v>1592</v>
      </c>
      <c r="E293" s="12" t="s">
        <v>1593</v>
      </c>
      <c r="F293" s="53">
        <v>49035</v>
      </c>
      <c r="G293" s="227">
        <v>1555</v>
      </c>
    </row>
    <row r="294" spans="1:7">
      <c r="A294" s="10">
        <v>2026</v>
      </c>
      <c r="B294" s="11" t="s">
        <v>32</v>
      </c>
      <c r="C294" s="12" t="s">
        <v>1741</v>
      </c>
      <c r="D294" s="12" t="s">
        <v>1590</v>
      </c>
      <c r="E294" s="12" t="s">
        <v>1594</v>
      </c>
      <c r="F294" s="53">
        <v>46660</v>
      </c>
      <c r="G294" s="227">
        <v>1480</v>
      </c>
    </row>
    <row r="295" spans="1:7">
      <c r="A295" s="10">
        <v>2026</v>
      </c>
      <c r="B295" s="11" t="s">
        <v>32</v>
      </c>
      <c r="C295" s="12" t="s">
        <v>1741</v>
      </c>
      <c r="D295" s="12" t="s">
        <v>1592</v>
      </c>
      <c r="E295" s="12" t="s">
        <v>1595</v>
      </c>
      <c r="F295" s="53">
        <v>50365</v>
      </c>
      <c r="G295" s="227">
        <v>1596</v>
      </c>
    </row>
    <row r="296" spans="1:7" s="229" customFormat="1">
      <c r="A296" s="209">
        <v>2026</v>
      </c>
      <c r="B296" s="210" t="s">
        <v>32</v>
      </c>
      <c r="C296" s="211" t="s">
        <v>1741</v>
      </c>
      <c r="D296" s="211" t="s">
        <v>1596</v>
      </c>
      <c r="E296" s="211" t="s">
        <v>1597</v>
      </c>
      <c r="F296" s="212">
        <v>46470</v>
      </c>
      <c r="G296" s="228">
        <v>1474</v>
      </c>
    </row>
    <row r="297" spans="1:7">
      <c r="A297" s="10">
        <v>2026</v>
      </c>
      <c r="B297" s="11" t="s">
        <v>32</v>
      </c>
      <c r="C297" s="12" t="s">
        <v>1741</v>
      </c>
      <c r="D297" s="12" t="s">
        <v>1598</v>
      </c>
      <c r="E297" s="12" t="s">
        <v>1599</v>
      </c>
      <c r="F297" s="53">
        <v>50175</v>
      </c>
      <c r="G297" s="227">
        <v>1590</v>
      </c>
    </row>
    <row r="298" spans="1:7">
      <c r="A298" s="10">
        <v>2026</v>
      </c>
      <c r="B298" s="11" t="s">
        <v>32</v>
      </c>
      <c r="C298" s="12" t="s">
        <v>1741</v>
      </c>
      <c r="D298" s="12" t="s">
        <v>1596</v>
      </c>
      <c r="E298" s="12" t="s">
        <v>1600</v>
      </c>
      <c r="F298" s="53">
        <v>47800</v>
      </c>
      <c r="G298" s="227">
        <v>1516</v>
      </c>
    </row>
    <row r="299" spans="1:7">
      <c r="A299" s="10">
        <v>2026</v>
      </c>
      <c r="B299" s="11" t="s">
        <v>32</v>
      </c>
      <c r="C299" s="12" t="s">
        <v>1741</v>
      </c>
      <c r="D299" s="12" t="s">
        <v>1598</v>
      </c>
      <c r="E299" s="12" t="s">
        <v>1601</v>
      </c>
      <c r="F299" s="53">
        <v>51505</v>
      </c>
      <c r="G299" s="227">
        <v>1632</v>
      </c>
    </row>
    <row r="300" spans="1:7">
      <c r="A300" s="10">
        <v>2026</v>
      </c>
      <c r="B300" s="11" t="s">
        <v>32</v>
      </c>
      <c r="C300" s="12" t="s">
        <v>1741</v>
      </c>
      <c r="D300" s="12" t="s">
        <v>1602</v>
      </c>
      <c r="E300" s="12" t="s">
        <v>1603</v>
      </c>
      <c r="F300" s="53">
        <v>47800</v>
      </c>
      <c r="G300" s="227">
        <v>1516</v>
      </c>
    </row>
    <row r="301" spans="1:7">
      <c r="A301" s="10">
        <v>2026</v>
      </c>
      <c r="B301" s="11" t="s">
        <v>32</v>
      </c>
      <c r="C301" s="12" t="s">
        <v>1741</v>
      </c>
      <c r="D301" s="12" t="s">
        <v>1604</v>
      </c>
      <c r="E301" s="12" t="s">
        <v>1605</v>
      </c>
      <c r="F301" s="53">
        <v>51505</v>
      </c>
      <c r="G301" s="227">
        <v>1632</v>
      </c>
    </row>
    <row r="302" spans="1:7">
      <c r="A302" s="10">
        <v>2026</v>
      </c>
      <c r="B302" s="11" t="s">
        <v>32</v>
      </c>
      <c r="C302" s="12" t="s">
        <v>1741</v>
      </c>
      <c r="D302" s="12" t="s">
        <v>1606</v>
      </c>
      <c r="E302" s="12" t="s">
        <v>1607</v>
      </c>
      <c r="F302" s="53">
        <v>46660</v>
      </c>
      <c r="G302" s="227">
        <v>1480</v>
      </c>
    </row>
    <row r="303" spans="1:7">
      <c r="A303" s="10">
        <v>2026</v>
      </c>
      <c r="B303" s="11" t="s">
        <v>32</v>
      </c>
      <c r="C303" s="12" t="s">
        <v>1741</v>
      </c>
      <c r="D303" s="12" t="s">
        <v>1608</v>
      </c>
      <c r="E303" s="12" t="s">
        <v>1609</v>
      </c>
      <c r="F303" s="53">
        <v>50365</v>
      </c>
      <c r="G303" s="227">
        <v>1596</v>
      </c>
    </row>
    <row r="304" spans="1:7">
      <c r="A304" s="10">
        <v>2026</v>
      </c>
      <c r="B304" s="11" t="s">
        <v>32</v>
      </c>
      <c r="C304" s="12" t="s">
        <v>1741</v>
      </c>
      <c r="D304" s="12" t="s">
        <v>1610</v>
      </c>
      <c r="E304" s="12" t="s">
        <v>1611</v>
      </c>
      <c r="F304" s="53">
        <v>47610</v>
      </c>
      <c r="G304" s="227">
        <v>1510</v>
      </c>
    </row>
    <row r="305" spans="1:7">
      <c r="A305" s="10">
        <v>2026</v>
      </c>
      <c r="B305" s="11" t="s">
        <v>32</v>
      </c>
      <c r="C305" s="12" t="s">
        <v>1741</v>
      </c>
      <c r="D305" s="12" t="s">
        <v>1612</v>
      </c>
      <c r="E305" s="12" t="s">
        <v>1613</v>
      </c>
      <c r="F305" s="53">
        <v>51315</v>
      </c>
      <c r="G305" s="227">
        <v>1626</v>
      </c>
    </row>
    <row r="306" spans="1:7">
      <c r="A306" s="10">
        <v>2026</v>
      </c>
      <c r="B306" s="11" t="s">
        <v>32</v>
      </c>
      <c r="C306" s="12" t="s">
        <v>1741</v>
      </c>
      <c r="D306" s="12" t="s">
        <v>1614</v>
      </c>
      <c r="E306" s="12" t="s">
        <v>1615</v>
      </c>
      <c r="F306" s="53">
        <v>48750</v>
      </c>
      <c r="G306" s="227">
        <v>1546</v>
      </c>
    </row>
    <row r="307" spans="1:7">
      <c r="A307" s="10">
        <v>2026</v>
      </c>
      <c r="B307" s="11" t="s">
        <v>32</v>
      </c>
      <c r="C307" s="12" t="s">
        <v>1741</v>
      </c>
      <c r="D307" s="12" t="s">
        <v>1616</v>
      </c>
      <c r="E307" s="12" t="s">
        <v>1617</v>
      </c>
      <c r="F307" s="53">
        <v>52455</v>
      </c>
      <c r="G307" s="227">
        <v>1662</v>
      </c>
    </row>
    <row r="308" spans="1:7">
      <c r="A308" s="10">
        <v>2026</v>
      </c>
      <c r="B308" s="11" t="s">
        <v>32</v>
      </c>
      <c r="C308" s="12" t="s">
        <v>1741</v>
      </c>
      <c r="D308" s="12" t="s">
        <v>1618</v>
      </c>
      <c r="E308" s="12" t="s">
        <v>1619</v>
      </c>
      <c r="F308" s="53">
        <v>48750</v>
      </c>
      <c r="G308" s="227">
        <v>1546</v>
      </c>
    </row>
    <row r="309" spans="1:7">
      <c r="A309" s="10">
        <v>2026</v>
      </c>
      <c r="B309" s="11" t="s">
        <v>32</v>
      </c>
      <c r="C309" s="12" t="s">
        <v>1741</v>
      </c>
      <c r="D309" s="12" t="s">
        <v>1620</v>
      </c>
      <c r="E309" s="12" t="s">
        <v>1621</v>
      </c>
      <c r="F309" s="53">
        <v>52455</v>
      </c>
      <c r="G309" s="227">
        <v>1662</v>
      </c>
    </row>
    <row r="310" spans="1:7">
      <c r="A310" s="10">
        <v>2026</v>
      </c>
      <c r="B310" s="11" t="s">
        <v>32</v>
      </c>
      <c r="C310" s="12" t="s">
        <v>1741</v>
      </c>
      <c r="D310" s="12" t="s">
        <v>1622</v>
      </c>
      <c r="E310" s="12" t="s">
        <v>1623</v>
      </c>
      <c r="F310" s="53">
        <v>48560</v>
      </c>
      <c r="G310" s="227">
        <v>1540</v>
      </c>
    </row>
    <row r="311" spans="1:7" s="229" customFormat="1">
      <c r="A311" s="209">
        <v>2026</v>
      </c>
      <c r="B311" s="210" t="s">
        <v>32</v>
      </c>
      <c r="C311" s="211" t="s">
        <v>1741</v>
      </c>
      <c r="D311" s="211" t="s">
        <v>1624</v>
      </c>
      <c r="E311" s="211" t="s">
        <v>1625</v>
      </c>
      <c r="F311" s="212">
        <v>52265</v>
      </c>
      <c r="G311" s="228">
        <v>1655</v>
      </c>
    </row>
    <row r="312" spans="1:7">
      <c r="A312" s="10">
        <v>2026</v>
      </c>
      <c r="B312" s="11" t="s">
        <v>32</v>
      </c>
      <c r="C312" s="12" t="s">
        <v>1741</v>
      </c>
      <c r="D312" s="12" t="s">
        <v>1626</v>
      </c>
      <c r="E312" s="12" t="s">
        <v>1627</v>
      </c>
      <c r="F312" s="53">
        <v>49700</v>
      </c>
      <c r="G312" s="227">
        <v>1575</v>
      </c>
    </row>
    <row r="313" spans="1:7">
      <c r="A313" s="10">
        <v>2026</v>
      </c>
      <c r="B313" s="11" t="s">
        <v>32</v>
      </c>
      <c r="C313" s="12" t="s">
        <v>1741</v>
      </c>
      <c r="D313" s="12" t="s">
        <v>1628</v>
      </c>
      <c r="E313" s="12" t="s">
        <v>1629</v>
      </c>
      <c r="F313" s="53">
        <v>53405</v>
      </c>
      <c r="G313" s="227">
        <v>1692</v>
      </c>
    </row>
    <row r="314" spans="1:7">
      <c r="A314" s="10">
        <v>2026</v>
      </c>
      <c r="B314" s="11" t="s">
        <v>32</v>
      </c>
      <c r="C314" s="12" t="s">
        <v>1741</v>
      </c>
      <c r="D314" s="12" t="s">
        <v>1630</v>
      </c>
      <c r="E314" s="12" t="s">
        <v>1631</v>
      </c>
      <c r="F314" s="53">
        <v>49700</v>
      </c>
      <c r="G314" s="227">
        <v>1575</v>
      </c>
    </row>
    <row r="315" spans="1:7">
      <c r="A315" s="10">
        <v>2026</v>
      </c>
      <c r="B315" s="11" t="s">
        <v>32</v>
      </c>
      <c r="C315" s="12" t="s">
        <v>1741</v>
      </c>
      <c r="D315" s="12" t="s">
        <v>1632</v>
      </c>
      <c r="E315" s="12" t="s">
        <v>1633</v>
      </c>
      <c r="F315" s="53">
        <v>53405</v>
      </c>
      <c r="G315" s="227">
        <v>1692</v>
      </c>
    </row>
    <row r="316" spans="1:7">
      <c r="A316" s="10">
        <v>2026</v>
      </c>
      <c r="B316" s="11" t="s">
        <v>32</v>
      </c>
      <c r="C316" s="12" t="s">
        <v>1741</v>
      </c>
      <c r="D316" s="12" t="s">
        <v>1634</v>
      </c>
      <c r="E316" s="12" t="s">
        <v>1635</v>
      </c>
      <c r="F316" s="53">
        <v>49700</v>
      </c>
      <c r="G316" s="227">
        <v>1575</v>
      </c>
    </row>
    <row r="317" spans="1:7">
      <c r="A317" s="10">
        <v>2026</v>
      </c>
      <c r="B317" s="11" t="s">
        <v>32</v>
      </c>
      <c r="C317" s="12" t="s">
        <v>1741</v>
      </c>
      <c r="D317" s="12" t="s">
        <v>1636</v>
      </c>
      <c r="E317" s="12" t="s">
        <v>1637</v>
      </c>
      <c r="F317" s="53">
        <v>53405</v>
      </c>
      <c r="G317" s="227">
        <v>1692</v>
      </c>
    </row>
    <row r="318" spans="1:7">
      <c r="A318" s="10">
        <v>2026</v>
      </c>
      <c r="B318" s="11" t="s">
        <v>32</v>
      </c>
      <c r="C318" s="12" t="s">
        <v>1741</v>
      </c>
      <c r="D318" s="12" t="s">
        <v>1638</v>
      </c>
      <c r="E318" s="12" t="s">
        <v>1639</v>
      </c>
      <c r="F318" s="53">
        <v>50840</v>
      </c>
      <c r="G318" s="227">
        <v>1611</v>
      </c>
    </row>
    <row r="319" spans="1:7">
      <c r="A319" s="10">
        <v>2026</v>
      </c>
      <c r="B319" s="11" t="s">
        <v>32</v>
      </c>
      <c r="C319" s="12" t="s">
        <v>1741</v>
      </c>
      <c r="D319" s="12" t="s">
        <v>1640</v>
      </c>
      <c r="E319" s="12" t="s">
        <v>1641</v>
      </c>
      <c r="F319" s="53">
        <v>54545</v>
      </c>
      <c r="G319" s="227">
        <v>1727</v>
      </c>
    </row>
    <row r="320" spans="1:7">
      <c r="A320" s="10">
        <v>2026</v>
      </c>
      <c r="B320" s="11" t="s">
        <v>32</v>
      </c>
      <c r="C320" s="12" t="s">
        <v>1741</v>
      </c>
      <c r="D320" s="12" t="s">
        <v>1642</v>
      </c>
      <c r="E320" s="12" t="s">
        <v>1643</v>
      </c>
      <c r="F320" s="53">
        <v>50840</v>
      </c>
      <c r="G320" s="227">
        <v>1611</v>
      </c>
    </row>
    <row r="321" spans="1:7">
      <c r="A321" s="10">
        <v>2026</v>
      </c>
      <c r="B321" s="11" t="s">
        <v>32</v>
      </c>
      <c r="C321" s="12" t="s">
        <v>1741</v>
      </c>
      <c r="D321" s="12" t="s">
        <v>1644</v>
      </c>
      <c r="E321" s="12" t="s">
        <v>1645</v>
      </c>
      <c r="F321" s="53">
        <v>54545</v>
      </c>
      <c r="G321" s="227">
        <v>1727</v>
      </c>
    </row>
    <row r="322" spans="1:7">
      <c r="A322" s="10">
        <v>2026</v>
      </c>
      <c r="B322" s="11" t="s">
        <v>32</v>
      </c>
      <c r="C322" s="12" t="s">
        <v>1741</v>
      </c>
      <c r="D322" s="12" t="s">
        <v>1646</v>
      </c>
      <c r="E322" s="12" t="s">
        <v>1647</v>
      </c>
      <c r="F322" s="53">
        <v>51410</v>
      </c>
      <c r="G322" s="227">
        <v>1629</v>
      </c>
    </row>
    <row r="323" spans="1:7">
      <c r="A323" s="10">
        <v>2026</v>
      </c>
      <c r="B323" s="11" t="s">
        <v>32</v>
      </c>
      <c r="C323" s="12" t="s">
        <v>1741</v>
      </c>
      <c r="D323" s="12" t="s">
        <v>1648</v>
      </c>
      <c r="E323" s="12" t="s">
        <v>1649</v>
      </c>
      <c r="F323" s="53">
        <v>55495</v>
      </c>
      <c r="G323" s="227">
        <v>1757</v>
      </c>
    </row>
    <row r="324" spans="1:7">
      <c r="A324" s="10">
        <v>2026</v>
      </c>
      <c r="B324" s="11" t="s">
        <v>32</v>
      </c>
      <c r="C324" s="12" t="s">
        <v>1741</v>
      </c>
      <c r="D324" s="12" t="s">
        <v>1650</v>
      </c>
      <c r="E324" s="12" t="s">
        <v>1647</v>
      </c>
      <c r="F324" s="53">
        <v>53595</v>
      </c>
      <c r="G324" s="227">
        <v>1697</v>
      </c>
    </row>
    <row r="325" spans="1:7">
      <c r="A325" s="10">
        <v>2026</v>
      </c>
      <c r="B325" s="11" t="s">
        <v>32</v>
      </c>
      <c r="C325" s="12" t="s">
        <v>1741</v>
      </c>
      <c r="D325" s="12" t="s">
        <v>1651</v>
      </c>
      <c r="E325" s="12" t="s">
        <v>1652</v>
      </c>
      <c r="F325" s="53">
        <v>58155</v>
      </c>
      <c r="G325" s="227">
        <v>1840</v>
      </c>
    </row>
    <row r="326" spans="1:7">
      <c r="A326" s="10">
        <v>2026</v>
      </c>
      <c r="B326" s="11" t="s">
        <v>32</v>
      </c>
      <c r="C326" s="12" t="s">
        <v>1742</v>
      </c>
      <c r="D326" s="12" t="s">
        <v>1743</v>
      </c>
      <c r="E326" s="12" t="s">
        <v>1744</v>
      </c>
      <c r="F326" s="208">
        <v>42546</v>
      </c>
      <c r="G326" s="227">
        <v>1351</v>
      </c>
    </row>
    <row r="327" spans="1:7">
      <c r="A327" s="10">
        <v>2026</v>
      </c>
      <c r="B327" s="11" t="s">
        <v>32</v>
      </c>
      <c r="C327" s="12" t="s">
        <v>1742</v>
      </c>
      <c r="D327" s="12" t="s">
        <v>1745</v>
      </c>
      <c r="E327" s="12" t="s">
        <v>1746</v>
      </c>
      <c r="F327" s="53">
        <v>46536</v>
      </c>
      <c r="G327" s="227">
        <v>1476</v>
      </c>
    </row>
    <row r="328" spans="1:7">
      <c r="A328" s="10">
        <v>2026</v>
      </c>
      <c r="B328" s="11" t="s">
        <v>32</v>
      </c>
      <c r="C328" s="12" t="s">
        <v>1742</v>
      </c>
      <c r="D328" s="12" t="s">
        <v>1743</v>
      </c>
      <c r="E328" s="12" t="s">
        <v>1747</v>
      </c>
      <c r="F328" s="53">
        <v>43020</v>
      </c>
      <c r="G328" s="227">
        <v>1366</v>
      </c>
    </row>
    <row r="329" spans="1:7">
      <c r="A329" s="10">
        <v>2026</v>
      </c>
      <c r="B329" s="11" t="s">
        <v>32</v>
      </c>
      <c r="C329" s="12" t="s">
        <v>1742</v>
      </c>
      <c r="D329" s="12" t="s">
        <v>1745</v>
      </c>
      <c r="E329" s="12" t="s">
        <v>1748</v>
      </c>
      <c r="F329" s="53">
        <v>47011</v>
      </c>
      <c r="G329" s="227">
        <v>1491</v>
      </c>
    </row>
    <row r="330" spans="1:7">
      <c r="A330" s="10">
        <v>2026</v>
      </c>
      <c r="B330" s="11" t="s">
        <v>32</v>
      </c>
      <c r="C330" s="12" t="s">
        <v>1742</v>
      </c>
      <c r="D330" s="12" t="s">
        <v>1749</v>
      </c>
      <c r="E330" s="12" t="s">
        <v>1750</v>
      </c>
      <c r="F330" s="53">
        <v>43306</v>
      </c>
      <c r="G330" s="227">
        <v>1375</v>
      </c>
    </row>
    <row r="331" spans="1:7">
      <c r="A331" s="10">
        <v>2026</v>
      </c>
      <c r="B331" s="11" t="s">
        <v>32</v>
      </c>
      <c r="C331" s="12" t="s">
        <v>1742</v>
      </c>
      <c r="D331" s="12" t="s">
        <v>1751</v>
      </c>
      <c r="E331" s="12" t="s">
        <v>1752</v>
      </c>
      <c r="F331" s="53">
        <v>47296</v>
      </c>
      <c r="G331" s="227">
        <v>1500</v>
      </c>
    </row>
    <row r="332" spans="1:7">
      <c r="A332" s="10">
        <v>2026</v>
      </c>
      <c r="B332" s="11" t="s">
        <v>32</v>
      </c>
      <c r="C332" s="12" t="s">
        <v>1742</v>
      </c>
      <c r="D332" s="12" t="s">
        <v>1749</v>
      </c>
      <c r="E332" s="12" t="s">
        <v>1753</v>
      </c>
      <c r="F332" s="53">
        <v>43781</v>
      </c>
      <c r="G332" s="227">
        <v>1390</v>
      </c>
    </row>
    <row r="333" spans="1:7">
      <c r="A333" s="10">
        <v>2026</v>
      </c>
      <c r="B333" s="11" t="s">
        <v>32</v>
      </c>
      <c r="C333" s="12" t="s">
        <v>1742</v>
      </c>
      <c r="D333" s="12" t="s">
        <v>1751</v>
      </c>
      <c r="E333" s="12" t="s">
        <v>1754</v>
      </c>
      <c r="F333" s="53">
        <v>47771</v>
      </c>
      <c r="G333" s="227">
        <v>1515</v>
      </c>
    </row>
    <row r="334" spans="1:7">
      <c r="A334" s="10">
        <v>2026</v>
      </c>
      <c r="B334" s="11" t="s">
        <v>32</v>
      </c>
      <c r="C334" s="12" t="s">
        <v>1742</v>
      </c>
      <c r="D334" s="12" t="s">
        <v>1749</v>
      </c>
      <c r="E334" s="12" t="s">
        <v>1755</v>
      </c>
      <c r="F334" s="53">
        <v>44446</v>
      </c>
      <c r="G334" s="227">
        <v>1411</v>
      </c>
    </row>
    <row r="335" spans="1:7">
      <c r="A335" s="10">
        <v>2026</v>
      </c>
      <c r="B335" s="11" t="s">
        <v>32</v>
      </c>
      <c r="C335" s="12" t="s">
        <v>1742</v>
      </c>
      <c r="D335" s="12" t="s">
        <v>1751</v>
      </c>
      <c r="E335" s="12" t="s">
        <v>1756</v>
      </c>
      <c r="F335" s="53">
        <v>48436</v>
      </c>
      <c r="G335" s="227">
        <v>1536</v>
      </c>
    </row>
    <row r="336" spans="1:7">
      <c r="A336" s="10">
        <v>2026</v>
      </c>
      <c r="B336" s="11" t="s">
        <v>32</v>
      </c>
      <c r="C336" s="12" t="s">
        <v>1742</v>
      </c>
      <c r="D336" s="12" t="s">
        <v>1757</v>
      </c>
      <c r="E336" s="12" t="s">
        <v>1758</v>
      </c>
      <c r="F336" s="53">
        <v>44066</v>
      </c>
      <c r="G336" s="227">
        <v>1399</v>
      </c>
    </row>
    <row r="337" spans="1:7">
      <c r="A337" s="10">
        <v>2026</v>
      </c>
      <c r="B337" s="11" t="s">
        <v>32</v>
      </c>
      <c r="C337" s="12" t="s">
        <v>1742</v>
      </c>
      <c r="D337" s="12" t="s">
        <v>1759</v>
      </c>
      <c r="E337" s="12" t="s">
        <v>1760</v>
      </c>
      <c r="F337" s="53">
        <v>48056</v>
      </c>
      <c r="G337" s="227">
        <v>1524</v>
      </c>
    </row>
    <row r="338" spans="1:7">
      <c r="A338" s="10">
        <v>2026</v>
      </c>
      <c r="B338" s="11" t="s">
        <v>32</v>
      </c>
      <c r="C338" s="12" t="s">
        <v>1742</v>
      </c>
      <c r="D338" s="12" t="s">
        <v>1757</v>
      </c>
      <c r="E338" s="12" t="s">
        <v>1761</v>
      </c>
      <c r="F338" s="53">
        <v>44826</v>
      </c>
      <c r="G338" s="227">
        <v>1423</v>
      </c>
    </row>
    <row r="339" spans="1:7">
      <c r="A339" s="10">
        <v>2026</v>
      </c>
      <c r="B339" s="11" t="s">
        <v>32</v>
      </c>
      <c r="C339" s="12" t="s">
        <v>1742</v>
      </c>
      <c r="D339" s="12" t="s">
        <v>1759</v>
      </c>
      <c r="E339" s="12" t="s">
        <v>1762</v>
      </c>
      <c r="F339" s="53">
        <v>48816</v>
      </c>
      <c r="G339" s="227">
        <v>1548</v>
      </c>
    </row>
    <row r="340" spans="1:7">
      <c r="A340" s="10">
        <v>2026</v>
      </c>
      <c r="B340" s="11" t="s">
        <v>32</v>
      </c>
      <c r="C340" s="12" t="s">
        <v>1742</v>
      </c>
      <c r="D340" s="12" t="s">
        <v>1757</v>
      </c>
      <c r="E340" s="12" t="s">
        <v>1763</v>
      </c>
      <c r="F340" s="53">
        <v>45586</v>
      </c>
      <c r="G340" s="227">
        <v>1447</v>
      </c>
    </row>
    <row r="341" spans="1:7">
      <c r="A341" s="10">
        <v>2026</v>
      </c>
      <c r="B341" s="11" t="s">
        <v>32</v>
      </c>
      <c r="C341" s="12" t="s">
        <v>1742</v>
      </c>
      <c r="D341" s="12" t="s">
        <v>1759</v>
      </c>
      <c r="E341" s="12" t="s">
        <v>1764</v>
      </c>
      <c r="F341" s="53">
        <v>49576</v>
      </c>
      <c r="G341" s="227">
        <v>1572</v>
      </c>
    </row>
    <row r="342" spans="1:7">
      <c r="A342" s="10">
        <v>2026</v>
      </c>
      <c r="B342" s="11" t="s">
        <v>32</v>
      </c>
      <c r="C342" s="12" t="s">
        <v>1742</v>
      </c>
      <c r="D342" s="12" t="s">
        <v>1765</v>
      </c>
      <c r="E342" s="12" t="s">
        <v>1766</v>
      </c>
      <c r="F342" s="53">
        <v>46251</v>
      </c>
      <c r="G342" s="227">
        <v>1467</v>
      </c>
    </row>
    <row r="343" spans="1:7">
      <c r="A343" s="10">
        <v>2026</v>
      </c>
      <c r="B343" s="11" t="s">
        <v>32</v>
      </c>
      <c r="C343" s="12" t="s">
        <v>1742</v>
      </c>
      <c r="D343" s="12" t="s">
        <v>1767</v>
      </c>
      <c r="E343" s="12" t="s">
        <v>1768</v>
      </c>
      <c r="F343" s="53">
        <v>50241</v>
      </c>
      <c r="G343" s="227">
        <v>1592</v>
      </c>
    </row>
    <row r="344" spans="1:7">
      <c r="A344" s="10">
        <v>2026</v>
      </c>
      <c r="B344" s="11" t="s">
        <v>32</v>
      </c>
      <c r="C344" s="12" t="s">
        <v>1742</v>
      </c>
      <c r="D344" s="12" t="s">
        <v>1765</v>
      </c>
      <c r="E344" s="12" t="s">
        <v>1769</v>
      </c>
      <c r="F344" s="53">
        <v>47011</v>
      </c>
      <c r="G344" s="227">
        <v>1491</v>
      </c>
    </row>
    <row r="345" spans="1:7">
      <c r="A345" s="10">
        <v>2026</v>
      </c>
      <c r="B345" s="11" t="s">
        <v>32</v>
      </c>
      <c r="C345" s="12" t="s">
        <v>1742</v>
      </c>
      <c r="D345" s="12" t="s">
        <v>1767</v>
      </c>
      <c r="E345" s="12" t="s">
        <v>1770</v>
      </c>
      <c r="F345" s="53">
        <v>51000</v>
      </c>
      <c r="G345" s="227">
        <v>1616</v>
      </c>
    </row>
    <row r="346" spans="1:7">
      <c r="A346" s="10">
        <v>2026</v>
      </c>
      <c r="B346" s="11" t="s">
        <v>32</v>
      </c>
      <c r="C346" s="12" t="s">
        <v>1742</v>
      </c>
      <c r="D346" s="12" t="s">
        <v>1765</v>
      </c>
      <c r="E346" s="12" t="s">
        <v>1771</v>
      </c>
      <c r="F346" s="53">
        <v>47771</v>
      </c>
      <c r="G346" s="227">
        <v>1515</v>
      </c>
    </row>
    <row r="347" spans="1:7">
      <c r="A347" s="10">
        <v>2026</v>
      </c>
      <c r="B347" s="11" t="s">
        <v>32</v>
      </c>
      <c r="C347" s="12" t="s">
        <v>1742</v>
      </c>
      <c r="D347" s="12" t="s">
        <v>1767</v>
      </c>
      <c r="E347" s="12" t="s">
        <v>1772</v>
      </c>
      <c r="F347" s="53">
        <v>51761</v>
      </c>
      <c r="G347" s="227">
        <v>1640</v>
      </c>
    </row>
    <row r="348" spans="1:7">
      <c r="A348" s="10">
        <v>2026</v>
      </c>
      <c r="B348" s="11" t="s">
        <v>32</v>
      </c>
      <c r="C348" s="12" t="s">
        <v>835</v>
      </c>
      <c r="D348" s="12" t="s">
        <v>1773</v>
      </c>
      <c r="E348" s="12" t="s">
        <v>1774</v>
      </c>
      <c r="F348" s="53">
        <v>43116</v>
      </c>
      <c r="G348" s="227">
        <v>1369</v>
      </c>
    </row>
    <row r="349" spans="1:7">
      <c r="A349" s="10">
        <v>2026</v>
      </c>
      <c r="B349" s="11" t="s">
        <v>32</v>
      </c>
      <c r="C349" s="12" t="s">
        <v>835</v>
      </c>
      <c r="D349" s="12" t="s">
        <v>1775</v>
      </c>
      <c r="E349" s="12" t="s">
        <v>1776</v>
      </c>
      <c r="F349" s="53">
        <v>47106</v>
      </c>
      <c r="G349" s="227">
        <v>1491</v>
      </c>
    </row>
    <row r="350" spans="1:7">
      <c r="A350" s="10">
        <v>2026</v>
      </c>
      <c r="B350" s="11" t="s">
        <v>32</v>
      </c>
      <c r="C350" s="12" t="s">
        <v>835</v>
      </c>
      <c r="D350" s="12" t="s">
        <v>1773</v>
      </c>
      <c r="E350" s="12" t="s">
        <v>1777</v>
      </c>
      <c r="F350" s="53">
        <v>43591</v>
      </c>
      <c r="G350" s="227">
        <v>1384</v>
      </c>
    </row>
    <row r="351" spans="1:7">
      <c r="A351" s="10">
        <v>2026</v>
      </c>
      <c r="B351" s="11" t="s">
        <v>32</v>
      </c>
      <c r="C351" s="12" t="s">
        <v>835</v>
      </c>
      <c r="D351" s="12" t="s">
        <v>1775</v>
      </c>
      <c r="E351" s="12" t="s">
        <v>1778</v>
      </c>
      <c r="F351" s="53">
        <v>47581</v>
      </c>
      <c r="G351" s="227">
        <v>1509</v>
      </c>
    </row>
    <row r="352" spans="1:7">
      <c r="A352" s="10">
        <v>2026</v>
      </c>
      <c r="B352" s="11" t="s">
        <v>32</v>
      </c>
      <c r="C352" s="12" t="s">
        <v>835</v>
      </c>
      <c r="D352" s="12" t="s">
        <v>1779</v>
      </c>
      <c r="E352" s="12" t="s">
        <v>1780</v>
      </c>
      <c r="F352" s="53">
        <v>43876</v>
      </c>
      <c r="G352" s="227">
        <v>1393</v>
      </c>
    </row>
    <row r="353" spans="1:7">
      <c r="A353" s="10">
        <v>2026</v>
      </c>
      <c r="B353" s="11" t="s">
        <v>32</v>
      </c>
      <c r="C353" s="12" t="s">
        <v>835</v>
      </c>
      <c r="D353" s="12" t="s">
        <v>1781</v>
      </c>
      <c r="E353" s="12" t="s">
        <v>1782</v>
      </c>
      <c r="F353" s="53">
        <v>47866</v>
      </c>
      <c r="G353" s="227">
        <v>1518</v>
      </c>
    </row>
    <row r="354" spans="1:7">
      <c r="A354" s="10">
        <v>2026</v>
      </c>
      <c r="B354" s="11" t="s">
        <v>32</v>
      </c>
      <c r="C354" s="12" t="s">
        <v>835</v>
      </c>
      <c r="D354" s="12" t="s">
        <v>1779</v>
      </c>
      <c r="E354" s="12" t="s">
        <v>1783</v>
      </c>
      <c r="F354" s="53">
        <v>44351</v>
      </c>
      <c r="G354" s="227">
        <v>1408</v>
      </c>
    </row>
    <row r="355" spans="1:7">
      <c r="A355" s="10">
        <v>2026</v>
      </c>
      <c r="B355" s="11" t="s">
        <v>32</v>
      </c>
      <c r="C355" s="12" t="s">
        <v>835</v>
      </c>
      <c r="D355" s="12" t="s">
        <v>1781</v>
      </c>
      <c r="E355" s="12" t="s">
        <v>1784</v>
      </c>
      <c r="F355" s="53">
        <v>48341</v>
      </c>
      <c r="G355" s="227">
        <v>1533</v>
      </c>
    </row>
    <row r="356" spans="1:7">
      <c r="A356" s="10">
        <v>2026</v>
      </c>
      <c r="B356" s="11" t="s">
        <v>32</v>
      </c>
      <c r="C356" s="12" t="s">
        <v>835</v>
      </c>
      <c r="D356" s="12" t="s">
        <v>1779</v>
      </c>
      <c r="E356" s="12" t="s">
        <v>1785</v>
      </c>
      <c r="F356" s="53">
        <v>44921</v>
      </c>
      <c r="G356" s="227">
        <v>1426</v>
      </c>
    </row>
    <row r="357" spans="1:7">
      <c r="A357" s="10">
        <v>2026</v>
      </c>
      <c r="B357" s="11" t="s">
        <v>32</v>
      </c>
      <c r="C357" s="12" t="s">
        <v>835</v>
      </c>
      <c r="D357" s="12" t="s">
        <v>1781</v>
      </c>
      <c r="E357" s="12" t="s">
        <v>1786</v>
      </c>
      <c r="F357" s="53">
        <v>48911</v>
      </c>
      <c r="G357" s="227">
        <v>1550</v>
      </c>
    </row>
    <row r="358" spans="1:7">
      <c r="A358" s="10">
        <v>2026</v>
      </c>
      <c r="B358" s="11" t="s">
        <v>32</v>
      </c>
      <c r="C358" s="12" t="s">
        <v>835</v>
      </c>
      <c r="D358" s="12" t="s">
        <v>1787</v>
      </c>
      <c r="E358" s="12" t="s">
        <v>1788</v>
      </c>
      <c r="F358" s="53">
        <v>44636</v>
      </c>
      <c r="G358" s="227">
        <v>1417</v>
      </c>
    </row>
    <row r="359" spans="1:7">
      <c r="A359" s="10">
        <v>2026</v>
      </c>
      <c r="B359" s="11" t="s">
        <v>32</v>
      </c>
      <c r="C359" s="12" t="s">
        <v>835</v>
      </c>
      <c r="D359" s="12" t="s">
        <v>1789</v>
      </c>
      <c r="E359" s="12" t="s">
        <v>1790</v>
      </c>
      <c r="F359" s="53">
        <v>48626</v>
      </c>
      <c r="G359" s="227">
        <v>1542</v>
      </c>
    </row>
    <row r="360" spans="1:7">
      <c r="A360" s="10">
        <v>2026</v>
      </c>
      <c r="B360" s="11" t="s">
        <v>32</v>
      </c>
      <c r="C360" s="12" t="s">
        <v>835</v>
      </c>
      <c r="D360" s="12" t="s">
        <v>1787</v>
      </c>
      <c r="E360" s="12" t="s">
        <v>1791</v>
      </c>
      <c r="F360" s="53">
        <v>45396</v>
      </c>
      <c r="G360" s="227">
        <v>1431</v>
      </c>
    </row>
    <row r="361" spans="1:7">
      <c r="A361" s="10">
        <v>2026</v>
      </c>
      <c r="B361" s="11" t="s">
        <v>32</v>
      </c>
      <c r="C361" s="12" t="s">
        <v>835</v>
      </c>
      <c r="D361" s="12" t="s">
        <v>1789</v>
      </c>
      <c r="E361" s="12" t="s">
        <v>1792</v>
      </c>
      <c r="F361" s="53">
        <v>49386</v>
      </c>
      <c r="G361" s="227">
        <v>1556</v>
      </c>
    </row>
    <row r="362" spans="1:7">
      <c r="A362" s="10">
        <v>2026</v>
      </c>
      <c r="B362" s="11" t="s">
        <v>32</v>
      </c>
      <c r="C362" s="12" t="s">
        <v>835</v>
      </c>
      <c r="D362" s="12" t="s">
        <v>1787</v>
      </c>
      <c r="E362" s="12" t="s">
        <v>1793</v>
      </c>
      <c r="F362" s="53">
        <v>46156</v>
      </c>
      <c r="G362" s="227">
        <v>1464</v>
      </c>
    </row>
    <row r="363" spans="1:7">
      <c r="A363" s="10">
        <v>2026</v>
      </c>
      <c r="B363" s="11" t="s">
        <v>32</v>
      </c>
      <c r="C363" s="12" t="s">
        <v>835</v>
      </c>
      <c r="D363" s="12" t="s">
        <v>1789</v>
      </c>
      <c r="E363" s="12" t="s">
        <v>1794</v>
      </c>
      <c r="F363" s="53">
        <v>50146</v>
      </c>
      <c r="G363" s="227">
        <v>1589</v>
      </c>
    </row>
    <row r="364" spans="1:7">
      <c r="A364" s="10">
        <v>2026</v>
      </c>
      <c r="B364" s="11" t="s">
        <v>32</v>
      </c>
      <c r="C364" s="12" t="s">
        <v>835</v>
      </c>
      <c r="D364" s="12" t="s">
        <v>1795</v>
      </c>
      <c r="E364" s="12" t="s">
        <v>1796</v>
      </c>
      <c r="F364" s="53">
        <v>46821</v>
      </c>
      <c r="G364" s="227">
        <v>1485</v>
      </c>
    </row>
    <row r="365" spans="1:7">
      <c r="A365" s="10">
        <v>2026</v>
      </c>
      <c r="B365" s="11" t="s">
        <v>32</v>
      </c>
      <c r="C365" s="12" t="s">
        <v>835</v>
      </c>
      <c r="D365" s="12" t="s">
        <v>1797</v>
      </c>
      <c r="E365" s="12" t="s">
        <v>1798</v>
      </c>
      <c r="F365" s="53">
        <v>50811</v>
      </c>
      <c r="G365" s="227">
        <v>1610</v>
      </c>
    </row>
    <row r="366" spans="1:7">
      <c r="A366" s="10">
        <v>2026</v>
      </c>
      <c r="B366" s="11" t="s">
        <v>32</v>
      </c>
      <c r="C366" s="12" t="s">
        <v>835</v>
      </c>
      <c r="D366" s="12" t="s">
        <v>1795</v>
      </c>
      <c r="E366" s="12" t="s">
        <v>1799</v>
      </c>
      <c r="F366" s="53">
        <v>47581</v>
      </c>
      <c r="G366" s="227">
        <v>1509</v>
      </c>
    </row>
    <row r="367" spans="1:7">
      <c r="A367" s="10">
        <v>2026</v>
      </c>
      <c r="B367" s="11" t="s">
        <v>32</v>
      </c>
      <c r="C367" s="12" t="s">
        <v>835</v>
      </c>
      <c r="D367" s="12" t="s">
        <v>1797</v>
      </c>
      <c r="E367" s="12" t="s">
        <v>1800</v>
      </c>
      <c r="F367" s="53">
        <v>51571</v>
      </c>
      <c r="G367" s="227">
        <v>1634</v>
      </c>
    </row>
    <row r="368" spans="1:7">
      <c r="A368" s="10">
        <v>2026</v>
      </c>
      <c r="B368" s="11" t="s">
        <v>32</v>
      </c>
      <c r="C368" s="12" t="s">
        <v>835</v>
      </c>
      <c r="D368" s="12" t="s">
        <v>1795</v>
      </c>
      <c r="E368" s="12" t="s">
        <v>1801</v>
      </c>
      <c r="F368" s="53">
        <v>48341</v>
      </c>
      <c r="G368" s="227">
        <v>1533</v>
      </c>
    </row>
    <row r="369" spans="1:7">
      <c r="A369" s="10">
        <v>2026</v>
      </c>
      <c r="B369" s="11" t="s">
        <v>32</v>
      </c>
      <c r="C369" s="12" t="s">
        <v>835</v>
      </c>
      <c r="D369" s="12" t="s">
        <v>1797</v>
      </c>
      <c r="E369" s="12" t="s">
        <v>1802</v>
      </c>
      <c r="F369" s="53">
        <v>52331</v>
      </c>
      <c r="G369" s="227">
        <v>1658</v>
      </c>
    </row>
    <row r="370" spans="1:7">
      <c r="A370" s="10">
        <v>2026</v>
      </c>
      <c r="B370" s="11" t="s">
        <v>32</v>
      </c>
      <c r="C370" s="12" t="s">
        <v>1837</v>
      </c>
      <c r="D370" s="12" t="s">
        <v>1838</v>
      </c>
      <c r="E370" s="12" t="s">
        <v>1839</v>
      </c>
      <c r="F370" s="53">
        <v>54671</v>
      </c>
      <c r="G370" s="227">
        <v>1731</v>
      </c>
    </row>
    <row r="371" spans="1:7">
      <c r="A371" s="10">
        <v>2026</v>
      </c>
      <c r="B371" s="11" t="s">
        <v>32</v>
      </c>
      <c r="C371" s="12" t="s">
        <v>1837</v>
      </c>
      <c r="D371" s="12" t="s">
        <v>1840</v>
      </c>
      <c r="E371" s="12" t="s">
        <v>1841</v>
      </c>
      <c r="F371" s="53">
        <v>58661</v>
      </c>
      <c r="G371" s="227">
        <v>1856</v>
      </c>
    </row>
    <row r="372" spans="1:7">
      <c r="A372" s="10">
        <v>2026</v>
      </c>
      <c r="B372" s="11" t="s">
        <v>32</v>
      </c>
      <c r="C372" s="12" t="s">
        <v>1837</v>
      </c>
      <c r="D372" s="12" t="s">
        <v>1842</v>
      </c>
      <c r="E372" s="12" t="s">
        <v>1843</v>
      </c>
      <c r="F372" s="53">
        <v>55906</v>
      </c>
      <c r="G372" s="227">
        <v>1770</v>
      </c>
    </row>
    <row r="373" spans="1:7">
      <c r="A373" s="10">
        <v>2026</v>
      </c>
      <c r="B373" s="11" t="s">
        <v>32</v>
      </c>
      <c r="C373" s="12" t="s">
        <v>1837</v>
      </c>
      <c r="D373" s="12" t="s">
        <v>1844</v>
      </c>
      <c r="E373" s="12" t="s">
        <v>1845</v>
      </c>
      <c r="F373" s="53">
        <v>59896</v>
      </c>
      <c r="G373" s="227">
        <v>1895</v>
      </c>
    </row>
    <row r="374" spans="1:7">
      <c r="A374" s="10">
        <v>2026</v>
      </c>
      <c r="B374" s="11" t="s">
        <v>32</v>
      </c>
      <c r="C374" s="12" t="s">
        <v>1837</v>
      </c>
      <c r="D374" s="12" t="s">
        <v>1846</v>
      </c>
      <c r="E374" s="12" t="s">
        <v>1847</v>
      </c>
      <c r="F374" s="53">
        <v>60466</v>
      </c>
      <c r="G374" s="227">
        <v>1913</v>
      </c>
    </row>
    <row r="375" spans="1:7">
      <c r="A375" s="10">
        <v>2026</v>
      </c>
      <c r="B375" s="11" t="s">
        <v>32</v>
      </c>
      <c r="C375" s="12" t="s">
        <v>1837</v>
      </c>
      <c r="D375" s="12" t="s">
        <v>1848</v>
      </c>
      <c r="E375" s="12" t="s">
        <v>1849</v>
      </c>
      <c r="F375" s="53">
        <v>63696</v>
      </c>
      <c r="G375" s="227">
        <v>2014</v>
      </c>
    </row>
    <row r="376" spans="1:7">
      <c r="A376" s="10">
        <v>2026</v>
      </c>
      <c r="B376" s="11" t="s">
        <v>32</v>
      </c>
      <c r="C376" s="12" t="s">
        <v>1837</v>
      </c>
      <c r="D376" s="12" t="s">
        <v>1854</v>
      </c>
      <c r="E376" s="12" t="s">
        <v>1850</v>
      </c>
      <c r="F376" s="53">
        <v>57506</v>
      </c>
      <c r="G376" s="227">
        <v>1820</v>
      </c>
    </row>
    <row r="377" spans="1:7">
      <c r="A377" s="10">
        <v>2026</v>
      </c>
      <c r="B377" s="11" t="s">
        <v>32</v>
      </c>
      <c r="C377" s="12" t="s">
        <v>1837</v>
      </c>
      <c r="D377" s="12" t="s">
        <v>1855</v>
      </c>
      <c r="E377" s="12" t="s">
        <v>1851</v>
      </c>
      <c r="F377" s="53">
        <v>61496</v>
      </c>
      <c r="G377" s="227">
        <v>1945</v>
      </c>
    </row>
    <row r="378" spans="1:7">
      <c r="A378" s="10">
        <v>2026</v>
      </c>
      <c r="B378" s="11" t="s">
        <v>32</v>
      </c>
      <c r="C378" s="12" t="s">
        <v>1837</v>
      </c>
      <c r="D378" s="12" t="s">
        <v>1856</v>
      </c>
      <c r="E378" s="12" t="s">
        <v>1852</v>
      </c>
      <c r="F378" s="53">
        <v>58741</v>
      </c>
      <c r="G378" s="227">
        <v>1859</v>
      </c>
    </row>
    <row r="379" spans="1:7">
      <c r="A379" s="10">
        <v>2026</v>
      </c>
      <c r="B379" s="11" t="s">
        <v>32</v>
      </c>
      <c r="C379" s="12" t="s">
        <v>1837</v>
      </c>
      <c r="D379" s="12" t="s">
        <v>1857</v>
      </c>
      <c r="E379" s="12" t="s">
        <v>1853</v>
      </c>
      <c r="F379" s="53">
        <v>62731</v>
      </c>
      <c r="G379" s="227">
        <v>1984</v>
      </c>
    </row>
    <row r="380" spans="1:7">
      <c r="A380" s="10">
        <v>2026</v>
      </c>
      <c r="B380" s="11" t="s">
        <v>32</v>
      </c>
      <c r="C380" s="12" t="s">
        <v>1837</v>
      </c>
      <c r="D380" s="12" t="s">
        <v>1858</v>
      </c>
      <c r="E380" s="12" t="s">
        <v>1859</v>
      </c>
      <c r="F380" s="53">
        <v>63301</v>
      </c>
      <c r="G380" s="227">
        <v>2002</v>
      </c>
    </row>
    <row r="381" spans="1:7">
      <c r="A381" s="10">
        <v>2026</v>
      </c>
      <c r="B381" s="11" t="s">
        <v>32</v>
      </c>
      <c r="C381" s="12" t="s">
        <v>1837</v>
      </c>
      <c r="D381" s="12" t="s">
        <v>1860</v>
      </c>
      <c r="E381" s="12" t="s">
        <v>1861</v>
      </c>
      <c r="F381" s="53">
        <v>66531</v>
      </c>
      <c r="G381" s="227">
        <v>2103</v>
      </c>
    </row>
    <row r="382" spans="1:7">
      <c r="A382" s="10">
        <v>2026</v>
      </c>
      <c r="B382" s="11" t="s">
        <v>32</v>
      </c>
      <c r="C382" s="12" t="s">
        <v>2544</v>
      </c>
      <c r="D382" s="12" t="s">
        <v>2545</v>
      </c>
      <c r="E382" s="12" t="s">
        <v>2546</v>
      </c>
      <c r="F382" s="53">
        <v>62571</v>
      </c>
      <c r="G382" s="227">
        <v>1978</v>
      </c>
    </row>
    <row r="383" spans="1:7">
      <c r="A383" s="10">
        <v>2026</v>
      </c>
      <c r="B383" s="11" t="s">
        <v>35</v>
      </c>
      <c r="C383" s="12" t="s">
        <v>2544</v>
      </c>
      <c r="D383" s="12" t="s">
        <v>2548</v>
      </c>
      <c r="E383" s="12" t="s">
        <v>2549</v>
      </c>
      <c r="F383" s="53">
        <v>63980</v>
      </c>
      <c r="G383" s="227">
        <v>2020</v>
      </c>
    </row>
    <row r="384" spans="1:7">
      <c r="A384" s="10">
        <v>2026</v>
      </c>
      <c r="B384" s="11" t="s">
        <v>35</v>
      </c>
      <c r="C384" s="12" t="s">
        <v>2544</v>
      </c>
      <c r="D384" s="12" t="s">
        <v>2550</v>
      </c>
      <c r="E384" s="12" t="s">
        <v>2551</v>
      </c>
      <c r="F384" s="53">
        <v>66380</v>
      </c>
      <c r="G384" s="227">
        <v>2098</v>
      </c>
    </row>
    <row r="385" spans="1:7">
      <c r="A385" s="10">
        <v>2026</v>
      </c>
      <c r="B385" s="11" t="s">
        <v>35</v>
      </c>
      <c r="C385" s="12" t="s">
        <v>2544</v>
      </c>
      <c r="D385" s="12" t="s">
        <v>2552</v>
      </c>
      <c r="E385" s="12" t="s">
        <v>2553</v>
      </c>
      <c r="F385" s="53">
        <v>71384</v>
      </c>
      <c r="G385" s="227">
        <v>2255</v>
      </c>
    </row>
    <row r="386" spans="1:7">
      <c r="A386" s="10">
        <v>2026</v>
      </c>
      <c r="B386" s="11" t="s">
        <v>35</v>
      </c>
      <c r="C386" s="12" t="s">
        <v>2544</v>
      </c>
      <c r="D386" s="12" t="s">
        <v>2554</v>
      </c>
      <c r="E386" s="12" t="s">
        <v>2555</v>
      </c>
      <c r="F386" s="53">
        <v>73408</v>
      </c>
      <c r="G386" s="227">
        <v>2318</v>
      </c>
    </row>
    <row r="387" spans="1:7">
      <c r="A387" s="10">
        <v>2026</v>
      </c>
      <c r="B387" s="11" t="s">
        <v>35</v>
      </c>
      <c r="C387" s="12" t="s">
        <v>2544</v>
      </c>
      <c r="D387" s="12" t="s">
        <v>2556</v>
      </c>
      <c r="E387" s="12" t="s">
        <v>2557</v>
      </c>
      <c r="F387" s="53">
        <v>75522</v>
      </c>
      <c r="G387" s="227">
        <v>2384</v>
      </c>
    </row>
    <row r="388" spans="1:7">
      <c r="A388" s="10">
        <v>2026</v>
      </c>
      <c r="B388" s="11" t="s">
        <v>35</v>
      </c>
      <c r="C388" s="12" t="s">
        <v>2544</v>
      </c>
      <c r="D388" s="12" t="s">
        <v>2558</v>
      </c>
      <c r="E388" s="12" t="s">
        <v>2559</v>
      </c>
      <c r="F388" s="53">
        <v>63885</v>
      </c>
      <c r="G388" s="227">
        <v>2020</v>
      </c>
    </row>
    <row r="389" spans="1:7">
      <c r="A389" s="10">
        <v>2026</v>
      </c>
      <c r="B389" s="11" t="s">
        <v>35</v>
      </c>
      <c r="C389" s="12" t="s">
        <v>2544</v>
      </c>
      <c r="D389" s="12" t="s">
        <v>2560</v>
      </c>
      <c r="E389" s="12" t="s">
        <v>2561</v>
      </c>
      <c r="F389" s="53">
        <v>65607</v>
      </c>
      <c r="G389" s="227">
        <v>2074</v>
      </c>
    </row>
    <row r="390" spans="1:7">
      <c r="A390" s="10">
        <v>2026</v>
      </c>
      <c r="B390" s="11" t="s">
        <v>35</v>
      </c>
      <c r="C390" s="12" t="s">
        <v>2544</v>
      </c>
      <c r="D390" s="12" t="s">
        <v>2562</v>
      </c>
      <c r="E390" s="12" t="s">
        <v>2563</v>
      </c>
      <c r="F390" s="53">
        <v>68030</v>
      </c>
      <c r="G390" s="227">
        <v>2150</v>
      </c>
    </row>
    <row r="391" spans="1:7">
      <c r="A391" s="10">
        <v>2026</v>
      </c>
      <c r="B391" s="11" t="s">
        <v>35</v>
      </c>
      <c r="C391" s="12" t="s">
        <v>2544</v>
      </c>
      <c r="D391" s="12" t="s">
        <v>2564</v>
      </c>
      <c r="E391" s="12" t="s">
        <v>2565</v>
      </c>
      <c r="F391" s="53">
        <v>73527</v>
      </c>
      <c r="G391" s="227">
        <v>2322</v>
      </c>
    </row>
    <row r="392" spans="1:7">
      <c r="A392" s="10">
        <v>2026</v>
      </c>
      <c r="B392" s="11" t="s">
        <v>35</v>
      </c>
      <c r="C392" s="12" t="s">
        <v>2544</v>
      </c>
      <c r="D392" s="12" t="s">
        <v>2566</v>
      </c>
      <c r="E392" s="12" t="s">
        <v>2567</v>
      </c>
      <c r="F392" s="53">
        <v>75249</v>
      </c>
      <c r="G392" s="227">
        <v>2376</v>
      </c>
    </row>
    <row r="393" spans="1:7">
      <c r="A393" s="10">
        <v>2026</v>
      </c>
      <c r="B393" s="11" t="s">
        <v>35</v>
      </c>
      <c r="C393" s="12" t="s">
        <v>2544</v>
      </c>
      <c r="D393" s="12" t="s">
        <v>2568</v>
      </c>
      <c r="E393" s="12" t="s">
        <v>2569</v>
      </c>
      <c r="F393" s="53">
        <v>77672</v>
      </c>
      <c r="G393" s="227">
        <v>2452</v>
      </c>
    </row>
    <row r="394" spans="1:7">
      <c r="A394" s="172">
        <v>2026</v>
      </c>
      <c r="B394" s="173" t="s">
        <v>35</v>
      </c>
      <c r="C394" s="174" t="s">
        <v>544</v>
      </c>
      <c r="D394" s="174" t="s">
        <v>1525</v>
      </c>
      <c r="E394" s="174" t="s">
        <v>1526</v>
      </c>
      <c r="F394" s="175">
        <v>39230</v>
      </c>
      <c r="G394" s="227">
        <v>1248</v>
      </c>
    </row>
    <row r="395" spans="1:7">
      <c r="A395" s="172">
        <v>2026</v>
      </c>
      <c r="B395" s="173" t="s">
        <v>35</v>
      </c>
      <c r="C395" s="174" t="s">
        <v>544</v>
      </c>
      <c r="D395" s="174" t="s">
        <v>1527</v>
      </c>
      <c r="E395" s="174" t="s">
        <v>1528</v>
      </c>
      <c r="F395" s="175">
        <v>42170</v>
      </c>
      <c r="G395" s="227">
        <v>1340</v>
      </c>
    </row>
    <row r="396" spans="1:7">
      <c r="A396" s="172">
        <v>2026</v>
      </c>
      <c r="B396" s="173" t="s">
        <v>35</v>
      </c>
      <c r="C396" s="174" t="s">
        <v>544</v>
      </c>
      <c r="D396" s="174" t="s">
        <v>1529</v>
      </c>
      <c r="E396" s="174" t="s">
        <v>1530</v>
      </c>
      <c r="F396" s="175">
        <v>43150</v>
      </c>
      <c r="G396" s="227">
        <v>1370</v>
      </c>
    </row>
    <row r="397" spans="1:7">
      <c r="A397" s="172">
        <v>2026</v>
      </c>
      <c r="B397" s="173" t="s">
        <v>35</v>
      </c>
      <c r="C397" s="174" t="s">
        <v>544</v>
      </c>
      <c r="D397" s="174" t="s">
        <v>1531</v>
      </c>
      <c r="E397" s="174" t="s">
        <v>1532</v>
      </c>
      <c r="F397" s="175">
        <v>46090</v>
      </c>
      <c r="G397" s="227">
        <v>1462</v>
      </c>
    </row>
    <row r="398" spans="1:7">
      <c r="A398" s="172">
        <v>2026</v>
      </c>
      <c r="B398" s="173" t="s">
        <v>35</v>
      </c>
      <c r="C398" s="174" t="s">
        <v>544</v>
      </c>
      <c r="D398" s="174" t="s">
        <v>1533</v>
      </c>
      <c r="E398" s="174" t="s">
        <v>1534</v>
      </c>
      <c r="F398" s="175">
        <v>55400</v>
      </c>
      <c r="G398" s="227">
        <v>1754</v>
      </c>
    </row>
    <row r="399" spans="1:7">
      <c r="A399" s="10">
        <v>2026</v>
      </c>
      <c r="B399" s="11" t="s">
        <v>35</v>
      </c>
      <c r="C399" s="12" t="s">
        <v>983</v>
      </c>
      <c r="D399" s="12" t="s">
        <v>1749</v>
      </c>
      <c r="E399" s="15" t="s">
        <v>1885</v>
      </c>
      <c r="F399" s="53">
        <v>46124</v>
      </c>
      <c r="G399" s="227">
        <v>1463</v>
      </c>
    </row>
    <row r="400" spans="1:7">
      <c r="A400" s="10">
        <v>2026</v>
      </c>
      <c r="B400" s="11" t="s">
        <v>35</v>
      </c>
      <c r="C400" s="12" t="s">
        <v>983</v>
      </c>
      <c r="D400" s="12" t="s">
        <v>1779</v>
      </c>
      <c r="E400" s="15" t="s">
        <v>1886</v>
      </c>
      <c r="F400" s="53">
        <v>46604</v>
      </c>
      <c r="G400" s="227">
        <v>1479</v>
      </c>
    </row>
    <row r="401" spans="1:7">
      <c r="A401" s="10">
        <v>2026</v>
      </c>
      <c r="B401" s="11" t="s">
        <v>35</v>
      </c>
      <c r="C401" s="12" t="s">
        <v>983</v>
      </c>
      <c r="D401" s="12" t="s">
        <v>1749</v>
      </c>
      <c r="E401" s="15" t="s">
        <v>1887</v>
      </c>
      <c r="F401" s="53">
        <v>45452</v>
      </c>
      <c r="G401" s="227">
        <v>1442</v>
      </c>
    </row>
    <row r="402" spans="1:7">
      <c r="A402" s="10">
        <v>2026</v>
      </c>
      <c r="B402" s="11" t="s">
        <v>35</v>
      </c>
      <c r="C402" s="12" t="s">
        <v>983</v>
      </c>
      <c r="D402" s="12" t="s">
        <v>1779</v>
      </c>
      <c r="E402" s="15" t="s">
        <v>1888</v>
      </c>
      <c r="F402" s="53">
        <v>46028</v>
      </c>
      <c r="G402" s="227">
        <v>1460</v>
      </c>
    </row>
    <row r="403" spans="1:7">
      <c r="A403" s="10">
        <v>2026</v>
      </c>
      <c r="B403" s="11" t="s">
        <v>35</v>
      </c>
      <c r="C403" s="12" t="s">
        <v>983</v>
      </c>
      <c r="D403" s="12" t="s">
        <v>1596</v>
      </c>
      <c r="E403" s="15" t="s">
        <v>1889</v>
      </c>
      <c r="F403" s="53">
        <v>49529</v>
      </c>
      <c r="G403" s="227">
        <v>1570</v>
      </c>
    </row>
    <row r="404" spans="1:7">
      <c r="A404" s="10">
        <v>2026</v>
      </c>
      <c r="B404" s="11" t="s">
        <v>35</v>
      </c>
      <c r="C404" s="12" t="s">
        <v>983</v>
      </c>
      <c r="D404" s="12" t="s">
        <v>1614</v>
      </c>
      <c r="E404" s="15" t="s">
        <v>1890</v>
      </c>
      <c r="F404" s="53">
        <v>50697</v>
      </c>
      <c r="G404" s="227">
        <v>1607</v>
      </c>
    </row>
    <row r="405" spans="1:7">
      <c r="A405" s="10">
        <v>2026</v>
      </c>
      <c r="B405" s="11" t="s">
        <v>35</v>
      </c>
      <c r="C405" s="12" t="s">
        <v>983</v>
      </c>
      <c r="D405" s="12" t="s">
        <v>1630</v>
      </c>
      <c r="E405" s="15" t="s">
        <v>1891</v>
      </c>
      <c r="F405" s="53">
        <v>51657</v>
      </c>
      <c r="G405" s="227">
        <v>1637</v>
      </c>
    </row>
    <row r="406" spans="1:7">
      <c r="A406" s="10">
        <v>2026</v>
      </c>
      <c r="B406" s="11" t="s">
        <v>35</v>
      </c>
      <c r="C406" s="12" t="s">
        <v>983</v>
      </c>
      <c r="D406" s="12" t="s">
        <v>1638</v>
      </c>
      <c r="E406" s="15" t="s">
        <v>1892</v>
      </c>
      <c r="F406" s="53">
        <v>52809</v>
      </c>
      <c r="G406" s="227">
        <v>1673</v>
      </c>
    </row>
    <row r="407" spans="1:7">
      <c r="A407" s="10">
        <v>2026</v>
      </c>
      <c r="B407" s="11" t="s">
        <v>35</v>
      </c>
      <c r="C407" s="12" t="s">
        <v>1476</v>
      </c>
      <c r="D407" s="12" t="s">
        <v>1477</v>
      </c>
      <c r="E407" s="12" t="s">
        <v>1478</v>
      </c>
      <c r="F407" s="53">
        <v>50688</v>
      </c>
      <c r="G407" s="227">
        <v>1606</v>
      </c>
    </row>
    <row r="408" spans="1:7">
      <c r="A408" s="10">
        <v>2026</v>
      </c>
      <c r="B408" s="11" t="s">
        <v>35</v>
      </c>
      <c r="C408" s="12" t="s">
        <v>1476</v>
      </c>
      <c r="D408" s="12" t="s">
        <v>1395</v>
      </c>
      <c r="E408" s="12" t="s">
        <v>1480</v>
      </c>
      <c r="F408" s="53">
        <v>61650</v>
      </c>
      <c r="G408" s="227">
        <v>1950</v>
      </c>
    </row>
    <row r="409" spans="1:7">
      <c r="A409" s="10">
        <v>2026</v>
      </c>
      <c r="B409" s="11" t="s">
        <v>35</v>
      </c>
      <c r="C409" s="12" t="s">
        <v>1476</v>
      </c>
      <c r="D409" s="12" t="s">
        <v>1400</v>
      </c>
      <c r="E409" s="12" t="s">
        <v>1479</v>
      </c>
      <c r="F409" s="53">
        <v>70190</v>
      </c>
      <c r="G409" s="227">
        <v>2217</v>
      </c>
    </row>
    <row r="410" spans="1:7">
      <c r="A410" s="10">
        <v>2026</v>
      </c>
      <c r="B410" s="11" t="s">
        <v>35</v>
      </c>
      <c r="C410" s="12" t="s">
        <v>1476</v>
      </c>
      <c r="D410" s="12" t="s">
        <v>1406</v>
      </c>
      <c r="E410" s="12" t="s">
        <v>1481</v>
      </c>
      <c r="F410" s="53">
        <v>79990</v>
      </c>
      <c r="G410" s="227">
        <v>2524</v>
      </c>
    </row>
    <row r="411" spans="1:7">
      <c r="F411" s="53"/>
    </row>
    <row r="412" spans="1:7">
      <c r="F412" s="53"/>
    </row>
    <row r="413" spans="1:7">
      <c r="F413" s="53"/>
    </row>
    <row r="414" spans="1:7">
      <c r="F414" s="53"/>
    </row>
    <row r="415" spans="1:7">
      <c r="F415"/>
    </row>
    <row r="416" spans="1:7">
      <c r="F416"/>
    </row>
    <row r="422" spans="6:6">
      <c r="F422"/>
    </row>
  </sheetData>
  <mergeCells count="2">
    <mergeCell ref="A7:G7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Vehicles</vt:lpstr>
      <vt:lpstr>Manufacturer Factory Options</vt:lpstr>
      <vt:lpstr>Additonal Services &amp; Fees</vt:lpstr>
      <vt:lpstr>Late Model or Used Inventory</vt:lpstr>
      <vt:lpstr>Lease</vt:lpstr>
      <vt:lpstr>'Manufacturer Factory Options'!Print_Area</vt:lpstr>
      <vt:lpstr>Vehicles!Print_Area</vt:lpstr>
      <vt:lpstr>'Manufacturer Factory Options'!Print_Titles</vt:lpstr>
      <vt:lpstr>Vehicles!Print_Titles</vt:lpstr>
    </vt:vector>
  </TitlesOfParts>
  <Company>Metropolitan Area Planning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Lloyd, Garrett</dc:creator>
  <cp:lastModifiedBy>Brian Wright</cp:lastModifiedBy>
  <cp:lastPrinted>2025-09-23T14:21:12Z</cp:lastPrinted>
  <dcterms:created xsi:type="dcterms:W3CDTF">2018-07-27T14:15:46Z</dcterms:created>
  <dcterms:modified xsi:type="dcterms:W3CDTF">2025-10-16T12:23:35Z</dcterms:modified>
</cp:coreProperties>
</file>