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lex Corrao\Desktop\GBPC BID\"/>
    </mc:Choice>
  </mc:AlternateContent>
  <xr:revisionPtr revIDLastSave="0" documentId="13_ncr:1_{4768F60D-FF4D-447C-91BB-6E32B5FBCAD6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Cues 2025 Bid Price wTariff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42" i="6" l="1"/>
  <c r="R41" i="6"/>
  <c r="R40" i="6"/>
  <c r="R37" i="6"/>
  <c r="R36" i="6"/>
  <c r="R35" i="6"/>
  <c r="R34" i="6"/>
  <c r="R33" i="6"/>
  <c r="R32" i="6"/>
  <c r="R31" i="6"/>
  <c r="R30" i="6"/>
  <c r="R29" i="6"/>
  <c r="R28" i="6"/>
  <c r="R27" i="6"/>
  <c r="R26" i="6"/>
  <c r="R25" i="6"/>
  <c r="R22" i="6"/>
  <c r="R19" i="6"/>
  <c r="R18" i="6"/>
  <c r="R17" i="6"/>
  <c r="R16" i="6"/>
  <c r="R15" i="6"/>
  <c r="R12" i="6"/>
  <c r="R11" i="6"/>
  <c r="R10" i="6"/>
  <c r="R9" i="6"/>
  <c r="AH42" i="6"/>
  <c r="AE42" i="6"/>
  <c r="AD42" i="6"/>
  <c r="AA42" i="6"/>
  <c r="Z42" i="6"/>
  <c r="W42" i="6"/>
  <c r="V42" i="6"/>
  <c r="S42" i="6"/>
  <c r="O42" i="6"/>
  <c r="N42" i="6"/>
  <c r="K42" i="6"/>
  <c r="J42" i="6"/>
  <c r="G42" i="6"/>
  <c r="F42" i="6"/>
  <c r="D42" i="6"/>
  <c r="AG42" i="6" s="1"/>
  <c r="AH41" i="6"/>
  <c r="AG41" i="6"/>
  <c r="AE41" i="6"/>
  <c r="AD41" i="6"/>
  <c r="AC41" i="6"/>
  <c r="AA41" i="6"/>
  <c r="Z41" i="6"/>
  <c r="Y41" i="6"/>
  <c r="W41" i="6"/>
  <c r="V41" i="6"/>
  <c r="U41" i="6"/>
  <c r="S41" i="6"/>
  <c r="Q41" i="6"/>
  <c r="O41" i="6"/>
  <c r="N41" i="6"/>
  <c r="M41" i="6"/>
  <c r="K41" i="6"/>
  <c r="J41" i="6"/>
  <c r="I41" i="6"/>
  <c r="G41" i="6"/>
  <c r="F41" i="6"/>
  <c r="E41" i="6"/>
  <c r="D41" i="6"/>
  <c r="AF41" i="6" s="1"/>
  <c r="AG40" i="6"/>
  <c r="Y40" i="6"/>
  <c r="Q40" i="6"/>
  <c r="I40" i="6"/>
  <c r="D40" i="6"/>
  <c r="AF37" i="6"/>
  <c r="AA37" i="6"/>
  <c r="X37" i="6"/>
  <c r="S37" i="6"/>
  <c r="P37" i="6"/>
  <c r="K37" i="6"/>
  <c r="H37" i="6"/>
  <c r="D37" i="6"/>
  <c r="AH36" i="6"/>
  <c r="AE36" i="6"/>
  <c r="AD36" i="6"/>
  <c r="AA36" i="6"/>
  <c r="Z36" i="6"/>
  <c r="W36" i="6"/>
  <c r="V36" i="6"/>
  <c r="S36" i="6"/>
  <c r="O36" i="6"/>
  <c r="N36" i="6"/>
  <c r="K36" i="6"/>
  <c r="J36" i="6"/>
  <c r="G36" i="6"/>
  <c r="F36" i="6"/>
  <c r="D36" i="6"/>
  <c r="AG36" i="6" s="1"/>
  <c r="AH35" i="6"/>
  <c r="AG35" i="6"/>
  <c r="AE35" i="6"/>
  <c r="AD35" i="6"/>
  <c r="AC35" i="6"/>
  <c r="AA35" i="6"/>
  <c r="Z35" i="6"/>
  <c r="Y35" i="6"/>
  <c r="W35" i="6"/>
  <c r="V35" i="6"/>
  <c r="U35" i="6"/>
  <c r="S35" i="6"/>
  <c r="Q35" i="6"/>
  <c r="O35" i="6"/>
  <c r="N35" i="6"/>
  <c r="M35" i="6"/>
  <c r="K35" i="6"/>
  <c r="J35" i="6"/>
  <c r="I35" i="6"/>
  <c r="G35" i="6"/>
  <c r="F35" i="6"/>
  <c r="E35" i="6"/>
  <c r="D35" i="6"/>
  <c r="AF35" i="6" s="1"/>
  <c r="AG34" i="6"/>
  <c r="AF34" i="6"/>
  <c r="Y34" i="6"/>
  <c r="X34" i="6"/>
  <c r="Q34" i="6"/>
  <c r="P34" i="6"/>
  <c r="I34" i="6"/>
  <c r="H34" i="6"/>
  <c r="D34" i="6"/>
  <c r="AF33" i="6"/>
  <c r="AE33" i="6"/>
  <c r="AA33" i="6"/>
  <c r="X33" i="6"/>
  <c r="W33" i="6"/>
  <c r="S33" i="6"/>
  <c r="P33" i="6"/>
  <c r="O33" i="6"/>
  <c r="K33" i="6"/>
  <c r="H33" i="6"/>
  <c r="G33" i="6"/>
  <c r="D33" i="6"/>
  <c r="AH32" i="6"/>
  <c r="AE32" i="6"/>
  <c r="AD32" i="6"/>
  <c r="AA32" i="6"/>
  <c r="Z32" i="6"/>
  <c r="W32" i="6"/>
  <c r="V32" i="6"/>
  <c r="S32" i="6"/>
  <c r="O32" i="6"/>
  <c r="N32" i="6"/>
  <c r="K32" i="6"/>
  <c r="J32" i="6"/>
  <c r="G32" i="6"/>
  <c r="F32" i="6"/>
  <c r="D32" i="6"/>
  <c r="AG32" i="6" s="1"/>
  <c r="AH31" i="6"/>
  <c r="AG31" i="6"/>
  <c r="AE31" i="6"/>
  <c r="AD31" i="6"/>
  <c r="AC31" i="6"/>
  <c r="AA31" i="6"/>
  <c r="Z31" i="6"/>
  <c r="Y31" i="6"/>
  <c r="W31" i="6"/>
  <c r="V31" i="6"/>
  <c r="U31" i="6"/>
  <c r="S31" i="6"/>
  <c r="Q31" i="6"/>
  <c r="O31" i="6"/>
  <c r="N31" i="6"/>
  <c r="M31" i="6"/>
  <c r="K31" i="6"/>
  <c r="J31" i="6"/>
  <c r="I31" i="6"/>
  <c r="G31" i="6"/>
  <c r="F31" i="6"/>
  <c r="E31" i="6"/>
  <c r="D31" i="6"/>
  <c r="AF31" i="6" s="1"/>
  <c r="AG30" i="6"/>
  <c r="AF30" i="6"/>
  <c r="AC30" i="6"/>
  <c r="Y30" i="6"/>
  <c r="X30" i="6"/>
  <c r="U30" i="6"/>
  <c r="Q30" i="6"/>
  <c r="P30" i="6"/>
  <c r="M30" i="6"/>
  <c r="I30" i="6"/>
  <c r="H30" i="6"/>
  <c r="E30" i="6"/>
  <c r="D30" i="6"/>
  <c r="D29" i="6"/>
  <c r="AH28" i="6"/>
  <c r="AE28" i="6"/>
  <c r="AD28" i="6"/>
  <c r="AA28" i="6"/>
  <c r="Z28" i="6"/>
  <c r="W28" i="6"/>
  <c r="V28" i="6"/>
  <c r="S28" i="6"/>
  <c r="O28" i="6"/>
  <c r="N28" i="6"/>
  <c r="K28" i="6"/>
  <c r="J28" i="6"/>
  <c r="G28" i="6"/>
  <c r="F28" i="6"/>
  <c r="D28" i="6"/>
  <c r="AG28" i="6" s="1"/>
  <c r="AH27" i="6"/>
  <c r="AG27" i="6"/>
  <c r="AE27" i="6"/>
  <c r="AD27" i="6"/>
  <c r="AC27" i="6"/>
  <c r="AA27" i="6"/>
  <c r="Z27" i="6"/>
  <c r="Y27" i="6"/>
  <c r="W27" i="6"/>
  <c r="V27" i="6"/>
  <c r="U27" i="6"/>
  <c r="S27" i="6"/>
  <c r="Q27" i="6"/>
  <c r="O27" i="6"/>
  <c r="N27" i="6"/>
  <c r="M27" i="6"/>
  <c r="K27" i="6"/>
  <c r="J27" i="6"/>
  <c r="I27" i="6"/>
  <c r="G27" i="6"/>
  <c r="F27" i="6"/>
  <c r="E27" i="6"/>
  <c r="D27" i="6"/>
  <c r="AF27" i="6" s="1"/>
  <c r="D26" i="6"/>
  <c r="AA25" i="6"/>
  <c r="S25" i="6"/>
  <c r="K25" i="6"/>
  <c r="D25" i="6"/>
  <c r="AB25" i="6" s="1"/>
  <c r="AH22" i="6"/>
  <c r="AE22" i="6"/>
  <c r="AD22" i="6"/>
  <c r="AA22" i="6"/>
  <c r="Z22" i="6"/>
  <c r="W22" i="6"/>
  <c r="V22" i="6"/>
  <c r="S22" i="6"/>
  <c r="O22" i="6"/>
  <c r="N22" i="6"/>
  <c r="K22" i="6"/>
  <c r="J22" i="6"/>
  <c r="G22" i="6"/>
  <c r="F22" i="6"/>
  <c r="D22" i="6"/>
  <c r="AG22" i="6" s="1"/>
  <c r="AH19" i="6"/>
  <c r="AG19" i="6"/>
  <c r="AE19" i="6"/>
  <c r="AD19" i="6"/>
  <c r="AC19" i="6"/>
  <c r="AA19" i="6"/>
  <c r="Z19" i="6"/>
  <c r="Y19" i="6"/>
  <c r="W19" i="6"/>
  <c r="V19" i="6"/>
  <c r="U19" i="6"/>
  <c r="S19" i="6"/>
  <c r="Q19" i="6"/>
  <c r="O19" i="6"/>
  <c r="N19" i="6"/>
  <c r="M19" i="6"/>
  <c r="K19" i="6"/>
  <c r="J19" i="6"/>
  <c r="I19" i="6"/>
  <c r="G19" i="6"/>
  <c r="F19" i="6"/>
  <c r="E19" i="6"/>
  <c r="D19" i="6"/>
  <c r="AF19" i="6" s="1"/>
  <c r="AG18" i="6"/>
  <c r="Y18" i="6"/>
  <c r="Q18" i="6"/>
  <c r="I18" i="6"/>
  <c r="D18" i="6"/>
  <c r="AB18" i="6" s="1"/>
  <c r="AF17" i="6"/>
  <c r="AA17" i="6"/>
  <c r="X17" i="6"/>
  <c r="S17" i="6"/>
  <c r="P17" i="6"/>
  <c r="K17" i="6"/>
  <c r="H17" i="6"/>
  <c r="D17" i="6"/>
  <c r="AH16" i="6"/>
  <c r="AE16" i="6"/>
  <c r="AD16" i="6"/>
  <c r="AA16" i="6"/>
  <c r="Z16" i="6"/>
  <c r="W16" i="6"/>
  <c r="V16" i="6"/>
  <c r="S16" i="6"/>
  <c r="O16" i="6"/>
  <c r="N16" i="6"/>
  <c r="K16" i="6"/>
  <c r="J16" i="6"/>
  <c r="G16" i="6"/>
  <c r="F16" i="6"/>
  <c r="D16" i="6"/>
  <c r="AG16" i="6" s="1"/>
  <c r="AH15" i="6"/>
  <c r="AG15" i="6"/>
  <c r="AE15" i="6"/>
  <c r="AD15" i="6"/>
  <c r="AC15" i="6"/>
  <c r="AA15" i="6"/>
  <c r="Z15" i="6"/>
  <c r="Y15" i="6"/>
  <c r="W15" i="6"/>
  <c r="V15" i="6"/>
  <c r="U15" i="6"/>
  <c r="S15" i="6"/>
  <c r="Q15" i="6"/>
  <c r="O15" i="6"/>
  <c r="N15" i="6"/>
  <c r="M15" i="6"/>
  <c r="K15" i="6"/>
  <c r="J15" i="6"/>
  <c r="I15" i="6"/>
  <c r="G15" i="6"/>
  <c r="F15" i="6"/>
  <c r="E15" i="6"/>
  <c r="D15" i="6"/>
  <c r="AF15" i="6" s="1"/>
  <c r="AG12" i="6"/>
  <c r="AF12" i="6"/>
  <c r="Y12" i="6"/>
  <c r="X12" i="6"/>
  <c r="Q12" i="6"/>
  <c r="P12" i="6"/>
  <c r="I12" i="6"/>
  <c r="H12" i="6"/>
  <c r="D12" i="6"/>
  <c r="AF11" i="6"/>
  <c r="AE11" i="6"/>
  <c r="AA11" i="6"/>
  <c r="X11" i="6"/>
  <c r="W11" i="6"/>
  <c r="S11" i="6"/>
  <c r="P11" i="6"/>
  <c r="O11" i="6"/>
  <c r="K11" i="6"/>
  <c r="H11" i="6"/>
  <c r="G11" i="6"/>
  <c r="D11" i="6"/>
  <c r="AH10" i="6"/>
  <c r="AE10" i="6"/>
  <c r="AD10" i="6"/>
  <c r="AA10" i="6"/>
  <c r="Z10" i="6"/>
  <c r="W10" i="6"/>
  <c r="V10" i="6"/>
  <c r="S10" i="6"/>
  <c r="O10" i="6"/>
  <c r="N10" i="6"/>
  <c r="K10" i="6"/>
  <c r="J10" i="6"/>
  <c r="G10" i="6"/>
  <c r="F10" i="6"/>
  <c r="D10" i="6"/>
  <c r="AG10" i="6" s="1"/>
  <c r="AH9" i="6"/>
  <c r="AG9" i="6"/>
  <c r="AE9" i="6"/>
  <c r="AD9" i="6"/>
  <c r="AC9" i="6"/>
  <c r="AA9" i="6"/>
  <c r="Z9" i="6"/>
  <c r="Y9" i="6"/>
  <c r="W9" i="6"/>
  <c r="V9" i="6"/>
  <c r="U9" i="6"/>
  <c r="S9" i="6"/>
  <c r="Q9" i="6"/>
  <c r="O9" i="6"/>
  <c r="N9" i="6"/>
  <c r="M9" i="6"/>
  <c r="K9" i="6"/>
  <c r="J9" i="6"/>
  <c r="I9" i="6"/>
  <c r="G9" i="6"/>
  <c r="F9" i="6"/>
  <c r="E9" i="6"/>
  <c r="D9" i="6"/>
  <c r="AF9" i="6" s="1"/>
  <c r="AE26" i="6" l="1"/>
  <c r="AA26" i="6"/>
  <c r="W26" i="6"/>
  <c r="S26" i="6"/>
  <c r="O26" i="6"/>
  <c r="K26" i="6"/>
  <c r="G26" i="6"/>
  <c r="AH26" i="6"/>
  <c r="AD26" i="6"/>
  <c r="Z26" i="6"/>
  <c r="V26" i="6"/>
  <c r="N26" i="6"/>
  <c r="J26" i="6"/>
  <c r="F26" i="6"/>
  <c r="T26" i="6"/>
  <c r="AB26" i="6"/>
  <c r="AH29" i="6"/>
  <c r="AD29" i="6"/>
  <c r="Z29" i="6"/>
  <c r="V29" i="6"/>
  <c r="N29" i="6"/>
  <c r="J29" i="6"/>
  <c r="F29" i="6"/>
  <c r="AG29" i="6"/>
  <c r="AC29" i="6"/>
  <c r="Y29" i="6"/>
  <c r="U29" i="6"/>
  <c r="Q29" i="6"/>
  <c r="M29" i="6"/>
  <c r="I29" i="6"/>
  <c r="E29" i="6"/>
  <c r="L29" i="6"/>
  <c r="AB29" i="6"/>
  <c r="L18" i="6"/>
  <c r="L25" i="6"/>
  <c r="E26" i="6"/>
  <c r="U26" i="6"/>
  <c r="AC26" i="6"/>
  <c r="O29" i="6"/>
  <c r="AE29" i="6"/>
  <c r="AE40" i="6"/>
  <c r="AA40" i="6"/>
  <c r="W40" i="6"/>
  <c r="S40" i="6"/>
  <c r="O40" i="6"/>
  <c r="K40" i="6"/>
  <c r="G40" i="6"/>
  <c r="AH40" i="6"/>
  <c r="AD40" i="6"/>
  <c r="Z40" i="6"/>
  <c r="V40" i="6"/>
  <c r="N40" i="6"/>
  <c r="J40" i="6"/>
  <c r="F40" i="6"/>
  <c r="T40" i="6"/>
  <c r="AB40" i="6"/>
  <c r="L26" i="6"/>
  <c r="T29" i="6"/>
  <c r="AE18" i="6"/>
  <c r="AA18" i="6"/>
  <c r="W18" i="6"/>
  <c r="S18" i="6"/>
  <c r="O18" i="6"/>
  <c r="K18" i="6"/>
  <c r="G18" i="6"/>
  <c r="AH18" i="6"/>
  <c r="AD18" i="6"/>
  <c r="Z18" i="6"/>
  <c r="V18" i="6"/>
  <c r="N18" i="6"/>
  <c r="J18" i="6"/>
  <c r="F18" i="6"/>
  <c r="T18" i="6"/>
  <c r="AH25" i="6"/>
  <c r="AD25" i="6"/>
  <c r="Z25" i="6"/>
  <c r="V25" i="6"/>
  <c r="N25" i="6"/>
  <c r="J25" i="6"/>
  <c r="F25" i="6"/>
  <c r="AG25" i="6"/>
  <c r="AC25" i="6"/>
  <c r="Y25" i="6"/>
  <c r="U25" i="6"/>
  <c r="Q25" i="6"/>
  <c r="M25" i="6"/>
  <c r="I25" i="6"/>
  <c r="E25" i="6"/>
  <c r="T25" i="6"/>
  <c r="M26" i="6"/>
  <c r="G29" i="6"/>
  <c r="W29" i="6"/>
  <c r="L40" i="6"/>
  <c r="AE12" i="6"/>
  <c r="AA12" i="6"/>
  <c r="W12" i="6"/>
  <c r="S12" i="6"/>
  <c r="O12" i="6"/>
  <c r="K12" i="6"/>
  <c r="G12" i="6"/>
  <c r="AH12" i="6"/>
  <c r="AD12" i="6"/>
  <c r="Z12" i="6"/>
  <c r="V12" i="6"/>
  <c r="N12" i="6"/>
  <c r="J12" i="6"/>
  <c r="F12" i="6"/>
  <c r="L12" i="6"/>
  <c r="T12" i="6"/>
  <c r="AB12" i="6"/>
  <c r="AH17" i="6"/>
  <c r="AD17" i="6"/>
  <c r="Z17" i="6"/>
  <c r="V17" i="6"/>
  <c r="N17" i="6"/>
  <c r="J17" i="6"/>
  <c r="F17" i="6"/>
  <c r="AG17" i="6"/>
  <c r="AC17" i="6"/>
  <c r="Y17" i="6"/>
  <c r="U17" i="6"/>
  <c r="Q17" i="6"/>
  <c r="M17" i="6"/>
  <c r="I17" i="6"/>
  <c r="E17" i="6"/>
  <c r="L17" i="6"/>
  <c r="T17" i="6"/>
  <c r="AB17" i="6"/>
  <c r="E18" i="6"/>
  <c r="M18" i="6"/>
  <c r="U18" i="6"/>
  <c r="AC18" i="6"/>
  <c r="G25" i="6"/>
  <c r="O25" i="6"/>
  <c r="W25" i="6"/>
  <c r="AE25" i="6"/>
  <c r="H26" i="6"/>
  <c r="P26" i="6"/>
  <c r="X26" i="6"/>
  <c r="AF26" i="6"/>
  <c r="H29" i="6"/>
  <c r="P29" i="6"/>
  <c r="X29" i="6"/>
  <c r="AF29" i="6"/>
  <c r="AE34" i="6"/>
  <c r="AA34" i="6"/>
  <c r="W34" i="6"/>
  <c r="S34" i="6"/>
  <c r="O34" i="6"/>
  <c r="K34" i="6"/>
  <c r="G34" i="6"/>
  <c r="AH34" i="6"/>
  <c r="AD34" i="6"/>
  <c r="Z34" i="6"/>
  <c r="V34" i="6"/>
  <c r="N34" i="6"/>
  <c r="J34" i="6"/>
  <c r="F34" i="6"/>
  <c r="L34" i="6"/>
  <c r="T34" i="6"/>
  <c r="AB34" i="6"/>
  <c r="AH37" i="6"/>
  <c r="AD37" i="6"/>
  <c r="Z37" i="6"/>
  <c r="V37" i="6"/>
  <c r="N37" i="6"/>
  <c r="J37" i="6"/>
  <c r="F37" i="6"/>
  <c r="AG37" i="6"/>
  <c r="AC37" i="6"/>
  <c r="Y37" i="6"/>
  <c r="U37" i="6"/>
  <c r="Q37" i="6"/>
  <c r="M37" i="6"/>
  <c r="I37" i="6"/>
  <c r="E37" i="6"/>
  <c r="L37" i="6"/>
  <c r="T37" i="6"/>
  <c r="AB37" i="6"/>
  <c r="E40" i="6"/>
  <c r="M40" i="6"/>
  <c r="U40" i="6"/>
  <c r="AC40" i="6"/>
  <c r="AH11" i="6"/>
  <c r="AD11" i="6"/>
  <c r="Z11" i="6"/>
  <c r="V11" i="6"/>
  <c r="N11" i="6"/>
  <c r="J11" i="6"/>
  <c r="F11" i="6"/>
  <c r="AG11" i="6"/>
  <c r="AC11" i="6"/>
  <c r="Y11" i="6"/>
  <c r="U11" i="6"/>
  <c r="Q11" i="6"/>
  <c r="M11" i="6"/>
  <c r="I11" i="6"/>
  <c r="E11" i="6"/>
  <c r="L11" i="6"/>
  <c r="T11" i="6"/>
  <c r="AB11" i="6"/>
  <c r="E12" i="6"/>
  <c r="M12" i="6"/>
  <c r="U12" i="6"/>
  <c r="AC12" i="6"/>
  <c r="G17" i="6"/>
  <c r="O17" i="6"/>
  <c r="W17" i="6"/>
  <c r="AE17" i="6"/>
  <c r="H18" i="6"/>
  <c r="P18" i="6"/>
  <c r="X18" i="6"/>
  <c r="AF18" i="6"/>
  <c r="H25" i="6"/>
  <c r="P25" i="6"/>
  <c r="X25" i="6"/>
  <c r="AF25" i="6"/>
  <c r="I26" i="6"/>
  <c r="Q26" i="6"/>
  <c r="Y26" i="6"/>
  <c r="AG26" i="6"/>
  <c r="K29" i="6"/>
  <c r="S29" i="6"/>
  <c r="AA29" i="6"/>
  <c r="AE30" i="6"/>
  <c r="AA30" i="6"/>
  <c r="W30" i="6"/>
  <c r="S30" i="6"/>
  <c r="O30" i="6"/>
  <c r="K30" i="6"/>
  <c r="G30" i="6"/>
  <c r="AH30" i="6"/>
  <c r="AD30" i="6"/>
  <c r="Z30" i="6"/>
  <c r="V30" i="6"/>
  <c r="N30" i="6"/>
  <c r="J30" i="6"/>
  <c r="F30" i="6"/>
  <c r="L30" i="6"/>
  <c r="T30" i="6"/>
  <c r="AB30" i="6"/>
  <c r="AH33" i="6"/>
  <c r="AD33" i="6"/>
  <c r="Z33" i="6"/>
  <c r="V33" i="6"/>
  <c r="N33" i="6"/>
  <c r="J33" i="6"/>
  <c r="F33" i="6"/>
  <c r="AG33" i="6"/>
  <c r="AC33" i="6"/>
  <c r="Y33" i="6"/>
  <c r="U33" i="6"/>
  <c r="Q33" i="6"/>
  <c r="M33" i="6"/>
  <c r="I33" i="6"/>
  <c r="E33" i="6"/>
  <c r="L33" i="6"/>
  <c r="T33" i="6"/>
  <c r="AB33" i="6"/>
  <c r="E34" i="6"/>
  <c r="M34" i="6"/>
  <c r="U34" i="6"/>
  <c r="AC34" i="6"/>
  <c r="G37" i="6"/>
  <c r="O37" i="6"/>
  <c r="W37" i="6"/>
  <c r="AE37" i="6"/>
  <c r="H40" i="6"/>
  <c r="P40" i="6"/>
  <c r="X40" i="6"/>
  <c r="AF40" i="6"/>
  <c r="H10" i="6"/>
  <c r="L10" i="6"/>
  <c r="P10" i="6"/>
  <c r="T10" i="6"/>
  <c r="X10" i="6"/>
  <c r="AB10" i="6"/>
  <c r="AF10" i="6"/>
  <c r="H16" i="6"/>
  <c r="L16" i="6"/>
  <c r="P16" i="6"/>
  <c r="T16" i="6"/>
  <c r="X16" i="6"/>
  <c r="AB16" i="6"/>
  <c r="AF16" i="6"/>
  <c r="H22" i="6"/>
  <c r="L22" i="6"/>
  <c r="P22" i="6"/>
  <c r="T22" i="6"/>
  <c r="X22" i="6"/>
  <c r="AB22" i="6"/>
  <c r="AF22" i="6"/>
  <c r="H28" i="6"/>
  <c r="L28" i="6"/>
  <c r="P28" i="6"/>
  <c r="T28" i="6"/>
  <c r="X28" i="6"/>
  <c r="AB28" i="6"/>
  <c r="AF28" i="6"/>
  <c r="H32" i="6"/>
  <c r="L32" i="6"/>
  <c r="P32" i="6"/>
  <c r="T32" i="6"/>
  <c r="X32" i="6"/>
  <c r="AB32" i="6"/>
  <c r="AF32" i="6"/>
  <c r="H36" i="6"/>
  <c r="L36" i="6"/>
  <c r="P36" i="6"/>
  <c r="T36" i="6"/>
  <c r="X36" i="6"/>
  <c r="AB36" i="6"/>
  <c r="AF36" i="6"/>
  <c r="H42" i="6"/>
  <c r="L42" i="6"/>
  <c r="P42" i="6"/>
  <c r="T42" i="6"/>
  <c r="X42" i="6"/>
  <c r="AB42" i="6"/>
  <c r="AF42" i="6"/>
  <c r="H9" i="6"/>
  <c r="L9" i="6"/>
  <c r="P9" i="6"/>
  <c r="T9" i="6"/>
  <c r="X9" i="6"/>
  <c r="AB9" i="6"/>
  <c r="E10" i="6"/>
  <c r="I10" i="6"/>
  <c r="M10" i="6"/>
  <c r="Q10" i="6"/>
  <c r="U10" i="6"/>
  <c r="Y10" i="6"/>
  <c r="AC10" i="6"/>
  <c r="H15" i="6"/>
  <c r="L15" i="6"/>
  <c r="P15" i="6"/>
  <c r="T15" i="6"/>
  <c r="X15" i="6"/>
  <c r="AB15" i="6"/>
  <c r="E16" i="6"/>
  <c r="I16" i="6"/>
  <c r="M16" i="6"/>
  <c r="Q16" i="6"/>
  <c r="U16" i="6"/>
  <c r="Y16" i="6"/>
  <c r="AC16" i="6"/>
  <c r="H19" i="6"/>
  <c r="L19" i="6"/>
  <c r="P19" i="6"/>
  <c r="T19" i="6"/>
  <c r="X19" i="6"/>
  <c r="AB19" i="6"/>
  <c r="E22" i="6"/>
  <c r="I22" i="6"/>
  <c r="M22" i="6"/>
  <c r="Q22" i="6"/>
  <c r="U22" i="6"/>
  <c r="Y22" i="6"/>
  <c r="AC22" i="6"/>
  <c r="H27" i="6"/>
  <c r="L27" i="6"/>
  <c r="P27" i="6"/>
  <c r="T27" i="6"/>
  <c r="X27" i="6"/>
  <c r="AB27" i="6"/>
  <c r="E28" i="6"/>
  <c r="I28" i="6"/>
  <c r="M28" i="6"/>
  <c r="Q28" i="6"/>
  <c r="U28" i="6"/>
  <c r="Y28" i="6"/>
  <c r="AC28" i="6"/>
  <c r="H31" i="6"/>
  <c r="L31" i="6"/>
  <c r="P31" i="6"/>
  <c r="T31" i="6"/>
  <c r="X31" i="6"/>
  <c r="AB31" i="6"/>
  <c r="E32" i="6"/>
  <c r="I32" i="6"/>
  <c r="M32" i="6"/>
  <c r="Q32" i="6"/>
  <c r="U32" i="6"/>
  <c r="Y32" i="6"/>
  <c r="AC32" i="6"/>
  <c r="H35" i="6"/>
  <c r="L35" i="6"/>
  <c r="P35" i="6"/>
  <c r="T35" i="6"/>
  <c r="X35" i="6"/>
  <c r="AB35" i="6"/>
  <c r="E36" i="6"/>
  <c r="I36" i="6"/>
  <c r="M36" i="6"/>
  <c r="Q36" i="6"/>
  <c r="U36" i="6"/>
  <c r="Y36" i="6"/>
  <c r="AC36" i="6"/>
  <c r="H41" i="6"/>
  <c r="L41" i="6"/>
  <c r="P41" i="6"/>
  <c r="T41" i="6"/>
  <c r="X41" i="6"/>
  <c r="AB41" i="6"/>
  <c r="E42" i="6"/>
  <c r="I42" i="6"/>
  <c r="M42" i="6"/>
  <c r="Q42" i="6"/>
  <c r="U42" i="6"/>
  <c r="Y42" i="6"/>
  <c r="AC42" i="6"/>
</calcChain>
</file>

<file path=xl/sharedStrings.xml><?xml version="1.0" encoding="utf-8"?>
<sst xmlns="http://schemas.openxmlformats.org/spreadsheetml/2006/main" count="87" uniqueCount="72">
  <si>
    <t xml:space="preserve"> </t>
  </si>
  <si>
    <t>Description: Public Safety and Public Works Aftermarket Equipment</t>
  </si>
  <si>
    <t>Item #</t>
  </si>
  <si>
    <t>Pricing Proposal Form</t>
  </si>
  <si>
    <t>GBPC|BAPERN GBPC 2025 Aftermarket</t>
  </si>
  <si>
    <t>Proposal Due Date: September 24, 2025 at 4:00 PM</t>
  </si>
  <si>
    <t>Respondent:</t>
  </si>
  <si>
    <t xml:space="preserve">Aftermarket Equipment - Aerial Lift </t>
  </si>
  <si>
    <t>Tariff Increases</t>
  </si>
  <si>
    <t>Standard Aerial Devices:</t>
  </si>
  <si>
    <t>Price</t>
  </si>
  <si>
    <t>Bid Price</t>
  </si>
  <si>
    <t>Tariff Increase 1%</t>
  </si>
  <si>
    <t>Tariff Increase 2%</t>
  </si>
  <si>
    <t>Tariff Increase 3%</t>
  </si>
  <si>
    <t>Tariff Increase 4%</t>
  </si>
  <si>
    <t>Tariff Increase 5%</t>
  </si>
  <si>
    <t>Tariff Increase 6%</t>
  </si>
  <si>
    <t>Tariff Increase 7%</t>
  </si>
  <si>
    <t>Tariff Increase 8%</t>
  </si>
  <si>
    <t>Tariff Increase 9%</t>
  </si>
  <si>
    <t>Tariff Increase 10%</t>
  </si>
  <si>
    <t>Tariff Increase 11%</t>
  </si>
  <si>
    <t>Tariff Increase 12%</t>
  </si>
  <si>
    <t>Tariff Increase 13%</t>
  </si>
  <si>
    <t>Tariff Increase 14%</t>
  </si>
  <si>
    <t>Tariff Increase 15%</t>
  </si>
  <si>
    <t>Tariff Increase 16%</t>
  </si>
  <si>
    <t>Tariff Increase 17%</t>
  </si>
  <si>
    <t>Tariff Increase 18%</t>
  </si>
  <si>
    <t>Tariff Increase 19%</t>
  </si>
  <si>
    <t>Tariff Increase 20%</t>
  </si>
  <si>
    <t>Tariff Increase 21%</t>
  </si>
  <si>
    <t>Tariff Increase 22%</t>
  </si>
  <si>
    <t>Tariff Increase 23%</t>
  </si>
  <si>
    <t>Tariff Increase 24%</t>
  </si>
  <si>
    <t>Tariff Increase 25%</t>
  </si>
  <si>
    <t>Tariff Increase 26%</t>
  </si>
  <si>
    <t>Tariff Increase 27%</t>
  </si>
  <si>
    <t>Tariff Increase 28%</t>
  </si>
  <si>
    <t>Tariff Increase 29%</t>
  </si>
  <si>
    <t>Tariff Increase 30%</t>
  </si>
  <si>
    <t>Versalift Vantel 29-NE- Non-insulated 29'/34' working height, 2 year aerial warranty, Reading aluminum walk-in CSV Cutaway Body, 9,900 GVWR</t>
  </si>
  <si>
    <t>Versalift Tel 35 EIH- Insulated 35'/40' working height telescopic, PTO driven hydraulics, 2 year aerial warranty, 11' Steel Body, 19,500 GVWR</t>
  </si>
  <si>
    <t>Versalift SST-37-EIH- Insulated 37'/42' working height telescopic/articulated with Tru Guard insulated upper controls, PTO hydraulics, 2 year aerial warranty, 11' Steel body, 17,500 GVWR</t>
  </si>
  <si>
    <t>Versalift SST-40-EIH- Insulated 40'/45' working height telescopic/articulated with Tru Guard insulated upper controls, PTO hydraulics, 2 year aerial warranty, 11' Steel body, 17,500 GVWR</t>
  </si>
  <si>
    <t>Material Handling Aerial Devices:</t>
  </si>
  <si>
    <t>Versalift VST-36-MHI- Insulated 36'/41' working height telescopic/articulated with Tru Guard insulated upper controls, 1000# hydraulic jib, 2 year aerial warranty, 11' Steel body, 19,500 GVWR</t>
  </si>
  <si>
    <t>Versalift VST-40-MHI- Insulated 40'/45' working height telescopic/articulated with Tru Guard insulated upper controls, 1000# hydraulic jib, 2 year aerial warranty, 11' Steel body, 19,500 GVWR</t>
  </si>
  <si>
    <t>Versalift VST-47-MHI- Insulated 47'/52' working height telescopic/articulated with Tru Guard insulated upper controls, 1000# hydraulic jib, 2 year aerial warranty, 11' Steel body, 19,500 GVWR</t>
  </si>
  <si>
    <t>Versalift VST-52-MHI- Insulated 52'/57' working height telescopic/articulated with Tru Guard insulated upper controls, 1000# hydraulic jib, 2 year warranty, 13' Steel body,22,000 GVWR</t>
  </si>
  <si>
    <t>Versalift VST-55-HDI- Insulated 60' working height telescopic/articulated with Tru Guard insulated upper controls, 1000# hydraulic jib, 2 year warranty, 13' Steel body,22,000 GVWR</t>
  </si>
  <si>
    <t>Forestry Aerial Devices:</t>
  </si>
  <si>
    <t>Versalift SST-40-EIH Metro Forestry- 47' working height, insulated, telescopic/articulated, 2 year aerial warranty, 7 yard Steel chip body painted white with hoist, 19,500 GVWR</t>
  </si>
  <si>
    <t>Options:</t>
  </si>
  <si>
    <t>Hydraulic tool circuit at bucket to include qucik connect fittings and covers</t>
  </si>
  <si>
    <t>12 VDC emergency back up hydraulic system for aerial device and outriggers</t>
  </si>
  <si>
    <t>Tow package- 2" receiver, "D" rings, 7 spade trailer plug</t>
  </si>
  <si>
    <t>Removable utility vise</t>
  </si>
  <si>
    <t>Bucket liner</t>
  </si>
  <si>
    <t>Hydraulic pole saw with hoses and fittings</t>
  </si>
  <si>
    <t>Hydraulic chain saw with hoses, scabbard and fittings</t>
  </si>
  <si>
    <t>Upgrade steel body to BFX fiberglass body with aluminum understructure</t>
  </si>
  <si>
    <t>Paint or powder coat body color other than white--Non metallic urethane paint</t>
  </si>
  <si>
    <t>Auxiliary outriggers for increased capacity, VST 40</t>
  </si>
  <si>
    <t>Automatic boom latch</t>
  </si>
  <si>
    <t>Hydraulic bucket rotation</t>
  </si>
  <si>
    <t>Six point amber flashing LED lighting system. Two lights front, two rear and one each side of truck</t>
  </si>
  <si>
    <t>Bodies:</t>
  </si>
  <si>
    <t>Steel Utility body for dual rear wheel chassis with 60" CA</t>
  </si>
  <si>
    <t>Composite Utility body for dual rear wheel chassis with 84" CA</t>
  </si>
  <si>
    <t>Composite Utility body for dual rear wheel chassis with 60" 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</si>
</sst>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9">
    <font>
      <sz val="10"/>
      <color rgb="FF000000"/>
      <name val="Arial"/>
    </font>
    <font>
      <sz val="10"/>
      <name val="Arial"/>
    </font>
    <font>
      <b/>
      <sz val="11"/>
      <color rgb="FF000000"/>
      <name val="&quot;Franklin Gothic Book&quot;"/>
    </font>
    <font>
      <sz val="11"/>
      <color rgb="FF000000"/>
      <name val="&quot;Franklin Gothic Book&quot;"/>
    </font>
    <font>
      <sz val="10"/>
      <name val="Arial"/>
    </font>
    <font>
      <sz val="12"/>
      <name val="Calibri"/>
    </font>
    <font>
      <sz val="10"/>
      <color rgb="FF000000"/>
      <name val="&quot;Franklin Gothic Book&quot;"/>
    </font>
    <font>
      <b/>
      <sz val="10"/>
      <name val="Arial"/>
    </font>
    <font>
      <b/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D8D8D8"/>
        <bgColor rgb="FFD8D8D8"/>
      </patternFill>
    </fill>
    <fill>
      <patternFill patternType="solid">
        <fgColor rgb="FFCCCCCC"/>
        <bgColor rgb="FFCCCCCC"/>
      </patternFill>
    </fill>
  </fills>
  <borders count="10">
    <border>
      <left/>
      <right/>
      <top/>
      <bottom/>
      <diagonal/>
    </border>
    <border>
      <left style="thin">
        <color rgb="FFA6A6A6"/>
      </left>
      <right/>
      <top style="thin">
        <color rgb="FFA6A6A6"/>
      </top>
      <bottom style="thin">
        <color rgb="FFA6A6A6"/>
      </bottom>
      <diagonal/>
    </border>
    <border>
      <left/>
      <right/>
      <top style="thin">
        <color rgb="FFA6A6A6"/>
      </top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 style="thin">
        <color rgb="FFA6A6A6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3" fillId="0" borderId="0" xfId="0" applyFont="1" applyAlignment="1">
      <alignment horizontal="left"/>
    </xf>
    <xf numFmtId="0" fontId="1" fillId="4" borderId="0" xfId="0" applyFont="1" applyFill="1"/>
    <xf numFmtId="0" fontId="6" fillId="2" borderId="6" xfId="0" applyFont="1" applyFill="1" applyBorder="1"/>
    <xf numFmtId="0" fontId="6" fillId="2" borderId="7" xfId="0" applyFont="1" applyFill="1" applyBorder="1"/>
    <xf numFmtId="0" fontId="6" fillId="2" borderId="8" xfId="0" applyFont="1" applyFill="1" applyBorder="1"/>
    <xf numFmtId="2" fontId="7" fillId="4" borderId="0" xfId="0" applyNumberFormat="1" applyFont="1" applyFill="1"/>
    <xf numFmtId="0" fontId="8" fillId="4" borderId="0" xfId="0" applyFont="1" applyFill="1"/>
    <xf numFmtId="0" fontId="6" fillId="2" borderId="9" xfId="0" applyFont="1" applyFill="1" applyBorder="1"/>
    <xf numFmtId="0" fontId="6" fillId="2" borderId="5" xfId="0" applyFont="1" applyFill="1" applyBorder="1"/>
    <xf numFmtId="2" fontId="4" fillId="0" borderId="0" xfId="0" applyNumberFormat="1" applyFont="1"/>
    <xf numFmtId="0" fontId="4" fillId="0" borderId="0" xfId="0" applyFont="1"/>
    <xf numFmtId="164" fontId="4" fillId="0" borderId="0" xfId="0" applyNumberFormat="1" applyFont="1"/>
    <xf numFmtId="164" fontId="5" fillId="0" borderId="0" xfId="0" applyNumberFormat="1" applyFont="1"/>
    <xf numFmtId="164" fontId="1" fillId="0" borderId="0" xfId="0" applyNumberFormat="1" applyFont="1"/>
    <xf numFmtId="0" fontId="4" fillId="0" borderId="0" xfId="0" applyFont="1" applyAlignment="1">
      <alignment wrapText="1"/>
    </xf>
    <xf numFmtId="2" fontId="4" fillId="4" borderId="0" xfId="0" applyNumberFormat="1" applyFont="1" applyFill="1"/>
    <xf numFmtId="0" fontId="7" fillId="4" borderId="0" xfId="0" applyFont="1" applyFill="1" applyAlignment="1">
      <alignment wrapText="1"/>
    </xf>
    <xf numFmtId="164" fontId="4" fillId="4" borderId="0" xfId="0" applyNumberFormat="1" applyFont="1" applyFill="1"/>
    <xf numFmtId="0" fontId="4" fillId="4" borderId="0" xfId="0" applyFont="1" applyFill="1"/>
    <xf numFmtId="0" fontId="7" fillId="4" borderId="0" xfId="0" applyFont="1" applyFill="1"/>
    <xf numFmtId="0" fontId="4" fillId="0" borderId="4" xfId="0" applyFont="1" applyBorder="1"/>
    <xf numFmtId="0" fontId="1" fillId="0" borderId="4" xfId="0" applyFont="1" applyBorder="1"/>
    <xf numFmtId="0" fontId="1" fillId="0" borderId="5" xfId="0" applyFont="1" applyBorder="1"/>
    <xf numFmtId="49" fontId="5" fillId="3" borderId="6" xfId="0" applyNumberFormat="1" applyFont="1" applyFill="1" applyBorder="1" applyAlignment="1">
      <alignment wrapText="1"/>
    </xf>
    <xf numFmtId="0" fontId="1" fillId="0" borderId="7" xfId="0" applyFont="1" applyBorder="1"/>
    <xf numFmtId="0" fontId="1" fillId="0" borderId="8" xfId="0" applyFont="1" applyBorder="1"/>
    <xf numFmtId="0" fontId="2" fillId="0" borderId="1" xfId="0" applyFont="1" applyBorder="1" applyAlignment="1">
      <alignment horizontal="left"/>
    </xf>
    <xf numFmtId="0" fontId="1" fillId="0" borderId="2" xfId="0" applyFont="1" applyBorder="1"/>
    <xf numFmtId="0" fontId="1" fillId="0" borderId="3" xfId="0" applyFont="1" applyBorder="1"/>
    <xf numFmtId="0" fontId="3" fillId="0" borderId="1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  <pageSetUpPr fitToPage="1"/>
  </sheetPr>
  <dimension ref="A1:AH951"/>
  <sheetViews>
    <sheetView tabSelected="1" topLeftCell="J19" workbookViewId="0">
      <selection activeCell="R26" sqref="R26"/>
    </sheetView>
  </sheetViews>
  <sheetFormatPr defaultColWidth="12.5703125" defaultRowHeight="15.75" customHeight="1"/>
  <cols>
    <col min="1" max="1" width="9.85546875" customWidth="1"/>
    <col min="2" max="2" width="117.7109375" customWidth="1"/>
    <col min="3" max="3" width="0.42578125" customWidth="1"/>
    <col min="5" max="5" width="14.5703125" customWidth="1"/>
    <col min="6" max="6" width="14.42578125" customWidth="1"/>
    <col min="7" max="7" width="14.5703125" customWidth="1"/>
    <col min="8" max="8" width="14.85546875" customWidth="1"/>
    <col min="9" max="9" width="14.42578125" customWidth="1"/>
    <col min="10" max="11" width="14.85546875" customWidth="1"/>
    <col min="12" max="12" width="14.5703125" customWidth="1"/>
    <col min="13" max="14" width="14.85546875" customWidth="1"/>
    <col min="15" max="15" width="14.5703125" customWidth="1"/>
    <col min="16" max="16" width="14.7109375" customWidth="1"/>
    <col min="17" max="17" width="14.85546875" customWidth="1"/>
    <col min="18" max="18" width="15.42578125" customWidth="1"/>
    <col min="19" max="19" width="15.85546875" customWidth="1"/>
    <col min="20" max="20" width="15.5703125" customWidth="1"/>
    <col min="21" max="22" width="14.7109375" customWidth="1"/>
    <col min="23" max="23" width="15.5703125" customWidth="1"/>
    <col min="24" max="24" width="15.42578125" customWidth="1"/>
    <col min="25" max="25" width="14.85546875" customWidth="1"/>
    <col min="26" max="26" width="15.7109375" customWidth="1"/>
    <col min="27" max="27" width="14.7109375" customWidth="1"/>
    <col min="28" max="28" width="15.42578125" customWidth="1"/>
    <col min="29" max="29" width="14.7109375" customWidth="1"/>
    <col min="30" max="30" width="15.42578125" customWidth="1"/>
    <col min="31" max="31" width="15.5703125" customWidth="1"/>
    <col min="32" max="32" width="14.7109375" customWidth="1"/>
    <col min="33" max="34" width="15.7109375" customWidth="1"/>
  </cols>
  <sheetData>
    <row r="1" spans="1:34" ht="15">
      <c r="A1" s="28" t="s">
        <v>3</v>
      </c>
      <c r="B1" s="29"/>
      <c r="C1" s="30"/>
      <c r="D1" s="2"/>
      <c r="E1" s="2"/>
    </row>
    <row r="2" spans="1:34" ht="15.75" customHeight="1">
      <c r="A2" s="31" t="s">
        <v>4</v>
      </c>
      <c r="B2" s="29"/>
      <c r="C2" s="30"/>
      <c r="D2" s="2"/>
      <c r="E2" s="2"/>
    </row>
    <row r="3" spans="1:34" ht="15.75" customHeight="1">
      <c r="A3" s="31" t="s">
        <v>1</v>
      </c>
      <c r="B3" s="29"/>
      <c r="C3" s="30"/>
      <c r="D3" s="2"/>
      <c r="E3" s="2"/>
    </row>
    <row r="4" spans="1:34" ht="15.75" customHeight="1">
      <c r="A4" s="31" t="s">
        <v>5</v>
      </c>
      <c r="B4" s="29"/>
      <c r="C4" s="30"/>
      <c r="D4" s="2"/>
      <c r="E4" s="2"/>
    </row>
    <row r="5" spans="1:34" ht="15.75" customHeight="1">
      <c r="A5" s="31" t="s">
        <v>6</v>
      </c>
      <c r="B5" s="29"/>
      <c r="C5" s="30"/>
      <c r="D5" s="2"/>
      <c r="E5" s="2"/>
    </row>
    <row r="6" spans="1:34" ht="15.75" customHeight="1">
      <c r="A6" s="22"/>
      <c r="B6" s="23"/>
      <c r="C6" s="24"/>
    </row>
    <row r="7" spans="1:34" ht="13.5">
      <c r="A7" s="25" t="s">
        <v>7</v>
      </c>
      <c r="B7" s="26"/>
      <c r="C7" s="27"/>
      <c r="D7" s="3"/>
      <c r="E7" s="4" t="s">
        <v>8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6"/>
    </row>
    <row r="8" spans="1:34" ht="15.75" customHeight="1">
      <c r="A8" s="7" t="s">
        <v>2</v>
      </c>
      <c r="B8" s="7" t="s">
        <v>9</v>
      </c>
      <c r="C8" s="7" t="s">
        <v>10</v>
      </c>
      <c r="D8" s="8" t="s">
        <v>11</v>
      </c>
      <c r="E8" s="9" t="s">
        <v>12</v>
      </c>
      <c r="F8" s="10" t="s">
        <v>13</v>
      </c>
      <c r="G8" s="10" t="s">
        <v>14</v>
      </c>
      <c r="H8" s="10" t="s">
        <v>15</v>
      </c>
      <c r="I8" s="10" t="s">
        <v>16</v>
      </c>
      <c r="J8" s="10" t="s">
        <v>17</v>
      </c>
      <c r="K8" s="10" t="s">
        <v>18</v>
      </c>
      <c r="L8" s="10" t="s">
        <v>19</v>
      </c>
      <c r="M8" s="10" t="s">
        <v>20</v>
      </c>
      <c r="N8" s="10" t="s">
        <v>21</v>
      </c>
      <c r="O8" s="10" t="s">
        <v>22</v>
      </c>
      <c r="P8" s="10" t="s">
        <v>23</v>
      </c>
      <c r="Q8" s="10" t="s">
        <v>24</v>
      </c>
      <c r="R8" s="10" t="s">
        <v>25</v>
      </c>
      <c r="S8" s="10" t="s">
        <v>26</v>
      </c>
      <c r="T8" s="10" t="s">
        <v>27</v>
      </c>
      <c r="U8" s="10" t="s">
        <v>28</v>
      </c>
      <c r="V8" s="10" t="s">
        <v>29</v>
      </c>
      <c r="W8" s="10" t="s">
        <v>30</v>
      </c>
      <c r="X8" s="10" t="s">
        <v>31</v>
      </c>
      <c r="Y8" s="10" t="s">
        <v>32</v>
      </c>
      <c r="Z8" s="10" t="s">
        <v>33</v>
      </c>
      <c r="AA8" s="10" t="s">
        <v>34</v>
      </c>
      <c r="AB8" s="10" t="s">
        <v>35</v>
      </c>
      <c r="AC8" s="10" t="s">
        <v>36</v>
      </c>
      <c r="AD8" s="10" t="s">
        <v>37</v>
      </c>
      <c r="AE8" s="10" t="s">
        <v>38</v>
      </c>
      <c r="AF8" s="10" t="s">
        <v>39</v>
      </c>
      <c r="AG8" s="10" t="s">
        <v>40</v>
      </c>
      <c r="AH8" s="10" t="s">
        <v>41</v>
      </c>
    </row>
    <row r="9" spans="1:34">
      <c r="A9" s="11" t="s">
        <v>0</v>
      </c>
      <c r="B9" s="12" t="s">
        <v>42</v>
      </c>
      <c r="C9" s="13">
        <v>82750</v>
      </c>
      <c r="D9" s="14">
        <f t="shared" ref="D9:D12" si="0">SUM(C9*0.25+C9)</f>
        <v>103437.5</v>
      </c>
      <c r="E9" s="15">
        <f t="shared" ref="E9:E12" si="1">SUM(D9*0.01+D9)</f>
        <v>104471.875</v>
      </c>
      <c r="F9" s="15">
        <f t="shared" ref="F9:F12" si="2">SUM(D9*0.02+D9)</f>
        <v>105506.25</v>
      </c>
      <c r="G9" s="15">
        <f t="shared" ref="G9:G12" si="3">SUM(D9*0.03+D9)</f>
        <v>106540.625</v>
      </c>
      <c r="H9" s="15">
        <f t="shared" ref="H9:H12" si="4">SUM(D9*0.04+D9)</f>
        <v>107575</v>
      </c>
      <c r="I9" s="15">
        <f t="shared" ref="I9:I12" si="5">SUM(D9*0.05+D9)</f>
        <v>108609.375</v>
      </c>
      <c r="J9" s="15">
        <f t="shared" ref="J9:J12" si="6">SUM(D9*0.06+D9)</f>
        <v>109643.75</v>
      </c>
      <c r="K9" s="15">
        <f t="shared" ref="K9:K12" si="7">SUM(D9*0.07+D9)</f>
        <v>110678.125</v>
      </c>
      <c r="L9" s="15">
        <f t="shared" ref="L9:L12" si="8">SUM(D9*0.08+D9)</f>
        <v>111712.5</v>
      </c>
      <c r="M9" s="15">
        <f t="shared" ref="M9:M12" si="9">SUM(D9*0.09+D9)</f>
        <v>112746.875</v>
      </c>
      <c r="N9" s="15">
        <f t="shared" ref="N9:N12" si="10">SUM(D9*0.1+D9)</f>
        <v>113781.25</v>
      </c>
      <c r="O9" s="15">
        <f t="shared" ref="O9:O12" si="11">SUM(D9*0.11+D9)</f>
        <v>114815.625</v>
      </c>
      <c r="P9" s="15">
        <f t="shared" ref="P9:P12" si="12">SUM(D9*0.12+D9)</f>
        <v>115850</v>
      </c>
      <c r="Q9" s="15">
        <f t="shared" ref="Q9:Q12" si="13">SUM(D9*0.13+D9)</f>
        <v>116884.375</v>
      </c>
      <c r="R9" s="15">
        <f>SUM(D9*0.14+D9)</f>
        <v>117918.75</v>
      </c>
      <c r="S9" s="15">
        <f t="shared" ref="S9:S12" si="14">SUM(D9*0.15+D9)</f>
        <v>118953.125</v>
      </c>
      <c r="T9" s="15">
        <f t="shared" ref="T9:T12" si="15">SUM(D9*0.16+D9)</f>
        <v>119987.5</v>
      </c>
      <c r="U9" s="15">
        <f t="shared" ref="U9:U12" si="16">SUM(D9*0.17+D9)</f>
        <v>121021.875</v>
      </c>
      <c r="V9" s="15">
        <f t="shared" ref="V9:V12" si="17">SUM(D9*0.18+D9)</f>
        <v>122056.25</v>
      </c>
      <c r="W9" s="15">
        <f t="shared" ref="W9:W12" si="18">SUM(D9*0.19+D9)</f>
        <v>123090.625</v>
      </c>
      <c r="X9" s="15">
        <f t="shared" ref="X9:X12" si="19">SUM(D9*0.2+D9)</f>
        <v>124125</v>
      </c>
      <c r="Y9" s="15">
        <f t="shared" ref="Y9:Y12" si="20">SUM(D9*0.21+D9)</f>
        <v>125159.375</v>
      </c>
      <c r="Z9" s="15">
        <f t="shared" ref="Z9:Z12" si="21">SUM(D9*0.22+D9)</f>
        <v>126193.75</v>
      </c>
      <c r="AA9" s="15">
        <f t="shared" ref="AA9:AA12" si="22">SUM(D9*0.23+D9)</f>
        <v>127228.125</v>
      </c>
      <c r="AB9" s="15">
        <f t="shared" ref="AB9:AB12" si="23">SUM(D9*0.24+D9)</f>
        <v>128262.5</v>
      </c>
      <c r="AC9" s="15">
        <f t="shared" ref="AC9:AC12" si="24">SUM(D9*0.25+D9)</f>
        <v>129296.875</v>
      </c>
      <c r="AD9" s="15">
        <f t="shared" ref="AD9:AD12" si="25">SUM(D9*0.26+D9)</f>
        <v>130331.25</v>
      </c>
      <c r="AE9" s="15">
        <f t="shared" ref="AE9:AE12" si="26">SUM(D9*0.27+D9)</f>
        <v>131365.625</v>
      </c>
      <c r="AF9" s="15">
        <f t="shared" ref="AF9:AF12" si="27">SUM(D9*0.28+D9)</f>
        <v>132400</v>
      </c>
      <c r="AG9" s="15">
        <f t="shared" ref="AG9:AG12" si="28">SUM(D9*0.29+D9)</f>
        <v>133434.375</v>
      </c>
      <c r="AH9" s="15">
        <f t="shared" ref="AH9:AH12" si="29">SUM(D9*0.3+D9)</f>
        <v>134468.75</v>
      </c>
    </row>
    <row r="10" spans="1:34">
      <c r="A10" s="11" t="s">
        <v>0</v>
      </c>
      <c r="B10" s="12" t="s">
        <v>43</v>
      </c>
      <c r="C10" s="13">
        <v>98805</v>
      </c>
      <c r="D10" s="14">
        <f t="shared" si="0"/>
        <v>123506.25</v>
      </c>
      <c r="E10" s="15">
        <f t="shared" si="1"/>
        <v>124741.3125</v>
      </c>
      <c r="F10" s="15">
        <f t="shared" si="2"/>
        <v>125976.375</v>
      </c>
      <c r="G10" s="15">
        <f t="shared" si="3"/>
        <v>127211.4375</v>
      </c>
      <c r="H10" s="15">
        <f t="shared" si="4"/>
        <v>128446.5</v>
      </c>
      <c r="I10" s="15">
        <f t="shared" si="5"/>
        <v>129681.5625</v>
      </c>
      <c r="J10" s="15">
        <f t="shared" si="6"/>
        <v>130916.625</v>
      </c>
      <c r="K10" s="15">
        <f t="shared" si="7"/>
        <v>132151.6875</v>
      </c>
      <c r="L10" s="15">
        <f t="shared" si="8"/>
        <v>133386.75</v>
      </c>
      <c r="M10" s="15">
        <f t="shared" si="9"/>
        <v>134621.8125</v>
      </c>
      <c r="N10" s="15">
        <f t="shared" si="10"/>
        <v>135856.875</v>
      </c>
      <c r="O10" s="15">
        <f t="shared" si="11"/>
        <v>137091.9375</v>
      </c>
      <c r="P10" s="15">
        <f t="shared" si="12"/>
        <v>138327</v>
      </c>
      <c r="Q10" s="15">
        <f t="shared" si="13"/>
        <v>139562.0625</v>
      </c>
      <c r="R10" s="15">
        <f t="shared" ref="R10:R42" si="30">SUM(D10*0.14+D10)</f>
        <v>140797.125</v>
      </c>
      <c r="S10" s="15">
        <f t="shared" si="14"/>
        <v>142032.1875</v>
      </c>
      <c r="T10" s="15">
        <f t="shared" si="15"/>
        <v>143267.25</v>
      </c>
      <c r="U10" s="15">
        <f t="shared" si="16"/>
        <v>144502.3125</v>
      </c>
      <c r="V10" s="15">
        <f t="shared" si="17"/>
        <v>145737.375</v>
      </c>
      <c r="W10" s="15">
        <f t="shared" si="18"/>
        <v>146972.4375</v>
      </c>
      <c r="X10" s="15">
        <f t="shared" si="19"/>
        <v>148207.5</v>
      </c>
      <c r="Y10" s="15">
        <f t="shared" si="20"/>
        <v>149442.5625</v>
      </c>
      <c r="Z10" s="15">
        <f t="shared" si="21"/>
        <v>150677.625</v>
      </c>
      <c r="AA10" s="15">
        <f t="shared" si="22"/>
        <v>151912.6875</v>
      </c>
      <c r="AB10" s="15">
        <f t="shared" si="23"/>
        <v>153147.75</v>
      </c>
      <c r="AC10" s="15">
        <f t="shared" si="24"/>
        <v>154382.8125</v>
      </c>
      <c r="AD10" s="15">
        <f t="shared" si="25"/>
        <v>155617.875</v>
      </c>
      <c r="AE10" s="15">
        <f t="shared" si="26"/>
        <v>156852.9375</v>
      </c>
      <c r="AF10" s="15">
        <f t="shared" si="27"/>
        <v>158088</v>
      </c>
      <c r="AG10" s="15">
        <f t="shared" si="28"/>
        <v>159323.0625</v>
      </c>
      <c r="AH10" s="15">
        <f t="shared" si="29"/>
        <v>160558.125</v>
      </c>
    </row>
    <row r="11" spans="1:34" ht="26.25">
      <c r="A11" s="11"/>
      <c r="B11" s="16" t="s">
        <v>44</v>
      </c>
      <c r="C11" s="13">
        <v>103856</v>
      </c>
      <c r="D11" s="14">
        <f t="shared" si="0"/>
        <v>129820</v>
      </c>
      <c r="E11" s="15">
        <f t="shared" si="1"/>
        <v>131118.20000000001</v>
      </c>
      <c r="F11" s="15">
        <f t="shared" si="2"/>
        <v>132416.4</v>
      </c>
      <c r="G11" s="15">
        <f t="shared" si="3"/>
        <v>133714.6</v>
      </c>
      <c r="H11" s="15">
        <f t="shared" si="4"/>
        <v>135012.79999999999</v>
      </c>
      <c r="I11" s="15">
        <f t="shared" si="5"/>
        <v>136311</v>
      </c>
      <c r="J11" s="15">
        <f t="shared" si="6"/>
        <v>137609.20000000001</v>
      </c>
      <c r="K11" s="15">
        <f t="shared" si="7"/>
        <v>138907.4</v>
      </c>
      <c r="L11" s="15">
        <f t="shared" si="8"/>
        <v>140205.6</v>
      </c>
      <c r="M11" s="15">
        <f t="shared" si="9"/>
        <v>141503.79999999999</v>
      </c>
      <c r="N11" s="15">
        <f t="shared" si="10"/>
        <v>142802</v>
      </c>
      <c r="O11" s="15">
        <f t="shared" si="11"/>
        <v>144100.20000000001</v>
      </c>
      <c r="P11" s="15">
        <f t="shared" si="12"/>
        <v>145398.39999999999</v>
      </c>
      <c r="Q11" s="15">
        <f t="shared" si="13"/>
        <v>146696.6</v>
      </c>
      <c r="R11" s="15">
        <f t="shared" si="30"/>
        <v>147994.79999999999</v>
      </c>
      <c r="S11" s="15">
        <f t="shared" si="14"/>
        <v>149293</v>
      </c>
      <c r="T11" s="15">
        <f t="shared" si="15"/>
        <v>150591.20000000001</v>
      </c>
      <c r="U11" s="15">
        <f t="shared" si="16"/>
        <v>151889.4</v>
      </c>
      <c r="V11" s="15">
        <f t="shared" si="17"/>
        <v>153187.6</v>
      </c>
      <c r="W11" s="15">
        <f t="shared" si="18"/>
        <v>154485.79999999999</v>
      </c>
      <c r="X11" s="15">
        <f t="shared" si="19"/>
        <v>155784</v>
      </c>
      <c r="Y11" s="15">
        <f t="shared" si="20"/>
        <v>157082.20000000001</v>
      </c>
      <c r="Z11" s="15">
        <f t="shared" si="21"/>
        <v>158380.4</v>
      </c>
      <c r="AA11" s="15">
        <f t="shared" si="22"/>
        <v>159678.6</v>
      </c>
      <c r="AB11" s="15">
        <f t="shared" si="23"/>
        <v>160976.79999999999</v>
      </c>
      <c r="AC11" s="15">
        <f t="shared" si="24"/>
        <v>162275</v>
      </c>
      <c r="AD11" s="15">
        <f t="shared" si="25"/>
        <v>163573.20000000001</v>
      </c>
      <c r="AE11" s="15">
        <f t="shared" si="26"/>
        <v>164871.4</v>
      </c>
      <c r="AF11" s="15">
        <f t="shared" si="27"/>
        <v>166169.60000000001</v>
      </c>
      <c r="AG11" s="15">
        <f t="shared" si="28"/>
        <v>167467.79999999999</v>
      </c>
      <c r="AH11" s="15">
        <f t="shared" si="29"/>
        <v>168766</v>
      </c>
    </row>
    <row r="12" spans="1:34" ht="26.25">
      <c r="A12" s="11"/>
      <c r="B12" s="16" t="s">
        <v>45</v>
      </c>
      <c r="C12" s="13">
        <v>106998</v>
      </c>
      <c r="D12" s="14">
        <f t="shared" si="0"/>
        <v>133747.5</v>
      </c>
      <c r="E12" s="15">
        <f t="shared" si="1"/>
        <v>135084.97500000001</v>
      </c>
      <c r="F12" s="15">
        <f t="shared" si="2"/>
        <v>136422.45000000001</v>
      </c>
      <c r="G12" s="15">
        <f t="shared" si="3"/>
        <v>137759.92499999999</v>
      </c>
      <c r="H12" s="15">
        <f t="shared" si="4"/>
        <v>139097.4</v>
      </c>
      <c r="I12" s="15">
        <f t="shared" si="5"/>
        <v>140434.875</v>
      </c>
      <c r="J12" s="15">
        <f t="shared" si="6"/>
        <v>141772.35</v>
      </c>
      <c r="K12" s="15">
        <f t="shared" si="7"/>
        <v>143109.82500000001</v>
      </c>
      <c r="L12" s="15">
        <f t="shared" si="8"/>
        <v>144447.29999999999</v>
      </c>
      <c r="M12" s="15">
        <f t="shared" si="9"/>
        <v>145784.77499999999</v>
      </c>
      <c r="N12" s="15">
        <f t="shared" si="10"/>
        <v>147122.25</v>
      </c>
      <c r="O12" s="15">
        <f t="shared" si="11"/>
        <v>148459.72500000001</v>
      </c>
      <c r="P12" s="15">
        <f t="shared" si="12"/>
        <v>149797.20000000001</v>
      </c>
      <c r="Q12" s="15">
        <f t="shared" si="13"/>
        <v>151134.67499999999</v>
      </c>
      <c r="R12" s="15">
        <f t="shared" si="30"/>
        <v>152472.15</v>
      </c>
      <c r="S12" s="15">
        <f t="shared" si="14"/>
        <v>153809.625</v>
      </c>
      <c r="T12" s="15">
        <f t="shared" si="15"/>
        <v>155147.1</v>
      </c>
      <c r="U12" s="15">
        <f t="shared" si="16"/>
        <v>156484.57500000001</v>
      </c>
      <c r="V12" s="15">
        <f t="shared" si="17"/>
        <v>157822.04999999999</v>
      </c>
      <c r="W12" s="15">
        <f t="shared" si="18"/>
        <v>159159.52499999999</v>
      </c>
      <c r="X12" s="15">
        <f t="shared" si="19"/>
        <v>160497</v>
      </c>
      <c r="Y12" s="15">
        <f t="shared" si="20"/>
        <v>161834.47500000001</v>
      </c>
      <c r="Z12" s="15">
        <f t="shared" si="21"/>
        <v>163171.95000000001</v>
      </c>
      <c r="AA12" s="15">
        <f t="shared" si="22"/>
        <v>164509.42499999999</v>
      </c>
      <c r="AB12" s="15">
        <f t="shared" si="23"/>
        <v>165846.9</v>
      </c>
      <c r="AC12" s="15">
        <f t="shared" si="24"/>
        <v>167184.375</v>
      </c>
      <c r="AD12" s="15">
        <f t="shared" si="25"/>
        <v>168521.85</v>
      </c>
      <c r="AE12" s="15">
        <f t="shared" si="26"/>
        <v>169859.32500000001</v>
      </c>
      <c r="AF12" s="15">
        <f t="shared" si="27"/>
        <v>171196.79999999999</v>
      </c>
      <c r="AG12" s="15">
        <f t="shared" si="28"/>
        <v>172534.27499999999</v>
      </c>
      <c r="AH12" s="15">
        <f t="shared" si="29"/>
        <v>173871.75</v>
      </c>
    </row>
    <row r="13" spans="1:34" ht="15.75" customHeight="1">
      <c r="A13" s="11"/>
      <c r="B13" s="16"/>
      <c r="C13" s="13"/>
      <c r="R13" s="15" t="s">
        <v>0</v>
      </c>
    </row>
    <row r="14" spans="1:34" ht="15.75" customHeight="1">
      <c r="A14" s="17"/>
      <c r="B14" s="18" t="s">
        <v>46</v>
      </c>
      <c r="C14" s="19"/>
      <c r="D14" s="3"/>
      <c r="R14" s="15" t="s">
        <v>0</v>
      </c>
    </row>
    <row r="15" spans="1:34" ht="26.25">
      <c r="A15" s="11"/>
      <c r="B15" s="16" t="s">
        <v>47</v>
      </c>
      <c r="C15" s="13">
        <v>142400</v>
      </c>
      <c r="D15" s="14">
        <f t="shared" ref="D15:D19" si="31">SUM(C15*0.25+C15)</f>
        <v>178000</v>
      </c>
      <c r="E15" s="15">
        <f t="shared" ref="E15:E19" si="32">SUM(D15*0.01+D15)</f>
        <v>179780</v>
      </c>
      <c r="F15" s="15">
        <f t="shared" ref="F15:F19" si="33">SUM(D15*0.02+D15)</f>
        <v>181560</v>
      </c>
      <c r="G15" s="15">
        <f t="shared" ref="G15:G19" si="34">SUM(D15*0.03+D15)</f>
        <v>183340</v>
      </c>
      <c r="H15" s="15">
        <f t="shared" ref="H15:H19" si="35">SUM(D15*0.04+D15)</f>
        <v>185120</v>
      </c>
      <c r="I15" s="15">
        <f t="shared" ref="I15:I19" si="36">SUM(D15*0.05+D15)</f>
        <v>186900</v>
      </c>
      <c r="J15" s="15">
        <f t="shared" ref="J15:J19" si="37">SUM(D15*0.06+D15)</f>
        <v>188680</v>
      </c>
      <c r="K15" s="15">
        <f t="shared" ref="K15:K19" si="38">SUM(D15*0.07+D15)</f>
        <v>190460</v>
      </c>
      <c r="L15" s="15">
        <f t="shared" ref="L15:L19" si="39">SUM(D15*0.08+D15)</f>
        <v>192240</v>
      </c>
      <c r="M15" s="15">
        <f t="shared" ref="M15:M19" si="40">SUM(D15*0.09+D15)</f>
        <v>194020</v>
      </c>
      <c r="N15" s="15">
        <f t="shared" ref="N15:N19" si="41">SUM(D15*0.1+D15)</f>
        <v>195800</v>
      </c>
      <c r="O15" s="15">
        <f t="shared" ref="O15:O19" si="42">SUM(D15*0.11+D15)</f>
        <v>197580</v>
      </c>
      <c r="P15" s="15">
        <f t="shared" ref="P15:P19" si="43">SUM(D15*0.12+D15)</f>
        <v>199360</v>
      </c>
      <c r="Q15" s="15">
        <f t="shared" ref="Q15:Q19" si="44">SUM(D15*0.13+D15)</f>
        <v>201140</v>
      </c>
      <c r="R15" s="15">
        <f t="shared" si="30"/>
        <v>202920</v>
      </c>
      <c r="S15" s="15">
        <f t="shared" ref="S15:S19" si="45">SUM(D15*0.15+D15)</f>
        <v>204700</v>
      </c>
      <c r="T15" s="15">
        <f t="shared" ref="T15:T19" si="46">SUM(D15*0.16+D15)</f>
        <v>206480</v>
      </c>
      <c r="U15" s="15">
        <f t="shared" ref="U15:U19" si="47">SUM(D15*0.17+D15)</f>
        <v>208260</v>
      </c>
      <c r="V15" s="15">
        <f t="shared" ref="V15:V19" si="48">SUM(D15*0.18+D15)</f>
        <v>210040</v>
      </c>
      <c r="W15" s="15">
        <f t="shared" ref="W15:W19" si="49">SUM(D15*0.19+D15)</f>
        <v>211820</v>
      </c>
      <c r="X15" s="15">
        <f t="shared" ref="X15:X19" si="50">SUM(D15*0.2+D15)</f>
        <v>213600</v>
      </c>
      <c r="Y15" s="15">
        <f t="shared" ref="Y15:Y19" si="51">SUM(D15*0.21+D15)</f>
        <v>215380</v>
      </c>
      <c r="Z15" s="15">
        <f t="shared" ref="Z15:Z19" si="52">SUM(D15*0.22+D15)</f>
        <v>217160</v>
      </c>
      <c r="AA15" s="15">
        <f t="shared" ref="AA15:AA19" si="53">SUM(D15*0.23+D15)</f>
        <v>218940</v>
      </c>
      <c r="AB15" s="15">
        <f t="shared" ref="AB15:AB19" si="54">SUM(D15*0.24+D15)</f>
        <v>220720</v>
      </c>
      <c r="AC15" s="15">
        <f t="shared" ref="AC15:AC19" si="55">SUM(D15*0.25+D15)</f>
        <v>222500</v>
      </c>
      <c r="AD15" s="15">
        <f t="shared" ref="AD15:AD19" si="56">SUM(D15*0.26+D15)</f>
        <v>224280</v>
      </c>
      <c r="AE15" s="15">
        <f t="shared" ref="AE15:AE19" si="57">SUM(D15*0.27+D15)</f>
        <v>226060</v>
      </c>
      <c r="AF15" s="15">
        <f t="shared" ref="AF15:AF19" si="58">SUM(D15*0.28+D15)</f>
        <v>227840</v>
      </c>
      <c r="AG15" s="15">
        <f t="shared" ref="AG15:AG19" si="59">SUM(D15*0.29+D15)</f>
        <v>229620</v>
      </c>
      <c r="AH15" s="15">
        <f t="shared" ref="AH15:AH19" si="60">SUM(D15*0.3+D15)</f>
        <v>231400</v>
      </c>
    </row>
    <row r="16" spans="1:34" ht="26.25">
      <c r="A16" s="11"/>
      <c r="B16" s="16" t="s">
        <v>48</v>
      </c>
      <c r="C16" s="13">
        <v>158223</v>
      </c>
      <c r="D16" s="14">
        <f t="shared" si="31"/>
        <v>197778.75</v>
      </c>
      <c r="E16" s="15">
        <f t="shared" si="32"/>
        <v>199756.53750000001</v>
      </c>
      <c r="F16" s="15">
        <f t="shared" si="33"/>
        <v>201734.32500000001</v>
      </c>
      <c r="G16" s="15">
        <f t="shared" si="34"/>
        <v>203712.11249999999</v>
      </c>
      <c r="H16" s="15">
        <f t="shared" si="35"/>
        <v>205689.9</v>
      </c>
      <c r="I16" s="15">
        <f t="shared" si="36"/>
        <v>207667.6875</v>
      </c>
      <c r="J16" s="15">
        <f t="shared" si="37"/>
        <v>209645.47500000001</v>
      </c>
      <c r="K16" s="15">
        <f t="shared" si="38"/>
        <v>211623.26250000001</v>
      </c>
      <c r="L16" s="15">
        <f t="shared" si="39"/>
        <v>213601.05</v>
      </c>
      <c r="M16" s="15">
        <f t="shared" si="40"/>
        <v>215578.83749999999</v>
      </c>
      <c r="N16" s="15">
        <f t="shared" si="41"/>
        <v>217556.625</v>
      </c>
      <c r="O16" s="15">
        <f t="shared" si="42"/>
        <v>219534.41250000001</v>
      </c>
      <c r="P16" s="15">
        <f t="shared" si="43"/>
        <v>221512.2</v>
      </c>
      <c r="Q16" s="15">
        <f t="shared" si="44"/>
        <v>223489.98749999999</v>
      </c>
      <c r="R16" s="15">
        <f t="shared" si="30"/>
        <v>225467.77499999999</v>
      </c>
      <c r="S16" s="15">
        <f t="shared" si="45"/>
        <v>227445.5625</v>
      </c>
      <c r="T16" s="15">
        <f t="shared" si="46"/>
        <v>229423.35</v>
      </c>
      <c r="U16" s="15">
        <f t="shared" si="47"/>
        <v>231401.13750000001</v>
      </c>
      <c r="V16" s="15">
        <f t="shared" si="48"/>
        <v>233378.92499999999</v>
      </c>
      <c r="W16" s="15">
        <f t="shared" si="49"/>
        <v>235356.71249999999</v>
      </c>
      <c r="X16" s="15">
        <f t="shared" si="50"/>
        <v>237334.5</v>
      </c>
      <c r="Y16" s="15">
        <f t="shared" si="51"/>
        <v>239312.28750000001</v>
      </c>
      <c r="Z16" s="15">
        <f t="shared" si="52"/>
        <v>241290.07500000001</v>
      </c>
      <c r="AA16" s="15">
        <f t="shared" si="53"/>
        <v>243267.86249999999</v>
      </c>
      <c r="AB16" s="15">
        <f t="shared" si="54"/>
        <v>245245.65</v>
      </c>
      <c r="AC16" s="15">
        <f t="shared" si="55"/>
        <v>247223.4375</v>
      </c>
      <c r="AD16" s="15">
        <f t="shared" si="56"/>
        <v>249201.22500000001</v>
      </c>
      <c r="AE16" s="15">
        <f t="shared" si="57"/>
        <v>251179.01250000001</v>
      </c>
      <c r="AF16" s="15">
        <f t="shared" si="58"/>
        <v>253156.8</v>
      </c>
      <c r="AG16" s="15">
        <f t="shared" si="59"/>
        <v>255134.58749999999</v>
      </c>
      <c r="AH16" s="15">
        <f t="shared" si="60"/>
        <v>257112.375</v>
      </c>
    </row>
    <row r="17" spans="1:34" ht="26.25">
      <c r="A17" s="11"/>
      <c r="B17" s="16" t="s">
        <v>49</v>
      </c>
      <c r="C17" s="13">
        <v>185912</v>
      </c>
      <c r="D17" s="14">
        <f t="shared" si="31"/>
        <v>232390</v>
      </c>
      <c r="E17" s="15">
        <f t="shared" si="32"/>
        <v>234713.9</v>
      </c>
      <c r="F17" s="15">
        <f t="shared" si="33"/>
        <v>237037.8</v>
      </c>
      <c r="G17" s="15">
        <f t="shared" si="34"/>
        <v>239361.7</v>
      </c>
      <c r="H17" s="15">
        <f t="shared" si="35"/>
        <v>241685.6</v>
      </c>
      <c r="I17" s="15">
        <f t="shared" si="36"/>
        <v>244009.5</v>
      </c>
      <c r="J17" s="15">
        <f t="shared" si="37"/>
        <v>246333.4</v>
      </c>
      <c r="K17" s="15">
        <f t="shared" si="38"/>
        <v>248657.3</v>
      </c>
      <c r="L17" s="15">
        <f t="shared" si="39"/>
        <v>250981.2</v>
      </c>
      <c r="M17" s="15">
        <f t="shared" si="40"/>
        <v>253305.1</v>
      </c>
      <c r="N17" s="15">
        <f t="shared" si="41"/>
        <v>255629</v>
      </c>
      <c r="O17" s="15">
        <f t="shared" si="42"/>
        <v>257952.9</v>
      </c>
      <c r="P17" s="15">
        <f t="shared" si="43"/>
        <v>260276.8</v>
      </c>
      <c r="Q17" s="15">
        <f t="shared" si="44"/>
        <v>262600.7</v>
      </c>
      <c r="R17" s="15">
        <f t="shared" si="30"/>
        <v>264924.59999999998</v>
      </c>
      <c r="S17" s="15">
        <f t="shared" si="45"/>
        <v>267248.5</v>
      </c>
      <c r="T17" s="15">
        <f t="shared" si="46"/>
        <v>269572.40000000002</v>
      </c>
      <c r="U17" s="15">
        <f t="shared" si="47"/>
        <v>271896.3</v>
      </c>
      <c r="V17" s="15">
        <f t="shared" si="48"/>
        <v>274220.2</v>
      </c>
      <c r="W17" s="15">
        <f t="shared" si="49"/>
        <v>276544.09999999998</v>
      </c>
      <c r="X17" s="15">
        <f t="shared" si="50"/>
        <v>278868</v>
      </c>
      <c r="Y17" s="15">
        <f t="shared" si="51"/>
        <v>281191.90000000002</v>
      </c>
      <c r="Z17" s="15">
        <f t="shared" si="52"/>
        <v>283515.8</v>
      </c>
      <c r="AA17" s="15">
        <f t="shared" si="53"/>
        <v>285839.7</v>
      </c>
      <c r="AB17" s="15">
        <f t="shared" si="54"/>
        <v>288163.59999999998</v>
      </c>
      <c r="AC17" s="15">
        <f t="shared" si="55"/>
        <v>290487.5</v>
      </c>
      <c r="AD17" s="15">
        <f t="shared" si="56"/>
        <v>292811.40000000002</v>
      </c>
      <c r="AE17" s="15">
        <f t="shared" si="57"/>
        <v>295135.3</v>
      </c>
      <c r="AF17" s="15">
        <f t="shared" si="58"/>
        <v>297459.20000000001</v>
      </c>
      <c r="AG17" s="15">
        <f t="shared" si="59"/>
        <v>299783.09999999998</v>
      </c>
      <c r="AH17" s="15">
        <f t="shared" si="60"/>
        <v>302107</v>
      </c>
    </row>
    <row r="18" spans="1:34" ht="26.25">
      <c r="A18" s="11"/>
      <c r="B18" s="16" t="s">
        <v>50</v>
      </c>
      <c r="C18" s="13">
        <v>205689</v>
      </c>
      <c r="D18" s="14">
        <f t="shared" si="31"/>
        <v>257111.25</v>
      </c>
      <c r="E18" s="15">
        <f t="shared" si="32"/>
        <v>259682.36249999999</v>
      </c>
      <c r="F18" s="15">
        <f t="shared" si="33"/>
        <v>262253.47499999998</v>
      </c>
      <c r="G18" s="15">
        <f t="shared" si="34"/>
        <v>264824.58750000002</v>
      </c>
      <c r="H18" s="15">
        <f t="shared" si="35"/>
        <v>267395.7</v>
      </c>
      <c r="I18" s="15">
        <f t="shared" si="36"/>
        <v>269966.8125</v>
      </c>
      <c r="J18" s="15">
        <f t="shared" si="37"/>
        <v>272537.92499999999</v>
      </c>
      <c r="K18" s="15">
        <f t="shared" si="38"/>
        <v>275109.03749999998</v>
      </c>
      <c r="L18" s="15">
        <f t="shared" si="39"/>
        <v>277680.15000000002</v>
      </c>
      <c r="M18" s="15">
        <f t="shared" si="40"/>
        <v>280251.26250000001</v>
      </c>
      <c r="N18" s="15">
        <f t="shared" si="41"/>
        <v>282822.375</v>
      </c>
      <c r="O18" s="15">
        <f t="shared" si="42"/>
        <v>285393.48749999999</v>
      </c>
      <c r="P18" s="15">
        <f t="shared" si="43"/>
        <v>287964.59999999998</v>
      </c>
      <c r="Q18" s="15">
        <f t="shared" si="44"/>
        <v>290535.71250000002</v>
      </c>
      <c r="R18" s="15">
        <f t="shared" si="30"/>
        <v>293106.82500000001</v>
      </c>
      <c r="S18" s="15">
        <f t="shared" si="45"/>
        <v>295677.9375</v>
      </c>
      <c r="T18" s="15">
        <f t="shared" si="46"/>
        <v>298249.05</v>
      </c>
      <c r="U18" s="15">
        <f t="shared" si="47"/>
        <v>300820.16249999998</v>
      </c>
      <c r="V18" s="15">
        <f t="shared" si="48"/>
        <v>303391.27500000002</v>
      </c>
      <c r="W18" s="15">
        <f t="shared" si="49"/>
        <v>305962.38750000001</v>
      </c>
      <c r="X18" s="15">
        <f t="shared" si="50"/>
        <v>308533.5</v>
      </c>
      <c r="Y18" s="15">
        <f t="shared" si="51"/>
        <v>311104.61249999999</v>
      </c>
      <c r="Z18" s="15">
        <f t="shared" si="52"/>
        <v>313675.72499999998</v>
      </c>
      <c r="AA18" s="15">
        <f t="shared" si="53"/>
        <v>316246.83750000002</v>
      </c>
      <c r="AB18" s="15">
        <f t="shared" si="54"/>
        <v>318817.95</v>
      </c>
      <c r="AC18" s="15">
        <f t="shared" si="55"/>
        <v>321389.0625</v>
      </c>
      <c r="AD18" s="15">
        <f t="shared" si="56"/>
        <v>323960.17499999999</v>
      </c>
      <c r="AE18" s="15">
        <f t="shared" si="57"/>
        <v>326531.28749999998</v>
      </c>
      <c r="AF18" s="15">
        <f t="shared" si="58"/>
        <v>329102.40000000002</v>
      </c>
      <c r="AG18" s="15">
        <f t="shared" si="59"/>
        <v>331673.51250000001</v>
      </c>
      <c r="AH18" s="15">
        <f t="shared" si="60"/>
        <v>334244.625</v>
      </c>
    </row>
    <row r="19" spans="1:34" ht="26.25">
      <c r="A19" s="11"/>
      <c r="B19" s="16" t="s">
        <v>51</v>
      </c>
      <c r="C19" s="13">
        <v>217555</v>
      </c>
      <c r="D19" s="14">
        <f t="shared" si="31"/>
        <v>271943.75</v>
      </c>
      <c r="E19" s="15">
        <f t="shared" si="32"/>
        <v>274663.1875</v>
      </c>
      <c r="F19" s="15">
        <f t="shared" si="33"/>
        <v>277382.625</v>
      </c>
      <c r="G19" s="15">
        <f t="shared" si="34"/>
        <v>280102.0625</v>
      </c>
      <c r="H19" s="15">
        <f t="shared" si="35"/>
        <v>282821.5</v>
      </c>
      <c r="I19" s="15">
        <f t="shared" si="36"/>
        <v>285540.9375</v>
      </c>
      <c r="J19" s="15">
        <f t="shared" si="37"/>
        <v>288260.375</v>
      </c>
      <c r="K19" s="15">
        <f t="shared" si="38"/>
        <v>290979.8125</v>
      </c>
      <c r="L19" s="15">
        <f t="shared" si="39"/>
        <v>293699.25</v>
      </c>
      <c r="M19" s="15">
        <f t="shared" si="40"/>
        <v>296418.6875</v>
      </c>
      <c r="N19" s="15">
        <f t="shared" si="41"/>
        <v>299138.125</v>
      </c>
      <c r="O19" s="15">
        <f t="shared" si="42"/>
        <v>301857.5625</v>
      </c>
      <c r="P19" s="15">
        <f t="shared" si="43"/>
        <v>304577</v>
      </c>
      <c r="Q19" s="15">
        <f t="shared" si="44"/>
        <v>307296.4375</v>
      </c>
      <c r="R19" s="15">
        <f t="shared" si="30"/>
        <v>310015.875</v>
      </c>
      <c r="S19" s="15">
        <f t="shared" si="45"/>
        <v>312735.3125</v>
      </c>
      <c r="T19" s="15">
        <f t="shared" si="46"/>
        <v>315454.75</v>
      </c>
      <c r="U19" s="15">
        <f t="shared" si="47"/>
        <v>318174.1875</v>
      </c>
      <c r="V19" s="15">
        <f t="shared" si="48"/>
        <v>320893.625</v>
      </c>
      <c r="W19" s="15">
        <f t="shared" si="49"/>
        <v>323613.0625</v>
      </c>
      <c r="X19" s="15">
        <f t="shared" si="50"/>
        <v>326332.5</v>
      </c>
      <c r="Y19" s="15">
        <f t="shared" si="51"/>
        <v>329051.9375</v>
      </c>
      <c r="Z19" s="15">
        <f t="shared" si="52"/>
        <v>331771.375</v>
      </c>
      <c r="AA19" s="15">
        <f t="shared" si="53"/>
        <v>334490.8125</v>
      </c>
      <c r="AB19" s="15">
        <f t="shared" si="54"/>
        <v>337210.25</v>
      </c>
      <c r="AC19" s="15">
        <f t="shared" si="55"/>
        <v>339929.6875</v>
      </c>
      <c r="AD19" s="15">
        <f t="shared" si="56"/>
        <v>342649.125</v>
      </c>
      <c r="AE19" s="15">
        <f t="shared" si="57"/>
        <v>345368.5625</v>
      </c>
      <c r="AF19" s="15">
        <f t="shared" si="58"/>
        <v>348088</v>
      </c>
      <c r="AG19" s="15">
        <f t="shared" si="59"/>
        <v>350807.4375</v>
      </c>
      <c r="AH19" s="15">
        <f t="shared" si="60"/>
        <v>353526.875</v>
      </c>
    </row>
    <row r="20" spans="1:34" ht="15.75" customHeight="1">
      <c r="A20" s="12"/>
      <c r="B20" s="12"/>
      <c r="C20" s="12"/>
      <c r="G20" s="1" t="s">
        <v>0</v>
      </c>
      <c r="R20" s="15" t="s">
        <v>0</v>
      </c>
    </row>
    <row r="21" spans="1:34" ht="15.75" customHeight="1">
      <c r="A21" s="20"/>
      <c r="B21" s="21" t="s">
        <v>52</v>
      </c>
      <c r="C21" s="20"/>
      <c r="D21" s="3"/>
      <c r="G21" s="1" t="s">
        <v>0</v>
      </c>
      <c r="R21" s="15" t="s">
        <v>0</v>
      </c>
    </row>
    <row r="22" spans="1:34" ht="26.25">
      <c r="A22" s="12"/>
      <c r="B22" s="16" t="s">
        <v>53</v>
      </c>
      <c r="C22" s="13">
        <v>119648</v>
      </c>
      <c r="D22" s="14">
        <f>SUM(C22*0.25+C22)</f>
        <v>149560</v>
      </c>
      <c r="E22" s="15">
        <f>SUM(D22*0.01+D22)</f>
        <v>151055.6</v>
      </c>
      <c r="F22" s="15">
        <f>SUM(D22*0.02+D22)</f>
        <v>152551.20000000001</v>
      </c>
      <c r="G22" s="15">
        <f>SUM(D22*0.03+D22)</f>
        <v>154046.79999999999</v>
      </c>
      <c r="H22" s="15">
        <f>SUM(D22*0.04+D22)</f>
        <v>155542.39999999999</v>
      </c>
      <c r="I22" s="15">
        <f>SUM(D22*0.05+D22)</f>
        <v>157038</v>
      </c>
      <c r="J22" s="15">
        <f>SUM(D22*0.06+D22)</f>
        <v>158533.6</v>
      </c>
      <c r="K22" s="15">
        <f>SUM(D22*0.07+D22)</f>
        <v>160029.20000000001</v>
      </c>
      <c r="L22" s="15">
        <f>SUM(D22*0.08+D22)</f>
        <v>161524.79999999999</v>
      </c>
      <c r="M22" s="15">
        <f>SUM(D22*0.09+D22)</f>
        <v>163020.4</v>
      </c>
      <c r="N22" s="15">
        <f>SUM(D22*0.1+D22)</f>
        <v>164516</v>
      </c>
      <c r="O22" s="15">
        <f>SUM(D22*0.11+D22)</f>
        <v>166011.6</v>
      </c>
      <c r="P22" s="15">
        <f>SUM(D22*0.12+D22)</f>
        <v>167507.20000000001</v>
      </c>
      <c r="Q22" s="15">
        <f>SUM(D22*0.13+D22)</f>
        <v>169002.8</v>
      </c>
      <c r="R22" s="15">
        <f t="shared" si="30"/>
        <v>170498.4</v>
      </c>
      <c r="S22" s="15">
        <f>SUM(D22*0.15+D22)</f>
        <v>171994</v>
      </c>
      <c r="T22" s="15">
        <f>SUM(D22*0.16+D22)</f>
        <v>173489.6</v>
      </c>
      <c r="U22" s="15">
        <f>SUM(D22*0.17+D22)</f>
        <v>174985.2</v>
      </c>
      <c r="V22" s="15">
        <f>SUM(D22*0.18+D22)</f>
        <v>176480.8</v>
      </c>
      <c r="W22" s="15">
        <f>SUM(D22*0.19+D22)</f>
        <v>177976.4</v>
      </c>
      <c r="X22" s="15">
        <f>SUM(D22*0.2+D22)</f>
        <v>179472</v>
      </c>
      <c r="Y22" s="15">
        <f>SUM(D22*0.21+D22)</f>
        <v>180967.6</v>
      </c>
      <c r="Z22" s="15">
        <f>SUM(D22*0.22+D22)</f>
        <v>182463.2</v>
      </c>
      <c r="AA22" s="15">
        <f>SUM(D22*0.23+D22)</f>
        <v>183958.8</v>
      </c>
      <c r="AB22" s="15">
        <f>SUM(D22*0.24+D22)</f>
        <v>185454.4</v>
      </c>
      <c r="AC22" s="15">
        <f>SUM(D22*0.25+D22)</f>
        <v>186950</v>
      </c>
      <c r="AD22" s="15">
        <f>SUM(D22*0.26+D22)</f>
        <v>188445.6</v>
      </c>
      <c r="AE22" s="15">
        <f>SUM(D22*0.27+D22)</f>
        <v>189941.2</v>
      </c>
      <c r="AF22" s="15">
        <f>SUM(D22*0.28+D22)</f>
        <v>191436.79999999999</v>
      </c>
      <c r="AG22" s="15">
        <f>SUM(D22*0.29+D22)</f>
        <v>192932.4</v>
      </c>
      <c r="AH22" s="15">
        <f>SUM(D22*0.3+D22)</f>
        <v>194428</v>
      </c>
    </row>
    <row r="23" spans="1:34" ht="15.75" customHeight="1">
      <c r="A23" s="12"/>
      <c r="B23" s="12"/>
      <c r="C23" s="13"/>
      <c r="G23" s="1" t="s">
        <v>0</v>
      </c>
      <c r="R23" s="15" t="s">
        <v>0</v>
      </c>
    </row>
    <row r="24" spans="1:34" ht="15.75" customHeight="1">
      <c r="A24" s="20"/>
      <c r="B24" s="21" t="s">
        <v>54</v>
      </c>
      <c r="C24" s="19"/>
      <c r="D24" s="3"/>
      <c r="G24" s="1" t="s">
        <v>0</v>
      </c>
      <c r="R24" s="15" t="s">
        <v>0</v>
      </c>
    </row>
    <row r="25" spans="1:34">
      <c r="A25" s="12"/>
      <c r="B25" s="12" t="s">
        <v>55</v>
      </c>
      <c r="C25" s="13">
        <v>533</v>
      </c>
      <c r="D25" s="14">
        <f t="shared" ref="D25:D37" si="61">SUM(C25*0.25+C25)</f>
        <v>666.25</v>
      </c>
      <c r="E25" s="15">
        <f t="shared" ref="E25:E37" si="62">SUM(D25*0.01+D25)</f>
        <v>672.91250000000002</v>
      </c>
      <c r="F25" s="15">
        <f t="shared" ref="F25:F37" si="63">SUM(D25*0.02+D25)</f>
        <v>679.57500000000005</v>
      </c>
      <c r="G25" s="15">
        <f t="shared" ref="G25:G37" si="64">SUM(D25*0.03+D25)</f>
        <v>686.23749999999995</v>
      </c>
      <c r="H25" s="15">
        <f t="shared" ref="H25:H37" si="65">SUM(D25*0.04+D25)</f>
        <v>692.9</v>
      </c>
      <c r="I25" s="15">
        <f t="shared" ref="I25:I37" si="66">SUM(D25*0.05+D25)</f>
        <v>699.5625</v>
      </c>
      <c r="J25" s="15">
        <f t="shared" ref="J25:J37" si="67">SUM(D25*0.06+D25)</f>
        <v>706.22500000000002</v>
      </c>
      <c r="K25" s="15">
        <f t="shared" ref="K25:K37" si="68">SUM(D25*0.07+D25)</f>
        <v>712.88750000000005</v>
      </c>
      <c r="L25" s="15">
        <f t="shared" ref="L25:L37" si="69">SUM(D25*0.08+D25)</f>
        <v>719.55</v>
      </c>
      <c r="M25" s="15">
        <f t="shared" ref="M25:M37" si="70">SUM(D25*0.09+D25)</f>
        <v>726.21249999999998</v>
      </c>
      <c r="N25" s="15">
        <f t="shared" ref="N25:N37" si="71">SUM(D25*0.1+D25)</f>
        <v>732.875</v>
      </c>
      <c r="O25" s="15">
        <f t="shared" ref="O25:O37" si="72">SUM(D25*0.11+D25)</f>
        <v>739.53750000000002</v>
      </c>
      <c r="P25" s="15">
        <f t="shared" ref="P25:P37" si="73">SUM(D25*0.12+D25)</f>
        <v>746.2</v>
      </c>
      <c r="Q25" s="15">
        <f t="shared" ref="Q25:Q37" si="74">SUM(D25*0.13+D25)</f>
        <v>752.86249999999995</v>
      </c>
      <c r="R25" s="15">
        <f t="shared" si="30"/>
        <v>759.52499999999998</v>
      </c>
      <c r="S25" s="15">
        <f t="shared" ref="S25:S37" si="75">SUM(D25*0.15+D25)</f>
        <v>766.1875</v>
      </c>
      <c r="T25" s="15">
        <f t="shared" ref="T25:T37" si="76">SUM(D25*0.16+D25)</f>
        <v>772.85</v>
      </c>
      <c r="U25" s="15">
        <f t="shared" ref="U25:U37" si="77">SUM(D25*0.17+D25)</f>
        <v>779.51250000000005</v>
      </c>
      <c r="V25" s="15">
        <f t="shared" ref="V25:V37" si="78">SUM(D25*0.18+D25)</f>
        <v>786.17499999999995</v>
      </c>
      <c r="W25" s="15">
        <f t="shared" ref="W25:W37" si="79">SUM(D25*0.19+D25)</f>
        <v>792.83749999999998</v>
      </c>
      <c r="X25" s="15">
        <f t="shared" ref="X25:X37" si="80">SUM(D25*0.2+D25)</f>
        <v>799.5</v>
      </c>
      <c r="Y25" s="15">
        <f t="shared" ref="Y25:Y37" si="81">SUM(D25*0.21+D25)</f>
        <v>806.16250000000002</v>
      </c>
      <c r="Z25" s="15">
        <f t="shared" ref="Z25:Z37" si="82">SUM(D25*0.22+D25)</f>
        <v>812.82500000000005</v>
      </c>
      <c r="AA25" s="15">
        <f t="shared" ref="AA25:AA37" si="83">SUM(D25*0.23+D25)</f>
        <v>819.48749999999995</v>
      </c>
      <c r="AB25" s="15">
        <f t="shared" ref="AB25:AB37" si="84">SUM(D25*0.24+D25)</f>
        <v>826.15</v>
      </c>
      <c r="AC25" s="15">
        <f t="shared" ref="AC25:AC37" si="85">SUM(D25*0.25+D25)</f>
        <v>832.8125</v>
      </c>
      <c r="AD25" s="15">
        <f t="shared" ref="AD25:AD37" si="86">SUM(D25*0.26+D25)</f>
        <v>839.47500000000002</v>
      </c>
      <c r="AE25" s="15">
        <f t="shared" ref="AE25:AE37" si="87">SUM(D25*0.27+D25)</f>
        <v>846.13750000000005</v>
      </c>
      <c r="AF25" s="15">
        <f t="shared" ref="AF25:AF37" si="88">SUM(D25*0.28+D25)</f>
        <v>852.8</v>
      </c>
      <c r="AG25" s="15">
        <f t="shared" ref="AG25:AG37" si="89">SUM(D25*0.29+D25)</f>
        <v>859.46249999999998</v>
      </c>
      <c r="AH25" s="15">
        <f t="shared" ref="AH25:AH37" si="90">SUM(D25*0.3+D25)</f>
        <v>866.125</v>
      </c>
    </row>
    <row r="26" spans="1:34">
      <c r="A26" s="12"/>
      <c r="B26" s="12" t="s">
        <v>56</v>
      </c>
      <c r="C26" s="13">
        <v>950</v>
      </c>
      <c r="D26" s="14">
        <f t="shared" si="61"/>
        <v>1187.5</v>
      </c>
      <c r="E26" s="15">
        <f t="shared" si="62"/>
        <v>1199.375</v>
      </c>
      <c r="F26" s="15">
        <f t="shared" si="63"/>
        <v>1211.25</v>
      </c>
      <c r="G26" s="15">
        <f t="shared" si="64"/>
        <v>1223.125</v>
      </c>
      <c r="H26" s="15">
        <f t="shared" si="65"/>
        <v>1235</v>
      </c>
      <c r="I26" s="15">
        <f t="shared" si="66"/>
        <v>1246.875</v>
      </c>
      <c r="J26" s="15">
        <f t="shared" si="67"/>
        <v>1258.75</v>
      </c>
      <c r="K26" s="15">
        <f t="shared" si="68"/>
        <v>1270.625</v>
      </c>
      <c r="L26" s="15">
        <f t="shared" si="69"/>
        <v>1282.5</v>
      </c>
      <c r="M26" s="15">
        <f t="shared" si="70"/>
        <v>1294.375</v>
      </c>
      <c r="N26" s="15">
        <f t="shared" si="71"/>
        <v>1306.25</v>
      </c>
      <c r="O26" s="15">
        <f t="shared" si="72"/>
        <v>1318.125</v>
      </c>
      <c r="P26" s="15">
        <f t="shared" si="73"/>
        <v>1330</v>
      </c>
      <c r="Q26" s="15">
        <f t="shared" si="74"/>
        <v>1341.875</v>
      </c>
      <c r="R26" s="15">
        <f t="shared" si="30"/>
        <v>1353.75</v>
      </c>
      <c r="S26" s="15">
        <f t="shared" si="75"/>
        <v>1365.625</v>
      </c>
      <c r="T26" s="15">
        <f t="shared" si="76"/>
        <v>1377.5</v>
      </c>
      <c r="U26" s="15">
        <f t="shared" si="77"/>
        <v>1389.375</v>
      </c>
      <c r="V26" s="15">
        <f t="shared" si="78"/>
        <v>1401.25</v>
      </c>
      <c r="W26" s="15">
        <f t="shared" si="79"/>
        <v>1413.125</v>
      </c>
      <c r="X26" s="15">
        <f t="shared" si="80"/>
        <v>1425</v>
      </c>
      <c r="Y26" s="15">
        <f t="shared" si="81"/>
        <v>1436.875</v>
      </c>
      <c r="Z26" s="15">
        <f t="shared" si="82"/>
        <v>1448.75</v>
      </c>
      <c r="AA26" s="15">
        <f t="shared" si="83"/>
        <v>1460.625</v>
      </c>
      <c r="AB26" s="15">
        <f t="shared" si="84"/>
        <v>1472.5</v>
      </c>
      <c r="AC26" s="15">
        <f t="shared" si="85"/>
        <v>1484.375</v>
      </c>
      <c r="AD26" s="15">
        <f t="shared" si="86"/>
        <v>1496.25</v>
      </c>
      <c r="AE26" s="15">
        <f t="shared" si="87"/>
        <v>1508.125</v>
      </c>
      <c r="AF26" s="15">
        <f t="shared" si="88"/>
        <v>1520</v>
      </c>
      <c r="AG26" s="15">
        <f t="shared" si="89"/>
        <v>1531.875</v>
      </c>
      <c r="AH26" s="15">
        <f t="shared" si="90"/>
        <v>1543.75</v>
      </c>
    </row>
    <row r="27" spans="1:34">
      <c r="A27" s="12"/>
      <c r="B27" s="12" t="s">
        <v>57</v>
      </c>
      <c r="C27" s="13">
        <v>799</v>
      </c>
      <c r="D27" s="14">
        <f t="shared" si="61"/>
        <v>998.75</v>
      </c>
      <c r="E27" s="15">
        <f t="shared" si="62"/>
        <v>1008.7375</v>
      </c>
      <c r="F27" s="15">
        <f t="shared" si="63"/>
        <v>1018.725</v>
      </c>
      <c r="G27" s="15">
        <f t="shared" si="64"/>
        <v>1028.7125000000001</v>
      </c>
      <c r="H27" s="15">
        <f t="shared" si="65"/>
        <v>1038.7</v>
      </c>
      <c r="I27" s="15">
        <f t="shared" si="66"/>
        <v>1048.6875</v>
      </c>
      <c r="J27" s="15">
        <f t="shared" si="67"/>
        <v>1058.675</v>
      </c>
      <c r="K27" s="15">
        <f t="shared" si="68"/>
        <v>1068.6624999999999</v>
      </c>
      <c r="L27" s="15">
        <f t="shared" si="69"/>
        <v>1078.6500000000001</v>
      </c>
      <c r="M27" s="15">
        <f t="shared" si="70"/>
        <v>1088.6375</v>
      </c>
      <c r="N27" s="15">
        <f t="shared" si="71"/>
        <v>1098.625</v>
      </c>
      <c r="O27" s="15">
        <f t="shared" si="72"/>
        <v>1108.6125</v>
      </c>
      <c r="P27" s="15">
        <f t="shared" si="73"/>
        <v>1118.5999999999999</v>
      </c>
      <c r="Q27" s="15">
        <f t="shared" si="74"/>
        <v>1128.5875000000001</v>
      </c>
      <c r="R27" s="15">
        <f t="shared" si="30"/>
        <v>1138.575</v>
      </c>
      <c r="S27" s="15">
        <f t="shared" si="75"/>
        <v>1148.5625</v>
      </c>
      <c r="T27" s="15">
        <f t="shared" si="76"/>
        <v>1158.55</v>
      </c>
      <c r="U27" s="15">
        <f t="shared" si="77"/>
        <v>1168.5374999999999</v>
      </c>
      <c r="V27" s="15">
        <f t="shared" si="78"/>
        <v>1178.5250000000001</v>
      </c>
      <c r="W27" s="15">
        <f t="shared" si="79"/>
        <v>1188.5125</v>
      </c>
      <c r="X27" s="15">
        <f t="shared" si="80"/>
        <v>1198.5</v>
      </c>
      <c r="Y27" s="15">
        <f t="shared" si="81"/>
        <v>1208.4875</v>
      </c>
      <c r="Z27" s="15">
        <f t="shared" si="82"/>
        <v>1218.4749999999999</v>
      </c>
      <c r="AA27" s="15">
        <f t="shared" si="83"/>
        <v>1228.4625000000001</v>
      </c>
      <c r="AB27" s="15">
        <f t="shared" si="84"/>
        <v>1238.45</v>
      </c>
      <c r="AC27" s="15">
        <f t="shared" si="85"/>
        <v>1248.4375</v>
      </c>
      <c r="AD27" s="15">
        <f t="shared" si="86"/>
        <v>1258.425</v>
      </c>
      <c r="AE27" s="15">
        <f t="shared" si="87"/>
        <v>1268.4124999999999</v>
      </c>
      <c r="AF27" s="15">
        <f t="shared" si="88"/>
        <v>1278.4000000000001</v>
      </c>
      <c r="AG27" s="15">
        <f t="shared" si="89"/>
        <v>1288.3875</v>
      </c>
      <c r="AH27" s="15">
        <f t="shared" si="90"/>
        <v>1298.375</v>
      </c>
    </row>
    <row r="28" spans="1:34">
      <c r="A28" s="12"/>
      <c r="B28" s="12" t="s">
        <v>58</v>
      </c>
      <c r="C28" s="13">
        <v>505</v>
      </c>
      <c r="D28" s="14">
        <f t="shared" si="61"/>
        <v>631.25</v>
      </c>
      <c r="E28" s="15">
        <f t="shared" si="62"/>
        <v>637.5625</v>
      </c>
      <c r="F28" s="15">
        <f t="shared" si="63"/>
        <v>643.875</v>
      </c>
      <c r="G28" s="15">
        <f t="shared" si="64"/>
        <v>650.1875</v>
      </c>
      <c r="H28" s="15">
        <f t="shared" si="65"/>
        <v>656.5</v>
      </c>
      <c r="I28" s="15">
        <f t="shared" si="66"/>
        <v>662.8125</v>
      </c>
      <c r="J28" s="15">
        <f t="shared" si="67"/>
        <v>669.125</v>
      </c>
      <c r="K28" s="15">
        <f t="shared" si="68"/>
        <v>675.4375</v>
      </c>
      <c r="L28" s="15">
        <f t="shared" si="69"/>
        <v>681.75</v>
      </c>
      <c r="M28" s="15">
        <f t="shared" si="70"/>
        <v>688.0625</v>
      </c>
      <c r="N28" s="15">
        <f t="shared" si="71"/>
        <v>694.375</v>
      </c>
      <c r="O28" s="15">
        <f t="shared" si="72"/>
        <v>700.6875</v>
      </c>
      <c r="P28" s="15">
        <f t="shared" si="73"/>
        <v>707</v>
      </c>
      <c r="Q28" s="15">
        <f t="shared" si="74"/>
        <v>713.3125</v>
      </c>
      <c r="R28" s="15">
        <f t="shared" si="30"/>
        <v>719.625</v>
      </c>
      <c r="S28" s="15">
        <f t="shared" si="75"/>
        <v>725.9375</v>
      </c>
      <c r="T28" s="15">
        <f t="shared" si="76"/>
        <v>732.25</v>
      </c>
      <c r="U28" s="15">
        <f t="shared" si="77"/>
        <v>738.5625</v>
      </c>
      <c r="V28" s="15">
        <f t="shared" si="78"/>
        <v>744.875</v>
      </c>
      <c r="W28" s="15">
        <f t="shared" si="79"/>
        <v>751.1875</v>
      </c>
      <c r="X28" s="15">
        <f t="shared" si="80"/>
        <v>757.5</v>
      </c>
      <c r="Y28" s="15">
        <f t="shared" si="81"/>
        <v>763.8125</v>
      </c>
      <c r="Z28" s="15">
        <f t="shared" si="82"/>
        <v>770.125</v>
      </c>
      <c r="AA28" s="15">
        <f t="shared" si="83"/>
        <v>776.4375</v>
      </c>
      <c r="AB28" s="15">
        <f t="shared" si="84"/>
        <v>782.75</v>
      </c>
      <c r="AC28" s="15">
        <f t="shared" si="85"/>
        <v>789.0625</v>
      </c>
      <c r="AD28" s="15">
        <f t="shared" si="86"/>
        <v>795.375</v>
      </c>
      <c r="AE28" s="15">
        <f t="shared" si="87"/>
        <v>801.6875</v>
      </c>
      <c r="AF28" s="15">
        <f t="shared" si="88"/>
        <v>808</v>
      </c>
      <c r="AG28" s="15">
        <f t="shared" si="89"/>
        <v>814.3125</v>
      </c>
      <c r="AH28" s="15">
        <f t="shared" si="90"/>
        <v>820.625</v>
      </c>
    </row>
    <row r="29" spans="1:34">
      <c r="A29" s="12"/>
      <c r="B29" s="12" t="s">
        <v>59</v>
      </c>
      <c r="C29" s="13">
        <v>780</v>
      </c>
      <c r="D29" s="14">
        <f t="shared" si="61"/>
        <v>975</v>
      </c>
      <c r="E29" s="15">
        <f t="shared" si="62"/>
        <v>984.75</v>
      </c>
      <c r="F29" s="15">
        <f t="shared" si="63"/>
        <v>994.5</v>
      </c>
      <c r="G29" s="15">
        <f t="shared" si="64"/>
        <v>1004.25</v>
      </c>
      <c r="H29" s="15">
        <f t="shared" si="65"/>
        <v>1014</v>
      </c>
      <c r="I29" s="15">
        <f t="shared" si="66"/>
        <v>1023.75</v>
      </c>
      <c r="J29" s="15">
        <f t="shared" si="67"/>
        <v>1033.5</v>
      </c>
      <c r="K29" s="15">
        <f t="shared" si="68"/>
        <v>1043.25</v>
      </c>
      <c r="L29" s="15">
        <f t="shared" si="69"/>
        <v>1053</v>
      </c>
      <c r="M29" s="15">
        <f t="shared" si="70"/>
        <v>1062.75</v>
      </c>
      <c r="N29" s="15">
        <f t="shared" si="71"/>
        <v>1072.5</v>
      </c>
      <c r="O29" s="15">
        <f t="shared" si="72"/>
        <v>1082.25</v>
      </c>
      <c r="P29" s="15">
        <f t="shared" si="73"/>
        <v>1092</v>
      </c>
      <c r="Q29" s="15">
        <f t="shared" si="74"/>
        <v>1101.75</v>
      </c>
      <c r="R29" s="15">
        <f t="shared" si="30"/>
        <v>1111.5</v>
      </c>
      <c r="S29" s="15">
        <f t="shared" si="75"/>
        <v>1121.25</v>
      </c>
      <c r="T29" s="15">
        <f t="shared" si="76"/>
        <v>1131</v>
      </c>
      <c r="U29" s="15">
        <f t="shared" si="77"/>
        <v>1140.75</v>
      </c>
      <c r="V29" s="15">
        <f t="shared" si="78"/>
        <v>1150.5</v>
      </c>
      <c r="W29" s="15">
        <f t="shared" si="79"/>
        <v>1160.25</v>
      </c>
      <c r="X29" s="15">
        <f t="shared" si="80"/>
        <v>1170</v>
      </c>
      <c r="Y29" s="15">
        <f t="shared" si="81"/>
        <v>1179.75</v>
      </c>
      <c r="Z29" s="15">
        <f t="shared" si="82"/>
        <v>1189.5</v>
      </c>
      <c r="AA29" s="15">
        <f t="shared" si="83"/>
        <v>1199.25</v>
      </c>
      <c r="AB29" s="15">
        <f t="shared" si="84"/>
        <v>1209</v>
      </c>
      <c r="AC29" s="15">
        <f t="shared" si="85"/>
        <v>1218.75</v>
      </c>
      <c r="AD29" s="15">
        <f t="shared" si="86"/>
        <v>1228.5</v>
      </c>
      <c r="AE29" s="15">
        <f t="shared" si="87"/>
        <v>1238.25</v>
      </c>
      <c r="AF29" s="15">
        <f t="shared" si="88"/>
        <v>1248</v>
      </c>
      <c r="AG29" s="15">
        <f t="shared" si="89"/>
        <v>1257.75</v>
      </c>
      <c r="AH29" s="15">
        <f t="shared" si="90"/>
        <v>1267.5</v>
      </c>
    </row>
    <row r="30" spans="1:34">
      <c r="A30" s="12"/>
      <c r="B30" s="12" t="s">
        <v>60</v>
      </c>
      <c r="C30" s="13">
        <v>3780</v>
      </c>
      <c r="D30" s="14">
        <f t="shared" si="61"/>
        <v>4725</v>
      </c>
      <c r="E30" s="15">
        <f t="shared" si="62"/>
        <v>4772.25</v>
      </c>
      <c r="F30" s="15">
        <f t="shared" si="63"/>
        <v>4819.5</v>
      </c>
      <c r="G30" s="15">
        <f t="shared" si="64"/>
        <v>4866.75</v>
      </c>
      <c r="H30" s="15">
        <f t="shared" si="65"/>
        <v>4914</v>
      </c>
      <c r="I30" s="15">
        <f t="shared" si="66"/>
        <v>4961.25</v>
      </c>
      <c r="J30" s="15">
        <f t="shared" si="67"/>
        <v>5008.5</v>
      </c>
      <c r="K30" s="15">
        <f t="shared" si="68"/>
        <v>5055.75</v>
      </c>
      <c r="L30" s="15">
        <f t="shared" si="69"/>
        <v>5103</v>
      </c>
      <c r="M30" s="15">
        <f t="shared" si="70"/>
        <v>5150.25</v>
      </c>
      <c r="N30" s="15">
        <f t="shared" si="71"/>
        <v>5197.5</v>
      </c>
      <c r="O30" s="15">
        <f t="shared" si="72"/>
        <v>5244.75</v>
      </c>
      <c r="P30" s="15">
        <f t="shared" si="73"/>
        <v>5292</v>
      </c>
      <c r="Q30" s="15">
        <f t="shared" si="74"/>
        <v>5339.25</v>
      </c>
      <c r="R30" s="15">
        <f t="shared" si="30"/>
        <v>5386.5</v>
      </c>
      <c r="S30" s="15">
        <f t="shared" si="75"/>
        <v>5433.75</v>
      </c>
      <c r="T30" s="15">
        <f t="shared" si="76"/>
        <v>5481</v>
      </c>
      <c r="U30" s="15">
        <f t="shared" si="77"/>
        <v>5528.25</v>
      </c>
      <c r="V30" s="15">
        <f t="shared" si="78"/>
        <v>5575.5</v>
      </c>
      <c r="W30" s="15">
        <f t="shared" si="79"/>
        <v>5622.75</v>
      </c>
      <c r="X30" s="15">
        <f t="shared" si="80"/>
        <v>5670</v>
      </c>
      <c r="Y30" s="15">
        <f t="shared" si="81"/>
        <v>5717.25</v>
      </c>
      <c r="Z30" s="15">
        <f t="shared" si="82"/>
        <v>5764.5</v>
      </c>
      <c r="AA30" s="15">
        <f t="shared" si="83"/>
        <v>5811.75</v>
      </c>
      <c r="AB30" s="15">
        <f t="shared" si="84"/>
        <v>5859</v>
      </c>
      <c r="AC30" s="15">
        <f t="shared" si="85"/>
        <v>5906.25</v>
      </c>
      <c r="AD30" s="15">
        <f t="shared" si="86"/>
        <v>5953.5</v>
      </c>
      <c r="AE30" s="15">
        <f t="shared" si="87"/>
        <v>6000.75</v>
      </c>
      <c r="AF30" s="15">
        <f t="shared" si="88"/>
        <v>6048</v>
      </c>
      <c r="AG30" s="15">
        <f t="shared" si="89"/>
        <v>6095.25</v>
      </c>
      <c r="AH30" s="15">
        <f t="shared" si="90"/>
        <v>6142.5</v>
      </c>
    </row>
    <row r="31" spans="1:34">
      <c r="A31" s="12"/>
      <c r="B31" s="12" t="s">
        <v>61</v>
      </c>
      <c r="C31" s="13">
        <v>3780</v>
      </c>
      <c r="D31" s="14">
        <f t="shared" si="61"/>
        <v>4725</v>
      </c>
      <c r="E31" s="15">
        <f t="shared" si="62"/>
        <v>4772.25</v>
      </c>
      <c r="F31" s="15">
        <f t="shared" si="63"/>
        <v>4819.5</v>
      </c>
      <c r="G31" s="15">
        <f t="shared" si="64"/>
        <v>4866.75</v>
      </c>
      <c r="H31" s="15">
        <f t="shared" si="65"/>
        <v>4914</v>
      </c>
      <c r="I31" s="15">
        <f t="shared" si="66"/>
        <v>4961.25</v>
      </c>
      <c r="J31" s="15">
        <f t="shared" si="67"/>
        <v>5008.5</v>
      </c>
      <c r="K31" s="15">
        <f t="shared" si="68"/>
        <v>5055.75</v>
      </c>
      <c r="L31" s="15">
        <f t="shared" si="69"/>
        <v>5103</v>
      </c>
      <c r="M31" s="15">
        <f t="shared" si="70"/>
        <v>5150.25</v>
      </c>
      <c r="N31" s="15">
        <f t="shared" si="71"/>
        <v>5197.5</v>
      </c>
      <c r="O31" s="15">
        <f t="shared" si="72"/>
        <v>5244.75</v>
      </c>
      <c r="P31" s="15">
        <f t="shared" si="73"/>
        <v>5292</v>
      </c>
      <c r="Q31" s="15">
        <f t="shared" si="74"/>
        <v>5339.25</v>
      </c>
      <c r="R31" s="15">
        <f t="shared" si="30"/>
        <v>5386.5</v>
      </c>
      <c r="S31" s="15">
        <f t="shared" si="75"/>
        <v>5433.75</v>
      </c>
      <c r="T31" s="15">
        <f t="shared" si="76"/>
        <v>5481</v>
      </c>
      <c r="U31" s="15">
        <f t="shared" si="77"/>
        <v>5528.25</v>
      </c>
      <c r="V31" s="15">
        <f t="shared" si="78"/>
        <v>5575.5</v>
      </c>
      <c r="W31" s="15">
        <f t="shared" si="79"/>
        <v>5622.75</v>
      </c>
      <c r="X31" s="15">
        <f t="shared" si="80"/>
        <v>5670</v>
      </c>
      <c r="Y31" s="15">
        <f t="shared" si="81"/>
        <v>5717.25</v>
      </c>
      <c r="Z31" s="15">
        <f t="shared" si="82"/>
        <v>5764.5</v>
      </c>
      <c r="AA31" s="15">
        <f t="shared" si="83"/>
        <v>5811.75</v>
      </c>
      <c r="AB31" s="15">
        <f t="shared" si="84"/>
        <v>5859</v>
      </c>
      <c r="AC31" s="15">
        <f t="shared" si="85"/>
        <v>5906.25</v>
      </c>
      <c r="AD31" s="15">
        <f t="shared" si="86"/>
        <v>5953.5</v>
      </c>
      <c r="AE31" s="15">
        <f t="shared" si="87"/>
        <v>6000.75</v>
      </c>
      <c r="AF31" s="15">
        <f t="shared" si="88"/>
        <v>6048</v>
      </c>
      <c r="AG31" s="15">
        <f t="shared" si="89"/>
        <v>6095.25</v>
      </c>
      <c r="AH31" s="15">
        <f t="shared" si="90"/>
        <v>6142.5</v>
      </c>
    </row>
    <row r="32" spans="1:34">
      <c r="A32" s="12"/>
      <c r="B32" s="12" t="s">
        <v>62</v>
      </c>
      <c r="C32" s="13">
        <v>3855</v>
      </c>
      <c r="D32" s="14">
        <f t="shared" si="61"/>
        <v>4818.75</v>
      </c>
      <c r="E32" s="15">
        <f t="shared" si="62"/>
        <v>4866.9375</v>
      </c>
      <c r="F32" s="15">
        <f t="shared" si="63"/>
        <v>4915.125</v>
      </c>
      <c r="G32" s="15">
        <f t="shared" si="64"/>
        <v>4963.3125</v>
      </c>
      <c r="H32" s="15">
        <f t="shared" si="65"/>
        <v>5011.5</v>
      </c>
      <c r="I32" s="15">
        <f t="shared" si="66"/>
        <v>5059.6875</v>
      </c>
      <c r="J32" s="15">
        <f t="shared" si="67"/>
        <v>5107.875</v>
      </c>
      <c r="K32" s="15">
        <f t="shared" si="68"/>
        <v>5156.0625</v>
      </c>
      <c r="L32" s="15">
        <f t="shared" si="69"/>
        <v>5204.25</v>
      </c>
      <c r="M32" s="15">
        <f t="shared" si="70"/>
        <v>5252.4375</v>
      </c>
      <c r="N32" s="15">
        <f t="shared" si="71"/>
        <v>5300.625</v>
      </c>
      <c r="O32" s="15">
        <f t="shared" si="72"/>
        <v>5348.8125</v>
      </c>
      <c r="P32" s="15">
        <f t="shared" si="73"/>
        <v>5397</v>
      </c>
      <c r="Q32" s="15">
        <f t="shared" si="74"/>
        <v>5445.1875</v>
      </c>
      <c r="R32" s="15">
        <f t="shared" si="30"/>
        <v>5493.375</v>
      </c>
      <c r="S32" s="15">
        <f t="shared" si="75"/>
        <v>5541.5625</v>
      </c>
      <c r="T32" s="15">
        <f t="shared" si="76"/>
        <v>5589.75</v>
      </c>
      <c r="U32" s="15">
        <f t="shared" si="77"/>
        <v>5637.9375</v>
      </c>
      <c r="V32" s="15">
        <f t="shared" si="78"/>
        <v>5686.125</v>
      </c>
      <c r="W32" s="15">
        <f t="shared" si="79"/>
        <v>5734.3125</v>
      </c>
      <c r="X32" s="15">
        <f t="shared" si="80"/>
        <v>5782.5</v>
      </c>
      <c r="Y32" s="15">
        <f t="shared" si="81"/>
        <v>5830.6875</v>
      </c>
      <c r="Z32" s="15">
        <f t="shared" si="82"/>
        <v>5878.875</v>
      </c>
      <c r="AA32" s="15">
        <f t="shared" si="83"/>
        <v>5927.0625</v>
      </c>
      <c r="AB32" s="15">
        <f t="shared" si="84"/>
        <v>5975.25</v>
      </c>
      <c r="AC32" s="15">
        <f t="shared" si="85"/>
        <v>6023.4375</v>
      </c>
      <c r="AD32" s="15">
        <f t="shared" si="86"/>
        <v>6071.625</v>
      </c>
      <c r="AE32" s="15">
        <f t="shared" si="87"/>
        <v>6119.8125</v>
      </c>
      <c r="AF32" s="15">
        <f t="shared" si="88"/>
        <v>6168</v>
      </c>
      <c r="AG32" s="15">
        <f t="shared" si="89"/>
        <v>6216.1875</v>
      </c>
      <c r="AH32" s="15">
        <f t="shared" si="90"/>
        <v>6264.375</v>
      </c>
    </row>
    <row r="33" spans="1:34">
      <c r="A33" s="12"/>
      <c r="B33" s="12" t="s">
        <v>63</v>
      </c>
      <c r="C33" s="13">
        <v>1550</v>
      </c>
      <c r="D33" s="14">
        <f t="shared" si="61"/>
        <v>1937.5</v>
      </c>
      <c r="E33" s="15">
        <f t="shared" si="62"/>
        <v>1956.875</v>
      </c>
      <c r="F33" s="15">
        <f t="shared" si="63"/>
        <v>1976.25</v>
      </c>
      <c r="G33" s="15">
        <f t="shared" si="64"/>
        <v>1995.625</v>
      </c>
      <c r="H33" s="15">
        <f t="shared" si="65"/>
        <v>2015</v>
      </c>
      <c r="I33" s="15">
        <f t="shared" si="66"/>
        <v>2034.375</v>
      </c>
      <c r="J33" s="15">
        <f t="shared" si="67"/>
        <v>2053.75</v>
      </c>
      <c r="K33" s="15">
        <f t="shared" si="68"/>
        <v>2073.125</v>
      </c>
      <c r="L33" s="15">
        <f t="shared" si="69"/>
        <v>2092.5</v>
      </c>
      <c r="M33" s="15">
        <f t="shared" si="70"/>
        <v>2111.875</v>
      </c>
      <c r="N33" s="15">
        <f t="shared" si="71"/>
        <v>2131.25</v>
      </c>
      <c r="O33" s="15">
        <f t="shared" si="72"/>
        <v>2150.625</v>
      </c>
      <c r="P33" s="15">
        <f t="shared" si="73"/>
        <v>2170</v>
      </c>
      <c r="Q33" s="15">
        <f t="shared" si="74"/>
        <v>2189.375</v>
      </c>
      <c r="R33" s="15">
        <f t="shared" si="30"/>
        <v>2208.75</v>
      </c>
      <c r="S33" s="15">
        <f t="shared" si="75"/>
        <v>2228.125</v>
      </c>
      <c r="T33" s="15">
        <f t="shared" si="76"/>
        <v>2247.5</v>
      </c>
      <c r="U33" s="15">
        <f t="shared" si="77"/>
        <v>2266.875</v>
      </c>
      <c r="V33" s="15">
        <f t="shared" si="78"/>
        <v>2286.25</v>
      </c>
      <c r="W33" s="15">
        <f t="shared" si="79"/>
        <v>2305.625</v>
      </c>
      <c r="X33" s="15">
        <f t="shared" si="80"/>
        <v>2325</v>
      </c>
      <c r="Y33" s="15">
        <f t="shared" si="81"/>
        <v>2344.375</v>
      </c>
      <c r="Z33" s="15">
        <f t="shared" si="82"/>
        <v>2363.75</v>
      </c>
      <c r="AA33" s="15">
        <f t="shared" si="83"/>
        <v>2383.125</v>
      </c>
      <c r="AB33" s="15">
        <f t="shared" si="84"/>
        <v>2402.5</v>
      </c>
      <c r="AC33" s="15">
        <f t="shared" si="85"/>
        <v>2421.875</v>
      </c>
      <c r="AD33" s="15">
        <f t="shared" si="86"/>
        <v>2441.25</v>
      </c>
      <c r="AE33" s="15">
        <f t="shared" si="87"/>
        <v>2460.625</v>
      </c>
      <c r="AF33" s="15">
        <f t="shared" si="88"/>
        <v>2480</v>
      </c>
      <c r="AG33" s="15">
        <f t="shared" si="89"/>
        <v>2499.375</v>
      </c>
      <c r="AH33" s="15">
        <f t="shared" si="90"/>
        <v>2518.75</v>
      </c>
    </row>
    <row r="34" spans="1:34">
      <c r="A34" s="12"/>
      <c r="B34" s="12" t="s">
        <v>64</v>
      </c>
      <c r="C34" s="13">
        <v>7900</v>
      </c>
      <c r="D34" s="14">
        <f t="shared" si="61"/>
        <v>9875</v>
      </c>
      <c r="E34" s="15">
        <f t="shared" si="62"/>
        <v>9973.75</v>
      </c>
      <c r="F34" s="15">
        <f t="shared" si="63"/>
        <v>10072.5</v>
      </c>
      <c r="G34" s="15">
        <f t="shared" si="64"/>
        <v>10171.25</v>
      </c>
      <c r="H34" s="15">
        <f t="shared" si="65"/>
        <v>10270</v>
      </c>
      <c r="I34" s="15">
        <f t="shared" si="66"/>
        <v>10368.75</v>
      </c>
      <c r="J34" s="15">
        <f t="shared" si="67"/>
        <v>10467.5</v>
      </c>
      <c r="K34" s="15">
        <f t="shared" si="68"/>
        <v>10566.25</v>
      </c>
      <c r="L34" s="15">
        <f t="shared" si="69"/>
        <v>10665</v>
      </c>
      <c r="M34" s="15">
        <f t="shared" si="70"/>
        <v>10763.75</v>
      </c>
      <c r="N34" s="15">
        <f t="shared" si="71"/>
        <v>10862.5</v>
      </c>
      <c r="O34" s="15">
        <f t="shared" si="72"/>
        <v>10961.25</v>
      </c>
      <c r="P34" s="15">
        <f t="shared" si="73"/>
        <v>11060</v>
      </c>
      <c r="Q34" s="15">
        <f t="shared" si="74"/>
        <v>11158.75</v>
      </c>
      <c r="R34" s="15">
        <f t="shared" si="30"/>
        <v>11257.5</v>
      </c>
      <c r="S34" s="15">
        <f t="shared" si="75"/>
        <v>11356.25</v>
      </c>
      <c r="T34" s="15">
        <f t="shared" si="76"/>
        <v>11455</v>
      </c>
      <c r="U34" s="15">
        <f t="shared" si="77"/>
        <v>11553.75</v>
      </c>
      <c r="V34" s="15">
        <f t="shared" si="78"/>
        <v>11652.5</v>
      </c>
      <c r="W34" s="15">
        <f t="shared" si="79"/>
        <v>11751.25</v>
      </c>
      <c r="X34" s="15">
        <f t="shared" si="80"/>
        <v>11850</v>
      </c>
      <c r="Y34" s="15">
        <f t="shared" si="81"/>
        <v>11948.75</v>
      </c>
      <c r="Z34" s="15">
        <f t="shared" si="82"/>
        <v>12047.5</v>
      </c>
      <c r="AA34" s="15">
        <f t="shared" si="83"/>
        <v>12146.25</v>
      </c>
      <c r="AB34" s="15">
        <f t="shared" si="84"/>
        <v>12245</v>
      </c>
      <c r="AC34" s="15">
        <f t="shared" si="85"/>
        <v>12343.75</v>
      </c>
      <c r="AD34" s="15">
        <f t="shared" si="86"/>
        <v>12442.5</v>
      </c>
      <c r="AE34" s="15">
        <f t="shared" si="87"/>
        <v>12541.25</v>
      </c>
      <c r="AF34" s="15">
        <f t="shared" si="88"/>
        <v>12640</v>
      </c>
      <c r="AG34" s="15">
        <f t="shared" si="89"/>
        <v>12738.75</v>
      </c>
      <c r="AH34" s="15">
        <f t="shared" si="90"/>
        <v>12837.5</v>
      </c>
    </row>
    <row r="35" spans="1:34">
      <c r="A35" s="12"/>
      <c r="B35" s="12" t="s">
        <v>65</v>
      </c>
      <c r="C35" s="13">
        <v>1120</v>
      </c>
      <c r="D35" s="14">
        <f t="shared" si="61"/>
        <v>1400</v>
      </c>
      <c r="E35" s="15">
        <f t="shared" si="62"/>
        <v>1414</v>
      </c>
      <c r="F35" s="15">
        <f t="shared" si="63"/>
        <v>1428</v>
      </c>
      <c r="G35" s="15">
        <f t="shared" si="64"/>
        <v>1442</v>
      </c>
      <c r="H35" s="15">
        <f t="shared" si="65"/>
        <v>1456</v>
      </c>
      <c r="I35" s="15">
        <f t="shared" si="66"/>
        <v>1470</v>
      </c>
      <c r="J35" s="15">
        <f t="shared" si="67"/>
        <v>1484</v>
      </c>
      <c r="K35" s="15">
        <f t="shared" si="68"/>
        <v>1498</v>
      </c>
      <c r="L35" s="15">
        <f t="shared" si="69"/>
        <v>1512</v>
      </c>
      <c r="M35" s="15">
        <f t="shared" si="70"/>
        <v>1526</v>
      </c>
      <c r="N35" s="15">
        <f t="shared" si="71"/>
        <v>1540</v>
      </c>
      <c r="O35" s="15">
        <f t="shared" si="72"/>
        <v>1554</v>
      </c>
      <c r="P35" s="15">
        <f t="shared" si="73"/>
        <v>1568</v>
      </c>
      <c r="Q35" s="15">
        <f t="shared" si="74"/>
        <v>1582</v>
      </c>
      <c r="R35" s="15">
        <f t="shared" si="30"/>
        <v>1596</v>
      </c>
      <c r="S35" s="15">
        <f t="shared" si="75"/>
        <v>1610</v>
      </c>
      <c r="T35" s="15">
        <f t="shared" si="76"/>
        <v>1624</v>
      </c>
      <c r="U35" s="15">
        <f t="shared" si="77"/>
        <v>1638</v>
      </c>
      <c r="V35" s="15">
        <f t="shared" si="78"/>
        <v>1652</v>
      </c>
      <c r="W35" s="15">
        <f t="shared" si="79"/>
        <v>1666</v>
      </c>
      <c r="X35" s="15">
        <f t="shared" si="80"/>
        <v>1680</v>
      </c>
      <c r="Y35" s="15">
        <f t="shared" si="81"/>
        <v>1694</v>
      </c>
      <c r="Z35" s="15">
        <f t="shared" si="82"/>
        <v>1708</v>
      </c>
      <c r="AA35" s="15">
        <f t="shared" si="83"/>
        <v>1722</v>
      </c>
      <c r="AB35" s="15">
        <f t="shared" si="84"/>
        <v>1736</v>
      </c>
      <c r="AC35" s="15">
        <f t="shared" si="85"/>
        <v>1750</v>
      </c>
      <c r="AD35" s="15">
        <f t="shared" si="86"/>
        <v>1764</v>
      </c>
      <c r="AE35" s="15">
        <f t="shared" si="87"/>
        <v>1778</v>
      </c>
      <c r="AF35" s="15">
        <f t="shared" si="88"/>
        <v>1792</v>
      </c>
      <c r="AG35" s="15">
        <f t="shared" si="89"/>
        <v>1806</v>
      </c>
      <c r="AH35" s="15">
        <f t="shared" si="90"/>
        <v>1820</v>
      </c>
    </row>
    <row r="36" spans="1:34">
      <c r="A36" s="12"/>
      <c r="B36" s="12" t="s">
        <v>66</v>
      </c>
      <c r="C36" s="13">
        <v>3555</v>
      </c>
      <c r="D36" s="14">
        <f t="shared" si="61"/>
        <v>4443.75</v>
      </c>
      <c r="E36" s="15">
        <f t="shared" si="62"/>
        <v>4488.1875</v>
      </c>
      <c r="F36" s="15">
        <f t="shared" si="63"/>
        <v>4532.625</v>
      </c>
      <c r="G36" s="15">
        <f t="shared" si="64"/>
        <v>4577.0625</v>
      </c>
      <c r="H36" s="15">
        <f t="shared" si="65"/>
        <v>4621.5</v>
      </c>
      <c r="I36" s="15">
        <f t="shared" si="66"/>
        <v>4665.9375</v>
      </c>
      <c r="J36" s="15">
        <f t="shared" si="67"/>
        <v>4710.375</v>
      </c>
      <c r="K36" s="15">
        <f t="shared" si="68"/>
        <v>4754.8125</v>
      </c>
      <c r="L36" s="15">
        <f t="shared" si="69"/>
        <v>4799.25</v>
      </c>
      <c r="M36" s="15">
        <f t="shared" si="70"/>
        <v>4843.6875</v>
      </c>
      <c r="N36" s="15">
        <f t="shared" si="71"/>
        <v>4888.125</v>
      </c>
      <c r="O36" s="15">
        <f t="shared" si="72"/>
        <v>4932.5625</v>
      </c>
      <c r="P36" s="15">
        <f t="shared" si="73"/>
        <v>4977</v>
      </c>
      <c r="Q36" s="15">
        <f t="shared" si="74"/>
        <v>5021.4375</v>
      </c>
      <c r="R36" s="15">
        <f t="shared" si="30"/>
        <v>5065.875</v>
      </c>
      <c r="S36" s="15">
        <f t="shared" si="75"/>
        <v>5110.3125</v>
      </c>
      <c r="T36" s="15">
        <f t="shared" si="76"/>
        <v>5154.75</v>
      </c>
      <c r="U36" s="15">
        <f t="shared" si="77"/>
        <v>5199.1875</v>
      </c>
      <c r="V36" s="15">
        <f t="shared" si="78"/>
        <v>5243.625</v>
      </c>
      <c r="W36" s="15">
        <f t="shared" si="79"/>
        <v>5288.0625</v>
      </c>
      <c r="X36" s="15">
        <f t="shared" si="80"/>
        <v>5332.5</v>
      </c>
      <c r="Y36" s="15">
        <f t="shared" si="81"/>
        <v>5376.9375</v>
      </c>
      <c r="Z36" s="15">
        <f t="shared" si="82"/>
        <v>5421.375</v>
      </c>
      <c r="AA36" s="15">
        <f t="shared" si="83"/>
        <v>5465.8125</v>
      </c>
      <c r="AB36" s="15">
        <f t="shared" si="84"/>
        <v>5510.25</v>
      </c>
      <c r="AC36" s="15">
        <f t="shared" si="85"/>
        <v>5554.6875</v>
      </c>
      <c r="AD36" s="15">
        <f t="shared" si="86"/>
        <v>5599.125</v>
      </c>
      <c r="AE36" s="15">
        <f t="shared" si="87"/>
        <v>5643.5625</v>
      </c>
      <c r="AF36" s="15">
        <f t="shared" si="88"/>
        <v>5688</v>
      </c>
      <c r="AG36" s="15">
        <f t="shared" si="89"/>
        <v>5732.4375</v>
      </c>
      <c r="AH36" s="15">
        <f t="shared" si="90"/>
        <v>5776.875</v>
      </c>
    </row>
    <row r="37" spans="1:34">
      <c r="A37" s="12"/>
      <c r="B37" s="12" t="s">
        <v>67</v>
      </c>
      <c r="C37" s="13">
        <v>1925</v>
      </c>
      <c r="D37" s="14">
        <f t="shared" si="61"/>
        <v>2406.25</v>
      </c>
      <c r="E37" s="15">
        <f t="shared" si="62"/>
        <v>2430.3125</v>
      </c>
      <c r="F37" s="15">
        <f t="shared" si="63"/>
        <v>2454.375</v>
      </c>
      <c r="G37" s="15">
        <f t="shared" si="64"/>
        <v>2478.4375</v>
      </c>
      <c r="H37" s="15">
        <f t="shared" si="65"/>
        <v>2502.5</v>
      </c>
      <c r="I37" s="15">
        <f t="shared" si="66"/>
        <v>2526.5625</v>
      </c>
      <c r="J37" s="15">
        <f t="shared" si="67"/>
        <v>2550.625</v>
      </c>
      <c r="K37" s="15">
        <f t="shared" si="68"/>
        <v>2574.6875</v>
      </c>
      <c r="L37" s="15">
        <f t="shared" si="69"/>
        <v>2598.75</v>
      </c>
      <c r="M37" s="15">
        <f t="shared" si="70"/>
        <v>2622.8125</v>
      </c>
      <c r="N37" s="15">
        <f t="shared" si="71"/>
        <v>2646.875</v>
      </c>
      <c r="O37" s="15">
        <f t="shared" si="72"/>
        <v>2670.9375</v>
      </c>
      <c r="P37" s="15">
        <f t="shared" si="73"/>
        <v>2695</v>
      </c>
      <c r="Q37" s="15">
        <f t="shared" si="74"/>
        <v>2719.0625</v>
      </c>
      <c r="R37" s="15">
        <f t="shared" si="30"/>
        <v>2743.125</v>
      </c>
      <c r="S37" s="15">
        <f t="shared" si="75"/>
        <v>2767.1875</v>
      </c>
      <c r="T37" s="15">
        <f t="shared" si="76"/>
        <v>2791.25</v>
      </c>
      <c r="U37" s="15">
        <f t="shared" si="77"/>
        <v>2815.3125</v>
      </c>
      <c r="V37" s="15">
        <f t="shared" si="78"/>
        <v>2839.375</v>
      </c>
      <c r="W37" s="15">
        <f t="shared" si="79"/>
        <v>2863.4375</v>
      </c>
      <c r="X37" s="15">
        <f t="shared" si="80"/>
        <v>2887.5</v>
      </c>
      <c r="Y37" s="15">
        <f t="shared" si="81"/>
        <v>2911.5625</v>
      </c>
      <c r="Z37" s="15">
        <f t="shared" si="82"/>
        <v>2935.625</v>
      </c>
      <c r="AA37" s="15">
        <f t="shared" si="83"/>
        <v>2959.6875</v>
      </c>
      <c r="AB37" s="15">
        <f t="shared" si="84"/>
        <v>2983.75</v>
      </c>
      <c r="AC37" s="15">
        <f t="shared" si="85"/>
        <v>3007.8125</v>
      </c>
      <c r="AD37" s="15">
        <f t="shared" si="86"/>
        <v>3031.875</v>
      </c>
      <c r="AE37" s="15">
        <f t="shared" si="87"/>
        <v>3055.9375</v>
      </c>
      <c r="AF37" s="15">
        <f t="shared" si="88"/>
        <v>3080</v>
      </c>
      <c r="AG37" s="15">
        <f t="shared" si="89"/>
        <v>3104.0625</v>
      </c>
      <c r="AH37" s="15">
        <f t="shared" si="90"/>
        <v>3128.125</v>
      </c>
    </row>
    <row r="38" spans="1:34" ht="12.75">
      <c r="A38" s="12"/>
      <c r="B38" s="12"/>
      <c r="C38" s="12"/>
      <c r="G38" s="1" t="s">
        <v>0</v>
      </c>
      <c r="R38" s="15" t="s">
        <v>0</v>
      </c>
    </row>
    <row r="39" spans="1:34" ht="12.75">
      <c r="A39" s="20"/>
      <c r="B39" s="21" t="s">
        <v>68</v>
      </c>
      <c r="C39" s="20"/>
      <c r="D39" s="3"/>
      <c r="G39" s="1" t="s">
        <v>0</v>
      </c>
      <c r="R39" s="15" t="s">
        <v>0</v>
      </c>
    </row>
    <row r="40" spans="1:34">
      <c r="A40" s="12"/>
      <c r="B40" s="12" t="s">
        <v>69</v>
      </c>
      <c r="C40" s="13">
        <v>31968</v>
      </c>
      <c r="D40" s="14">
        <f t="shared" ref="D40:D42" si="91">SUM(C40*0.25+C40)</f>
        <v>39960</v>
      </c>
      <c r="E40" s="15">
        <f t="shared" ref="E40:E42" si="92">SUM(D40*0.01+D40)</f>
        <v>40359.599999999999</v>
      </c>
      <c r="F40" s="15">
        <f t="shared" ref="F40:F42" si="93">SUM(D40*0.02+D40)</f>
        <v>40759.199999999997</v>
      </c>
      <c r="G40" s="15">
        <f t="shared" ref="G40:G42" si="94">SUM(D40*0.03+D40)</f>
        <v>41158.800000000003</v>
      </c>
      <c r="H40" s="15">
        <f t="shared" ref="H40:H42" si="95">SUM(D40*0.04+D40)</f>
        <v>41558.400000000001</v>
      </c>
      <c r="I40" s="15">
        <f t="shared" ref="I40:I42" si="96">SUM(D40*0.05+D40)</f>
        <v>41958</v>
      </c>
      <c r="J40" s="15">
        <f t="shared" ref="J40:J42" si="97">SUM(D40*0.06+D40)</f>
        <v>42357.599999999999</v>
      </c>
      <c r="K40" s="15">
        <f t="shared" ref="K40:K42" si="98">SUM(D40*0.07+D40)</f>
        <v>42757.2</v>
      </c>
      <c r="L40" s="15">
        <f t="shared" ref="L40:L42" si="99">SUM(D40*0.08+D40)</f>
        <v>43156.800000000003</v>
      </c>
      <c r="M40" s="15">
        <f t="shared" ref="M40:M42" si="100">SUM(D40*0.09+D40)</f>
        <v>43556.4</v>
      </c>
      <c r="N40" s="15">
        <f t="shared" ref="N40:N42" si="101">SUM(D40*0.1+D40)</f>
        <v>43956</v>
      </c>
      <c r="O40" s="15">
        <f t="shared" ref="O40:O42" si="102">SUM(D40*0.11+D40)</f>
        <v>44355.6</v>
      </c>
      <c r="P40" s="15">
        <f t="shared" ref="P40:P42" si="103">SUM(D40*0.12+D40)</f>
        <v>44755.199999999997</v>
      </c>
      <c r="Q40" s="15">
        <f t="shared" ref="Q40:Q42" si="104">SUM(D40*0.13+D40)</f>
        <v>45154.8</v>
      </c>
      <c r="R40" s="15">
        <f t="shared" si="30"/>
        <v>45554.400000000001</v>
      </c>
      <c r="S40" s="15">
        <f t="shared" ref="S40:S42" si="105">SUM(D40*0.15+D40)</f>
        <v>45954</v>
      </c>
      <c r="T40" s="15">
        <f t="shared" ref="T40:T42" si="106">SUM(D40*0.16+D40)</f>
        <v>46353.599999999999</v>
      </c>
      <c r="U40" s="15">
        <f t="shared" ref="U40:U42" si="107">SUM(D40*0.17+D40)</f>
        <v>46753.2</v>
      </c>
      <c r="V40" s="15">
        <f t="shared" ref="V40:V42" si="108">SUM(D40*0.18+D40)</f>
        <v>47152.800000000003</v>
      </c>
      <c r="W40" s="15">
        <f t="shared" ref="W40:W42" si="109">SUM(D40*0.19+D40)</f>
        <v>47552.4</v>
      </c>
      <c r="X40" s="15">
        <f t="shared" ref="X40:X42" si="110">SUM(D40*0.2+D40)</f>
        <v>47952</v>
      </c>
      <c r="Y40" s="15">
        <f t="shared" ref="Y40:Y42" si="111">SUM(D40*0.21+D40)</f>
        <v>48351.6</v>
      </c>
      <c r="Z40" s="15">
        <f t="shared" ref="Z40:Z42" si="112">SUM(D40*0.22+D40)</f>
        <v>48751.199999999997</v>
      </c>
      <c r="AA40" s="15">
        <f t="shared" ref="AA40:AA42" si="113">SUM(D40*0.23+D40)</f>
        <v>49150.8</v>
      </c>
      <c r="AB40" s="15">
        <f t="shared" ref="AB40:AB42" si="114">SUM(D40*0.24+D40)</f>
        <v>49550.400000000001</v>
      </c>
      <c r="AC40" s="15">
        <f t="shared" ref="AC40:AC42" si="115">SUM(D40*0.25+D40)</f>
        <v>49950</v>
      </c>
      <c r="AD40" s="15">
        <f t="shared" ref="AD40:AD42" si="116">SUM(D40*0.26+D40)</f>
        <v>50349.599999999999</v>
      </c>
      <c r="AE40" s="15">
        <f t="shared" ref="AE40:AE42" si="117">SUM(D40*0.27+D40)</f>
        <v>50749.2</v>
      </c>
      <c r="AF40" s="15">
        <f t="shared" ref="AF40:AF42" si="118">SUM(D40*0.28+D40)</f>
        <v>51148.800000000003</v>
      </c>
      <c r="AG40" s="15">
        <f t="shared" ref="AG40:AG42" si="119">SUM(D40*0.29+D40)</f>
        <v>51548.4</v>
      </c>
      <c r="AH40" s="15">
        <f t="shared" ref="AH40:AH42" si="120">SUM(D40*0.3+D40)</f>
        <v>51948</v>
      </c>
    </row>
    <row r="41" spans="1:34">
      <c r="A41" s="12"/>
      <c r="B41" s="12" t="s">
        <v>70</v>
      </c>
      <c r="C41" s="13">
        <v>35606</v>
      </c>
      <c r="D41" s="14">
        <f t="shared" si="91"/>
        <v>44507.5</v>
      </c>
      <c r="E41" s="15">
        <f t="shared" si="92"/>
        <v>44952.574999999997</v>
      </c>
      <c r="F41" s="15">
        <f t="shared" si="93"/>
        <v>45397.65</v>
      </c>
      <c r="G41" s="15">
        <f t="shared" si="94"/>
        <v>45842.724999999999</v>
      </c>
      <c r="H41" s="15">
        <f t="shared" si="95"/>
        <v>46287.8</v>
      </c>
      <c r="I41" s="15">
        <f t="shared" si="96"/>
        <v>46732.875</v>
      </c>
      <c r="J41" s="15">
        <f t="shared" si="97"/>
        <v>47177.95</v>
      </c>
      <c r="K41" s="15">
        <f t="shared" si="98"/>
        <v>47623.025000000001</v>
      </c>
      <c r="L41" s="15">
        <f t="shared" si="99"/>
        <v>48068.1</v>
      </c>
      <c r="M41" s="15">
        <f t="shared" si="100"/>
        <v>48513.175000000003</v>
      </c>
      <c r="N41" s="15">
        <f t="shared" si="101"/>
        <v>48958.25</v>
      </c>
      <c r="O41" s="15">
        <f t="shared" si="102"/>
        <v>49403.324999999997</v>
      </c>
      <c r="P41" s="15">
        <f t="shared" si="103"/>
        <v>49848.4</v>
      </c>
      <c r="Q41" s="15">
        <f t="shared" si="104"/>
        <v>50293.474999999999</v>
      </c>
      <c r="R41" s="15">
        <f t="shared" si="30"/>
        <v>50738.55</v>
      </c>
      <c r="S41" s="15">
        <f t="shared" si="105"/>
        <v>51183.625</v>
      </c>
      <c r="T41" s="15">
        <f t="shared" si="106"/>
        <v>51628.7</v>
      </c>
      <c r="U41" s="15">
        <f t="shared" si="107"/>
        <v>52073.775000000001</v>
      </c>
      <c r="V41" s="15">
        <f t="shared" si="108"/>
        <v>52518.85</v>
      </c>
      <c r="W41" s="15">
        <f t="shared" si="109"/>
        <v>52963.925000000003</v>
      </c>
      <c r="X41" s="15">
        <f t="shared" si="110"/>
        <v>53409</v>
      </c>
      <c r="Y41" s="15">
        <f t="shared" si="111"/>
        <v>53854.074999999997</v>
      </c>
      <c r="Z41" s="15">
        <f t="shared" si="112"/>
        <v>54299.15</v>
      </c>
      <c r="AA41" s="15">
        <f t="shared" si="113"/>
        <v>54744.224999999999</v>
      </c>
      <c r="AB41" s="15">
        <f t="shared" si="114"/>
        <v>55189.3</v>
      </c>
      <c r="AC41" s="15">
        <f t="shared" si="115"/>
        <v>55634.375</v>
      </c>
      <c r="AD41" s="15">
        <f t="shared" si="116"/>
        <v>56079.45</v>
      </c>
      <c r="AE41" s="15">
        <f t="shared" si="117"/>
        <v>56524.525000000001</v>
      </c>
      <c r="AF41" s="15">
        <f t="shared" si="118"/>
        <v>56969.599999999999</v>
      </c>
      <c r="AG41" s="15">
        <f t="shared" si="119"/>
        <v>57414.675000000003</v>
      </c>
      <c r="AH41" s="15">
        <f t="shared" si="120"/>
        <v>57859.75</v>
      </c>
    </row>
    <row r="42" spans="1:34">
      <c r="A42" s="12"/>
      <c r="B42" s="12" t="s">
        <v>71</v>
      </c>
      <c r="C42" s="13">
        <v>33717</v>
      </c>
      <c r="D42" s="14">
        <f t="shared" si="91"/>
        <v>42146.25</v>
      </c>
      <c r="E42" s="15">
        <f t="shared" si="92"/>
        <v>42567.712500000001</v>
      </c>
      <c r="F42" s="15">
        <f t="shared" si="93"/>
        <v>42989.175000000003</v>
      </c>
      <c r="G42" s="15">
        <f t="shared" si="94"/>
        <v>43410.637499999997</v>
      </c>
      <c r="H42" s="15">
        <f t="shared" si="95"/>
        <v>43832.1</v>
      </c>
      <c r="I42" s="15">
        <f t="shared" si="96"/>
        <v>44253.5625</v>
      </c>
      <c r="J42" s="15">
        <f t="shared" si="97"/>
        <v>44675.025000000001</v>
      </c>
      <c r="K42" s="15">
        <f t="shared" si="98"/>
        <v>45096.487500000003</v>
      </c>
      <c r="L42" s="15">
        <f t="shared" si="99"/>
        <v>45517.95</v>
      </c>
      <c r="M42" s="15">
        <f t="shared" si="100"/>
        <v>45939.412499999999</v>
      </c>
      <c r="N42" s="15">
        <f t="shared" si="101"/>
        <v>46360.875</v>
      </c>
      <c r="O42" s="15">
        <f t="shared" si="102"/>
        <v>46782.337500000001</v>
      </c>
      <c r="P42" s="15">
        <f t="shared" si="103"/>
        <v>47203.8</v>
      </c>
      <c r="Q42" s="15">
        <f t="shared" si="104"/>
        <v>47625.262499999997</v>
      </c>
      <c r="R42" s="15">
        <f t="shared" si="30"/>
        <v>48046.724999999999</v>
      </c>
      <c r="S42" s="15">
        <f t="shared" si="105"/>
        <v>48468.1875</v>
      </c>
      <c r="T42" s="15">
        <f t="shared" si="106"/>
        <v>48889.65</v>
      </c>
      <c r="U42" s="15">
        <f t="shared" si="107"/>
        <v>49311.112500000003</v>
      </c>
      <c r="V42" s="15">
        <f t="shared" si="108"/>
        <v>49732.574999999997</v>
      </c>
      <c r="W42" s="15">
        <f t="shared" si="109"/>
        <v>50154.037499999999</v>
      </c>
      <c r="X42" s="15">
        <f t="shared" si="110"/>
        <v>50575.5</v>
      </c>
      <c r="Y42" s="15">
        <f t="shared" si="111"/>
        <v>50996.962500000001</v>
      </c>
      <c r="Z42" s="15">
        <f t="shared" si="112"/>
        <v>51418.425000000003</v>
      </c>
      <c r="AA42" s="15">
        <f t="shared" si="113"/>
        <v>51839.887499999997</v>
      </c>
      <c r="AB42" s="15">
        <f t="shared" si="114"/>
        <v>52261.35</v>
      </c>
      <c r="AC42" s="15">
        <f t="shared" si="115"/>
        <v>52682.8125</v>
      </c>
      <c r="AD42" s="15">
        <f t="shared" si="116"/>
        <v>53104.275000000001</v>
      </c>
      <c r="AE42" s="15">
        <f t="shared" si="117"/>
        <v>53525.737500000003</v>
      </c>
      <c r="AF42" s="15">
        <f t="shared" si="118"/>
        <v>53947.199999999997</v>
      </c>
      <c r="AG42" s="15">
        <f t="shared" si="119"/>
        <v>54368.662499999999</v>
      </c>
      <c r="AH42" s="15">
        <f t="shared" si="120"/>
        <v>54790.125</v>
      </c>
    </row>
    <row r="43" spans="1:34" ht="12.75">
      <c r="A43" s="12"/>
      <c r="B43" s="12"/>
      <c r="C43" s="12"/>
    </row>
    <row r="44" spans="1:34" ht="12.75">
      <c r="A44" s="12"/>
      <c r="B44" s="12"/>
      <c r="C44" s="12"/>
    </row>
    <row r="45" spans="1:34" ht="12.75">
      <c r="A45" s="12"/>
      <c r="B45" s="12"/>
      <c r="C45" s="12"/>
    </row>
    <row r="46" spans="1:34" ht="12.75">
      <c r="A46" s="12"/>
      <c r="B46" s="12"/>
      <c r="C46" s="12"/>
    </row>
    <row r="47" spans="1:34" ht="12.75">
      <c r="A47" s="12"/>
      <c r="B47" s="12"/>
      <c r="C47" s="12"/>
    </row>
    <row r="48" spans="1:34" ht="12.75">
      <c r="A48" s="12"/>
      <c r="B48" s="12"/>
      <c r="C48" s="12"/>
    </row>
    <row r="49" spans="1:3" ht="12.75">
      <c r="A49" s="12"/>
      <c r="B49" s="12"/>
      <c r="C49" s="12"/>
    </row>
    <row r="50" spans="1:3" ht="12.75">
      <c r="A50" s="12"/>
      <c r="B50" s="12"/>
      <c r="C50" s="12"/>
    </row>
    <row r="51" spans="1:3" ht="12.75">
      <c r="A51" s="12"/>
      <c r="B51" s="12"/>
      <c r="C51" s="12"/>
    </row>
    <row r="52" spans="1:3" ht="12.75">
      <c r="A52" s="12"/>
      <c r="B52" s="12"/>
      <c r="C52" s="12"/>
    </row>
    <row r="53" spans="1:3" ht="12.75">
      <c r="A53" s="12"/>
      <c r="B53" s="12"/>
      <c r="C53" s="12"/>
    </row>
    <row r="54" spans="1:3" ht="12.75">
      <c r="A54" s="12"/>
      <c r="B54" s="12"/>
      <c r="C54" s="12"/>
    </row>
    <row r="55" spans="1:3" ht="12.75">
      <c r="A55" s="12"/>
      <c r="B55" s="12"/>
      <c r="C55" s="12"/>
    </row>
    <row r="56" spans="1:3" ht="12.75">
      <c r="A56" s="12"/>
      <c r="B56" s="12"/>
      <c r="C56" s="12"/>
    </row>
    <row r="57" spans="1:3" ht="12.75">
      <c r="A57" s="12"/>
      <c r="B57" s="12"/>
      <c r="C57" s="12"/>
    </row>
    <row r="58" spans="1:3" ht="12.75">
      <c r="A58" s="12"/>
      <c r="B58" s="12"/>
      <c r="C58" s="12"/>
    </row>
    <row r="59" spans="1:3" ht="12.75">
      <c r="A59" s="12"/>
      <c r="B59" s="12"/>
      <c r="C59" s="12"/>
    </row>
    <row r="60" spans="1:3" ht="12.75">
      <c r="A60" s="12"/>
      <c r="B60" s="12"/>
      <c r="C60" s="12"/>
    </row>
    <row r="61" spans="1:3" ht="12.75">
      <c r="A61" s="12"/>
      <c r="B61" s="12"/>
      <c r="C61" s="12"/>
    </row>
    <row r="62" spans="1:3" ht="12.75">
      <c r="A62" s="12"/>
      <c r="B62" s="12"/>
      <c r="C62" s="12"/>
    </row>
    <row r="63" spans="1:3" ht="12.75">
      <c r="A63" s="12"/>
      <c r="B63" s="12"/>
      <c r="C63" s="12"/>
    </row>
    <row r="64" spans="1:3" ht="12.75">
      <c r="A64" s="12"/>
      <c r="B64" s="12"/>
      <c r="C64" s="12"/>
    </row>
    <row r="65" spans="1:3" ht="12.75">
      <c r="A65" s="12"/>
      <c r="B65" s="12"/>
      <c r="C65" s="12"/>
    </row>
    <row r="66" spans="1:3" ht="12.75">
      <c r="A66" s="12"/>
      <c r="B66" s="12"/>
      <c r="C66" s="12"/>
    </row>
    <row r="67" spans="1:3" ht="12.75">
      <c r="A67" s="12"/>
      <c r="B67" s="12"/>
      <c r="C67" s="12"/>
    </row>
    <row r="68" spans="1:3" ht="12.75">
      <c r="A68" s="12"/>
      <c r="B68" s="12"/>
      <c r="C68" s="12"/>
    </row>
    <row r="69" spans="1:3" ht="12.75">
      <c r="A69" s="12"/>
      <c r="B69" s="12"/>
      <c r="C69" s="12"/>
    </row>
    <row r="70" spans="1:3" ht="12.75">
      <c r="A70" s="12"/>
      <c r="B70" s="12"/>
      <c r="C70" s="12"/>
    </row>
    <row r="71" spans="1:3" ht="12.75">
      <c r="A71" s="12"/>
      <c r="B71" s="12"/>
      <c r="C71" s="12"/>
    </row>
    <row r="72" spans="1:3" ht="12.75">
      <c r="A72" s="12"/>
      <c r="B72" s="12"/>
      <c r="C72" s="12"/>
    </row>
    <row r="73" spans="1:3" ht="12.75">
      <c r="A73" s="12"/>
      <c r="B73" s="12"/>
      <c r="C73" s="12"/>
    </row>
    <row r="74" spans="1:3" ht="12.75">
      <c r="A74" s="12"/>
      <c r="B74" s="12"/>
      <c r="C74" s="12"/>
    </row>
    <row r="75" spans="1:3" ht="12.75">
      <c r="A75" s="12"/>
      <c r="B75" s="12"/>
      <c r="C75" s="12"/>
    </row>
    <row r="76" spans="1:3" ht="12.75">
      <c r="A76" s="12"/>
      <c r="B76" s="12"/>
      <c r="C76" s="12"/>
    </row>
    <row r="77" spans="1:3" ht="12.75">
      <c r="A77" s="12"/>
      <c r="B77" s="12"/>
      <c r="C77" s="12"/>
    </row>
    <row r="78" spans="1:3" ht="12.75">
      <c r="A78" s="12"/>
      <c r="B78" s="12"/>
      <c r="C78" s="12"/>
    </row>
    <row r="79" spans="1:3" ht="12.75">
      <c r="A79" s="12"/>
      <c r="B79" s="12"/>
      <c r="C79" s="12"/>
    </row>
    <row r="80" spans="1:3" ht="12.75">
      <c r="A80" s="12"/>
      <c r="B80" s="12"/>
      <c r="C80" s="12"/>
    </row>
    <row r="81" spans="1:3" ht="12.75">
      <c r="A81" s="12"/>
      <c r="B81" s="12"/>
      <c r="C81" s="12"/>
    </row>
    <row r="82" spans="1:3" ht="12.75">
      <c r="A82" s="12"/>
      <c r="B82" s="12"/>
      <c r="C82" s="12"/>
    </row>
    <row r="83" spans="1:3" ht="12.75">
      <c r="A83" s="12"/>
      <c r="B83" s="12"/>
      <c r="C83" s="12"/>
    </row>
    <row r="84" spans="1:3" ht="12.75">
      <c r="A84" s="12"/>
      <c r="B84" s="12"/>
      <c r="C84" s="12"/>
    </row>
    <row r="85" spans="1:3" ht="12.75">
      <c r="A85" s="12"/>
      <c r="B85" s="12"/>
      <c r="C85" s="12"/>
    </row>
    <row r="86" spans="1:3" ht="12.75">
      <c r="A86" s="12"/>
      <c r="B86" s="12"/>
      <c r="C86" s="12"/>
    </row>
    <row r="87" spans="1:3" ht="12.75">
      <c r="A87" s="12"/>
      <c r="B87" s="12"/>
      <c r="C87" s="12"/>
    </row>
    <row r="88" spans="1:3" ht="12.75">
      <c r="A88" s="12"/>
      <c r="B88" s="12"/>
      <c r="C88" s="12"/>
    </row>
    <row r="89" spans="1:3" ht="12.75">
      <c r="A89" s="12"/>
      <c r="B89" s="12"/>
      <c r="C89" s="12"/>
    </row>
    <row r="90" spans="1:3" ht="12.75">
      <c r="A90" s="12"/>
      <c r="B90" s="12"/>
      <c r="C90" s="12"/>
    </row>
    <row r="91" spans="1:3" ht="12.75">
      <c r="A91" s="12"/>
      <c r="B91" s="12"/>
      <c r="C91" s="12"/>
    </row>
    <row r="92" spans="1:3" ht="12.75">
      <c r="A92" s="12"/>
      <c r="B92" s="12"/>
      <c r="C92" s="12"/>
    </row>
    <row r="93" spans="1:3" ht="12.75">
      <c r="A93" s="12"/>
      <c r="B93" s="12"/>
      <c r="C93" s="12"/>
    </row>
    <row r="94" spans="1:3" ht="12.75">
      <c r="A94" s="12"/>
      <c r="B94" s="12"/>
      <c r="C94" s="12"/>
    </row>
    <row r="95" spans="1:3" ht="12.75">
      <c r="A95" s="12"/>
      <c r="B95" s="12"/>
      <c r="C95" s="12"/>
    </row>
    <row r="96" spans="1:3" ht="12.75">
      <c r="A96" s="12"/>
      <c r="B96" s="12"/>
      <c r="C96" s="12"/>
    </row>
    <row r="97" spans="1:3" ht="12.75">
      <c r="A97" s="12"/>
      <c r="B97" s="12"/>
      <c r="C97" s="12"/>
    </row>
    <row r="98" spans="1:3" ht="12.75">
      <c r="A98" s="12"/>
      <c r="B98" s="12"/>
      <c r="C98" s="12"/>
    </row>
    <row r="99" spans="1:3" ht="12.75">
      <c r="A99" s="12"/>
      <c r="B99" s="12"/>
      <c r="C99" s="12"/>
    </row>
    <row r="100" spans="1:3" ht="12.75">
      <c r="A100" s="12"/>
      <c r="B100" s="12"/>
      <c r="C100" s="12"/>
    </row>
    <row r="101" spans="1:3" ht="12.75">
      <c r="A101" s="12"/>
      <c r="B101" s="12"/>
      <c r="C101" s="12"/>
    </row>
    <row r="102" spans="1:3" ht="12.75">
      <c r="A102" s="12"/>
      <c r="B102" s="12"/>
      <c r="C102" s="12"/>
    </row>
    <row r="103" spans="1:3" ht="12.75">
      <c r="A103" s="12"/>
      <c r="B103" s="12"/>
      <c r="C103" s="12"/>
    </row>
    <row r="104" spans="1:3" ht="12.75">
      <c r="A104" s="12"/>
      <c r="B104" s="12"/>
      <c r="C104" s="12"/>
    </row>
    <row r="105" spans="1:3" ht="12.75">
      <c r="A105" s="12"/>
      <c r="B105" s="12"/>
      <c r="C105" s="12"/>
    </row>
    <row r="106" spans="1:3" ht="12.75">
      <c r="A106" s="12"/>
      <c r="B106" s="12"/>
      <c r="C106" s="12"/>
    </row>
    <row r="107" spans="1:3" ht="12.75">
      <c r="A107" s="12"/>
      <c r="B107" s="12"/>
      <c r="C107" s="12"/>
    </row>
    <row r="108" spans="1:3" ht="12.75">
      <c r="A108" s="12"/>
      <c r="B108" s="12"/>
      <c r="C108" s="12"/>
    </row>
    <row r="109" spans="1:3" ht="12.75">
      <c r="A109" s="12"/>
      <c r="B109" s="12"/>
      <c r="C109" s="12"/>
    </row>
    <row r="110" spans="1:3" ht="12.75">
      <c r="A110" s="12"/>
      <c r="B110" s="12"/>
      <c r="C110" s="12"/>
    </row>
    <row r="111" spans="1:3" ht="12.75">
      <c r="A111" s="12"/>
      <c r="B111" s="12"/>
      <c r="C111" s="12"/>
    </row>
    <row r="112" spans="1:3" ht="12.75">
      <c r="A112" s="12"/>
      <c r="B112" s="12"/>
      <c r="C112" s="12"/>
    </row>
    <row r="113" spans="1:3" ht="12.75">
      <c r="A113" s="12"/>
      <c r="B113" s="12"/>
      <c r="C113" s="12"/>
    </row>
    <row r="114" spans="1:3" ht="12.75">
      <c r="A114" s="12"/>
      <c r="B114" s="12"/>
      <c r="C114" s="12"/>
    </row>
    <row r="115" spans="1:3" ht="12.75">
      <c r="A115" s="12"/>
      <c r="B115" s="12"/>
      <c r="C115" s="12"/>
    </row>
    <row r="116" spans="1:3" ht="12.75">
      <c r="A116" s="12"/>
      <c r="B116" s="12"/>
      <c r="C116" s="12"/>
    </row>
    <row r="117" spans="1:3" ht="12.75">
      <c r="A117" s="12"/>
      <c r="B117" s="12"/>
      <c r="C117" s="12"/>
    </row>
    <row r="118" spans="1:3" ht="12.75">
      <c r="A118" s="12"/>
      <c r="B118" s="12"/>
      <c r="C118" s="12"/>
    </row>
    <row r="119" spans="1:3" ht="12.75">
      <c r="A119" s="12"/>
      <c r="B119" s="12"/>
      <c r="C119" s="12"/>
    </row>
    <row r="120" spans="1:3" ht="12.75">
      <c r="A120" s="12"/>
      <c r="B120" s="12"/>
      <c r="C120" s="12"/>
    </row>
    <row r="121" spans="1:3" ht="12.75">
      <c r="A121" s="12"/>
      <c r="B121" s="12"/>
      <c r="C121" s="12"/>
    </row>
    <row r="122" spans="1:3" ht="12.75">
      <c r="A122" s="12"/>
      <c r="B122" s="12"/>
      <c r="C122" s="12"/>
    </row>
    <row r="123" spans="1:3" ht="12.75">
      <c r="A123" s="12"/>
      <c r="B123" s="12"/>
      <c r="C123" s="12"/>
    </row>
    <row r="124" spans="1:3" ht="12.75">
      <c r="A124" s="12"/>
      <c r="B124" s="12"/>
      <c r="C124" s="12"/>
    </row>
    <row r="125" spans="1:3" ht="12.75">
      <c r="A125" s="12"/>
      <c r="B125" s="12"/>
      <c r="C125" s="12"/>
    </row>
    <row r="126" spans="1:3" ht="12.75">
      <c r="A126" s="12"/>
      <c r="B126" s="12"/>
      <c r="C126" s="12"/>
    </row>
    <row r="127" spans="1:3" ht="12.75">
      <c r="A127" s="12"/>
      <c r="B127" s="12"/>
      <c r="C127" s="12"/>
    </row>
    <row r="128" spans="1:3" ht="12.75">
      <c r="A128" s="12"/>
      <c r="B128" s="12"/>
      <c r="C128" s="12"/>
    </row>
    <row r="129" spans="1:3" ht="12.75">
      <c r="A129" s="12"/>
      <c r="B129" s="12"/>
      <c r="C129" s="12"/>
    </row>
    <row r="130" spans="1:3" ht="12.75">
      <c r="A130" s="12"/>
      <c r="B130" s="12"/>
      <c r="C130" s="12"/>
    </row>
    <row r="131" spans="1:3" ht="12.75">
      <c r="A131" s="12"/>
      <c r="B131" s="12"/>
      <c r="C131" s="12"/>
    </row>
    <row r="132" spans="1:3" ht="12.75">
      <c r="A132" s="12"/>
      <c r="B132" s="12"/>
      <c r="C132" s="12"/>
    </row>
    <row r="133" spans="1:3" ht="12.75">
      <c r="A133" s="12"/>
      <c r="B133" s="12"/>
      <c r="C133" s="12"/>
    </row>
    <row r="134" spans="1:3" ht="12.75">
      <c r="A134" s="12"/>
      <c r="B134" s="12"/>
      <c r="C134" s="12"/>
    </row>
    <row r="135" spans="1:3" ht="12.75">
      <c r="A135" s="12"/>
      <c r="B135" s="12"/>
      <c r="C135" s="12"/>
    </row>
    <row r="136" spans="1:3" ht="12.75">
      <c r="A136" s="12"/>
      <c r="B136" s="12"/>
      <c r="C136" s="12"/>
    </row>
    <row r="137" spans="1:3" ht="12.75">
      <c r="A137" s="12"/>
      <c r="B137" s="12"/>
      <c r="C137" s="12"/>
    </row>
    <row r="138" spans="1:3" ht="12.75">
      <c r="A138" s="12"/>
      <c r="B138" s="12"/>
      <c r="C138" s="12"/>
    </row>
    <row r="139" spans="1:3" ht="12.75">
      <c r="A139" s="12"/>
      <c r="B139" s="12"/>
      <c r="C139" s="12"/>
    </row>
    <row r="140" spans="1:3" ht="12.75">
      <c r="A140" s="12"/>
      <c r="B140" s="12"/>
      <c r="C140" s="12"/>
    </row>
    <row r="141" spans="1:3" ht="12.75">
      <c r="A141" s="12"/>
      <c r="B141" s="12"/>
      <c r="C141" s="12"/>
    </row>
    <row r="142" spans="1:3" ht="12.75">
      <c r="A142" s="12"/>
      <c r="B142" s="12"/>
      <c r="C142" s="12"/>
    </row>
    <row r="143" spans="1:3" ht="12.75">
      <c r="A143" s="12"/>
      <c r="B143" s="12"/>
      <c r="C143" s="12"/>
    </row>
    <row r="144" spans="1:3" ht="12.75">
      <c r="A144" s="12"/>
      <c r="B144" s="12"/>
      <c r="C144" s="12"/>
    </row>
    <row r="145" spans="1:3" ht="12.75">
      <c r="A145" s="12"/>
      <c r="B145" s="12"/>
      <c r="C145" s="12"/>
    </row>
    <row r="146" spans="1:3" ht="12.75">
      <c r="A146" s="12"/>
      <c r="B146" s="12"/>
      <c r="C146" s="12"/>
    </row>
    <row r="147" spans="1:3" ht="12.75">
      <c r="A147" s="12"/>
      <c r="B147" s="12"/>
      <c r="C147" s="12"/>
    </row>
    <row r="148" spans="1:3" ht="12.75">
      <c r="A148" s="12"/>
      <c r="B148" s="12"/>
      <c r="C148" s="12"/>
    </row>
    <row r="149" spans="1:3" ht="12.75">
      <c r="A149" s="12"/>
      <c r="B149" s="12"/>
      <c r="C149" s="12"/>
    </row>
    <row r="150" spans="1:3" ht="12.75">
      <c r="A150" s="12"/>
      <c r="B150" s="12"/>
      <c r="C150" s="12"/>
    </row>
    <row r="151" spans="1:3" ht="12.75">
      <c r="A151" s="12"/>
      <c r="B151" s="12"/>
      <c r="C151" s="12"/>
    </row>
    <row r="152" spans="1:3" ht="12.75">
      <c r="A152" s="12"/>
      <c r="B152" s="12"/>
      <c r="C152" s="12"/>
    </row>
    <row r="153" spans="1:3" ht="12.75">
      <c r="A153" s="12"/>
      <c r="B153" s="12"/>
      <c r="C153" s="12"/>
    </row>
    <row r="154" spans="1:3" ht="12.75">
      <c r="A154" s="12"/>
      <c r="B154" s="12"/>
      <c r="C154" s="12"/>
    </row>
    <row r="155" spans="1:3" ht="12.75">
      <c r="A155" s="12"/>
      <c r="B155" s="12"/>
      <c r="C155" s="12"/>
    </row>
    <row r="156" spans="1:3" ht="12.75">
      <c r="A156" s="12"/>
      <c r="B156" s="12"/>
      <c r="C156" s="12"/>
    </row>
    <row r="157" spans="1:3" ht="12.75">
      <c r="A157" s="12"/>
      <c r="B157" s="12"/>
      <c r="C157" s="12"/>
    </row>
    <row r="158" spans="1:3" ht="12.75">
      <c r="A158" s="12"/>
      <c r="B158" s="12"/>
      <c r="C158" s="12"/>
    </row>
    <row r="159" spans="1:3" ht="12.75">
      <c r="A159" s="12"/>
      <c r="B159" s="12"/>
      <c r="C159" s="12"/>
    </row>
    <row r="160" spans="1:3" ht="12.75">
      <c r="A160" s="12"/>
      <c r="B160" s="12"/>
      <c r="C160" s="12"/>
    </row>
    <row r="161" spans="1:3" ht="12.75">
      <c r="A161" s="12"/>
      <c r="B161" s="12"/>
      <c r="C161" s="12"/>
    </row>
    <row r="162" spans="1:3" ht="12.75">
      <c r="A162" s="12"/>
      <c r="B162" s="12"/>
      <c r="C162" s="12"/>
    </row>
    <row r="163" spans="1:3" ht="12.75">
      <c r="A163" s="12"/>
      <c r="B163" s="12"/>
      <c r="C163" s="12"/>
    </row>
    <row r="164" spans="1:3" ht="12.75">
      <c r="A164" s="12"/>
      <c r="B164" s="12"/>
      <c r="C164" s="12"/>
    </row>
    <row r="165" spans="1:3" ht="12.75">
      <c r="A165" s="12"/>
      <c r="B165" s="12"/>
      <c r="C165" s="12"/>
    </row>
    <row r="166" spans="1:3" ht="12.75">
      <c r="A166" s="12"/>
      <c r="B166" s="12"/>
      <c r="C166" s="12"/>
    </row>
    <row r="167" spans="1:3" ht="12.75">
      <c r="A167" s="12"/>
      <c r="B167" s="12"/>
      <c r="C167" s="12"/>
    </row>
    <row r="168" spans="1:3" ht="12.75">
      <c r="A168" s="12"/>
      <c r="B168" s="12"/>
      <c r="C168" s="12"/>
    </row>
    <row r="169" spans="1:3" ht="12.75">
      <c r="A169" s="12"/>
      <c r="B169" s="12"/>
      <c r="C169" s="12"/>
    </row>
    <row r="170" spans="1:3" ht="12.75">
      <c r="A170" s="12"/>
      <c r="B170" s="12"/>
      <c r="C170" s="12"/>
    </row>
    <row r="171" spans="1:3" ht="12.75">
      <c r="A171" s="12"/>
      <c r="B171" s="12"/>
      <c r="C171" s="12"/>
    </row>
    <row r="172" spans="1:3" ht="12.75">
      <c r="A172" s="12"/>
      <c r="B172" s="12"/>
      <c r="C172" s="12"/>
    </row>
    <row r="173" spans="1:3" ht="12.75">
      <c r="A173" s="12"/>
      <c r="B173" s="12"/>
      <c r="C173" s="12"/>
    </row>
    <row r="174" spans="1:3" ht="12.75">
      <c r="A174" s="12"/>
      <c r="B174" s="12"/>
      <c r="C174" s="12"/>
    </row>
    <row r="175" spans="1:3" ht="12.75">
      <c r="A175" s="12"/>
      <c r="B175" s="12"/>
      <c r="C175" s="12"/>
    </row>
    <row r="176" spans="1:3" ht="12.75">
      <c r="A176" s="12"/>
      <c r="B176" s="12"/>
      <c r="C176" s="12"/>
    </row>
    <row r="177" spans="1:3" ht="12.75">
      <c r="A177" s="12"/>
      <c r="B177" s="12"/>
      <c r="C177" s="12"/>
    </row>
    <row r="178" spans="1:3" ht="12.75">
      <c r="A178" s="12"/>
      <c r="B178" s="12"/>
      <c r="C178" s="12"/>
    </row>
    <row r="179" spans="1:3" ht="12.75">
      <c r="A179" s="12"/>
      <c r="B179" s="12"/>
      <c r="C179" s="12"/>
    </row>
    <row r="180" spans="1:3" ht="12.75">
      <c r="A180" s="12"/>
      <c r="B180" s="12"/>
      <c r="C180" s="12"/>
    </row>
    <row r="181" spans="1:3" ht="12.75">
      <c r="A181" s="12"/>
      <c r="B181" s="12"/>
      <c r="C181" s="12"/>
    </row>
    <row r="182" spans="1:3" ht="12.75">
      <c r="A182" s="12"/>
      <c r="B182" s="12"/>
      <c r="C182" s="12"/>
    </row>
    <row r="183" spans="1:3" ht="12.75">
      <c r="A183" s="12"/>
      <c r="B183" s="12"/>
      <c r="C183" s="12"/>
    </row>
    <row r="184" spans="1:3" ht="12.75">
      <c r="A184" s="12"/>
      <c r="B184" s="12"/>
      <c r="C184" s="12"/>
    </row>
    <row r="185" spans="1:3" ht="12.75">
      <c r="A185" s="12"/>
      <c r="B185" s="12"/>
      <c r="C185" s="12"/>
    </row>
    <row r="186" spans="1:3" ht="12.75">
      <c r="A186" s="12"/>
      <c r="B186" s="12"/>
      <c r="C186" s="12"/>
    </row>
    <row r="187" spans="1:3" ht="12.75">
      <c r="A187" s="12"/>
      <c r="B187" s="12"/>
      <c r="C187" s="12"/>
    </row>
    <row r="188" spans="1:3" ht="12.75">
      <c r="A188" s="12"/>
      <c r="B188" s="12"/>
      <c r="C188" s="12"/>
    </row>
    <row r="189" spans="1:3" ht="12.75">
      <c r="A189" s="12"/>
      <c r="B189" s="12"/>
      <c r="C189" s="12"/>
    </row>
    <row r="190" spans="1:3" ht="12.75">
      <c r="A190" s="12"/>
      <c r="B190" s="12"/>
      <c r="C190" s="12"/>
    </row>
    <row r="191" spans="1:3" ht="12.75">
      <c r="A191" s="12"/>
      <c r="B191" s="12"/>
      <c r="C191" s="12"/>
    </row>
    <row r="192" spans="1:3" ht="12.75">
      <c r="A192" s="12"/>
      <c r="B192" s="12"/>
      <c r="C192" s="12"/>
    </row>
    <row r="193" spans="1:3" ht="12.75">
      <c r="A193" s="12"/>
      <c r="B193" s="12"/>
      <c r="C193" s="12"/>
    </row>
    <row r="194" spans="1:3" ht="12.75">
      <c r="A194" s="12"/>
      <c r="B194" s="12"/>
      <c r="C194" s="12"/>
    </row>
    <row r="195" spans="1:3" ht="12.75">
      <c r="A195" s="12"/>
      <c r="B195" s="12"/>
      <c r="C195" s="12"/>
    </row>
    <row r="196" spans="1:3" ht="12.75">
      <c r="A196" s="12"/>
      <c r="B196" s="12"/>
      <c r="C196" s="12"/>
    </row>
    <row r="197" spans="1:3" ht="12.75">
      <c r="A197" s="12"/>
      <c r="B197" s="12"/>
      <c r="C197" s="12"/>
    </row>
    <row r="198" spans="1:3" ht="12.75">
      <c r="A198" s="12"/>
      <c r="B198" s="12"/>
      <c r="C198" s="12"/>
    </row>
    <row r="199" spans="1:3" ht="12.75">
      <c r="A199" s="12"/>
      <c r="B199" s="12"/>
      <c r="C199" s="12"/>
    </row>
    <row r="200" spans="1:3" ht="12.75">
      <c r="A200" s="12"/>
      <c r="B200" s="12"/>
      <c r="C200" s="12"/>
    </row>
    <row r="201" spans="1:3" ht="12.75">
      <c r="A201" s="12"/>
      <c r="B201" s="12"/>
      <c r="C201" s="12"/>
    </row>
    <row r="202" spans="1:3" ht="12.75">
      <c r="A202" s="12"/>
      <c r="B202" s="12"/>
      <c r="C202" s="12"/>
    </row>
    <row r="203" spans="1:3" ht="12.75">
      <c r="A203" s="12"/>
      <c r="B203" s="12"/>
      <c r="C203" s="12"/>
    </row>
    <row r="204" spans="1:3" ht="12.75">
      <c r="A204" s="12"/>
      <c r="B204" s="12"/>
      <c r="C204" s="12"/>
    </row>
    <row r="205" spans="1:3" ht="12.75">
      <c r="A205" s="12"/>
      <c r="B205" s="12"/>
      <c r="C205" s="12"/>
    </row>
    <row r="206" spans="1:3" ht="12.75">
      <c r="A206" s="12"/>
      <c r="B206" s="12"/>
      <c r="C206" s="12"/>
    </row>
    <row r="207" spans="1:3" ht="12.75">
      <c r="A207" s="12"/>
      <c r="B207" s="12"/>
      <c r="C207" s="12"/>
    </row>
    <row r="208" spans="1:3" ht="12.75">
      <c r="A208" s="12"/>
      <c r="B208" s="12"/>
      <c r="C208" s="12"/>
    </row>
    <row r="209" spans="1:3" ht="12.75">
      <c r="A209" s="12"/>
      <c r="B209" s="12"/>
      <c r="C209" s="12"/>
    </row>
    <row r="210" spans="1:3" ht="12.75">
      <c r="A210" s="12"/>
      <c r="B210" s="12"/>
      <c r="C210" s="12"/>
    </row>
    <row r="211" spans="1:3" ht="12.75">
      <c r="A211" s="12"/>
      <c r="B211" s="12"/>
      <c r="C211" s="12"/>
    </row>
    <row r="212" spans="1:3" ht="12.75">
      <c r="A212" s="12"/>
      <c r="B212" s="12"/>
      <c r="C212" s="12"/>
    </row>
    <row r="213" spans="1:3" ht="12.75">
      <c r="A213" s="12"/>
      <c r="B213" s="12"/>
      <c r="C213" s="12"/>
    </row>
    <row r="214" spans="1:3" ht="12.75">
      <c r="A214" s="12"/>
      <c r="B214" s="12"/>
      <c r="C214" s="12"/>
    </row>
    <row r="215" spans="1:3" ht="12.75">
      <c r="A215" s="12"/>
      <c r="B215" s="12"/>
      <c r="C215" s="12"/>
    </row>
    <row r="216" spans="1:3" ht="12.75">
      <c r="A216" s="12"/>
      <c r="B216" s="12"/>
      <c r="C216" s="12"/>
    </row>
    <row r="217" spans="1:3" ht="12.75">
      <c r="A217" s="12"/>
      <c r="B217" s="12"/>
      <c r="C217" s="12"/>
    </row>
    <row r="218" spans="1:3" ht="12.75">
      <c r="A218" s="12"/>
      <c r="B218" s="12"/>
      <c r="C218" s="12"/>
    </row>
    <row r="219" spans="1:3" ht="12.75">
      <c r="A219" s="12"/>
      <c r="B219" s="12"/>
      <c r="C219" s="12"/>
    </row>
    <row r="220" spans="1:3" ht="12.75">
      <c r="A220" s="12"/>
      <c r="B220" s="12"/>
      <c r="C220" s="12"/>
    </row>
    <row r="221" spans="1:3" ht="12.75">
      <c r="A221" s="12"/>
      <c r="B221" s="12"/>
      <c r="C221" s="12"/>
    </row>
    <row r="222" spans="1:3" ht="12.75">
      <c r="A222" s="12"/>
      <c r="B222" s="12"/>
      <c r="C222" s="12"/>
    </row>
    <row r="223" spans="1:3" ht="12.75">
      <c r="A223" s="12"/>
      <c r="B223" s="12"/>
      <c r="C223" s="12"/>
    </row>
    <row r="224" spans="1:3" ht="12.75">
      <c r="A224" s="12"/>
      <c r="B224" s="12"/>
      <c r="C224" s="12"/>
    </row>
    <row r="225" spans="1:3" ht="12.75">
      <c r="A225" s="12"/>
      <c r="B225" s="12"/>
      <c r="C225" s="12"/>
    </row>
    <row r="226" spans="1:3" ht="12.75">
      <c r="A226" s="12"/>
      <c r="B226" s="12"/>
      <c r="C226" s="12"/>
    </row>
    <row r="227" spans="1:3" ht="12.75">
      <c r="A227" s="12"/>
      <c r="B227" s="12"/>
      <c r="C227" s="12"/>
    </row>
    <row r="228" spans="1:3" ht="12.75">
      <c r="A228" s="12"/>
      <c r="B228" s="12"/>
      <c r="C228" s="12"/>
    </row>
    <row r="229" spans="1:3" ht="12.75">
      <c r="A229" s="12"/>
      <c r="B229" s="12"/>
      <c r="C229" s="12"/>
    </row>
    <row r="230" spans="1:3" ht="12.75">
      <c r="A230" s="12"/>
      <c r="B230" s="12"/>
      <c r="C230" s="12"/>
    </row>
    <row r="231" spans="1:3" ht="12.75">
      <c r="A231" s="12"/>
      <c r="B231" s="12"/>
      <c r="C231" s="12"/>
    </row>
    <row r="232" spans="1:3" ht="12.75">
      <c r="A232" s="12"/>
      <c r="B232" s="12"/>
      <c r="C232" s="12"/>
    </row>
    <row r="233" spans="1:3" ht="12.75">
      <c r="A233" s="12"/>
      <c r="B233" s="12"/>
      <c r="C233" s="12"/>
    </row>
    <row r="234" spans="1:3" ht="12.75">
      <c r="A234" s="12"/>
      <c r="B234" s="12"/>
      <c r="C234" s="12"/>
    </row>
    <row r="235" spans="1:3" ht="12.75">
      <c r="A235" s="12"/>
      <c r="B235" s="12"/>
      <c r="C235" s="12"/>
    </row>
    <row r="236" spans="1:3" ht="12.75">
      <c r="A236" s="12"/>
      <c r="B236" s="12"/>
      <c r="C236" s="12"/>
    </row>
    <row r="237" spans="1:3" ht="12.75">
      <c r="A237" s="12"/>
      <c r="B237" s="12"/>
      <c r="C237" s="12"/>
    </row>
    <row r="238" spans="1:3" ht="12.75">
      <c r="A238" s="12"/>
      <c r="B238" s="12"/>
      <c r="C238" s="12"/>
    </row>
    <row r="239" spans="1:3" ht="12.75">
      <c r="A239" s="12"/>
      <c r="B239" s="12"/>
      <c r="C239" s="12"/>
    </row>
    <row r="240" spans="1:3" ht="12.75">
      <c r="A240" s="12"/>
      <c r="B240" s="12"/>
      <c r="C240" s="12"/>
    </row>
    <row r="241" spans="1:3" ht="12.75">
      <c r="A241" s="12"/>
      <c r="B241" s="12"/>
      <c r="C241" s="12"/>
    </row>
    <row r="242" spans="1:3" ht="12.75">
      <c r="A242" s="12"/>
      <c r="B242" s="12"/>
      <c r="C242" s="12"/>
    </row>
    <row r="243" spans="1:3" ht="12.75">
      <c r="A243" s="12"/>
      <c r="B243" s="12"/>
      <c r="C243" s="12"/>
    </row>
    <row r="244" spans="1:3" ht="12.75">
      <c r="A244" s="12"/>
      <c r="B244" s="12"/>
      <c r="C244" s="12"/>
    </row>
    <row r="245" spans="1:3" ht="12.75">
      <c r="A245" s="12"/>
      <c r="B245" s="12"/>
      <c r="C245" s="12"/>
    </row>
    <row r="246" spans="1:3" ht="12.75">
      <c r="A246" s="12"/>
      <c r="B246" s="12"/>
      <c r="C246" s="12"/>
    </row>
    <row r="247" spans="1:3" ht="12.75">
      <c r="A247" s="12"/>
      <c r="B247" s="12"/>
      <c r="C247" s="12"/>
    </row>
    <row r="248" spans="1:3" ht="12.75">
      <c r="A248" s="12"/>
      <c r="B248" s="12"/>
      <c r="C248" s="12"/>
    </row>
    <row r="249" spans="1:3" ht="12.75">
      <c r="A249" s="12"/>
      <c r="B249" s="12"/>
      <c r="C249" s="12"/>
    </row>
    <row r="250" spans="1:3" ht="12.75">
      <c r="A250" s="12"/>
      <c r="B250" s="12"/>
      <c r="C250" s="12"/>
    </row>
    <row r="251" spans="1:3" ht="12.75">
      <c r="A251" s="12"/>
      <c r="B251" s="12"/>
      <c r="C251" s="12"/>
    </row>
    <row r="252" spans="1:3" ht="12.75">
      <c r="A252" s="12"/>
      <c r="B252" s="12"/>
      <c r="C252" s="12"/>
    </row>
    <row r="253" spans="1:3" ht="12.75">
      <c r="A253" s="12"/>
      <c r="B253" s="12"/>
      <c r="C253" s="12"/>
    </row>
    <row r="254" spans="1:3" ht="12.75">
      <c r="A254" s="12"/>
      <c r="B254" s="12"/>
      <c r="C254" s="12"/>
    </row>
    <row r="255" spans="1:3" ht="12.75">
      <c r="A255" s="12"/>
      <c r="B255" s="12"/>
      <c r="C255" s="12"/>
    </row>
    <row r="256" spans="1:3" ht="12.75">
      <c r="A256" s="12"/>
      <c r="B256" s="12"/>
      <c r="C256" s="12"/>
    </row>
    <row r="257" spans="1:3" ht="12.75">
      <c r="A257" s="12"/>
      <c r="B257" s="12"/>
      <c r="C257" s="12"/>
    </row>
    <row r="258" spans="1:3" ht="12.75">
      <c r="A258" s="12"/>
      <c r="B258" s="12"/>
      <c r="C258" s="12"/>
    </row>
    <row r="259" spans="1:3" ht="12.75">
      <c r="A259" s="12"/>
      <c r="B259" s="12"/>
      <c r="C259" s="12"/>
    </row>
    <row r="260" spans="1:3" ht="12.75">
      <c r="A260" s="12"/>
      <c r="B260" s="12"/>
      <c r="C260" s="12"/>
    </row>
    <row r="261" spans="1:3" ht="12.75">
      <c r="A261" s="12"/>
      <c r="B261" s="12"/>
      <c r="C261" s="12"/>
    </row>
    <row r="262" spans="1:3" ht="12.75">
      <c r="A262" s="12"/>
      <c r="B262" s="12"/>
      <c r="C262" s="12"/>
    </row>
    <row r="263" spans="1:3" ht="12.75">
      <c r="A263" s="12"/>
      <c r="B263" s="12"/>
      <c r="C263" s="12"/>
    </row>
    <row r="264" spans="1:3" ht="12.75">
      <c r="A264" s="12"/>
      <c r="B264" s="12"/>
      <c r="C264" s="12"/>
    </row>
    <row r="265" spans="1:3" ht="12.75">
      <c r="A265" s="12"/>
      <c r="B265" s="12"/>
      <c r="C265" s="12"/>
    </row>
    <row r="266" spans="1:3" ht="12.75">
      <c r="A266" s="12"/>
      <c r="B266" s="12"/>
      <c r="C266" s="12"/>
    </row>
    <row r="267" spans="1:3" ht="12.75">
      <c r="A267" s="12"/>
      <c r="B267" s="12"/>
      <c r="C267" s="12"/>
    </row>
    <row r="268" spans="1:3" ht="12.75">
      <c r="A268" s="12"/>
      <c r="B268" s="12"/>
      <c r="C268" s="12"/>
    </row>
    <row r="269" spans="1:3" ht="12.75">
      <c r="A269" s="12"/>
      <c r="B269" s="12"/>
      <c r="C269" s="12"/>
    </row>
    <row r="270" spans="1:3" ht="12.75">
      <c r="A270" s="12"/>
      <c r="B270" s="12"/>
      <c r="C270" s="12"/>
    </row>
    <row r="271" spans="1:3" ht="12.75">
      <c r="A271" s="12"/>
      <c r="B271" s="12"/>
      <c r="C271" s="12"/>
    </row>
    <row r="272" spans="1:3" ht="12.75">
      <c r="A272" s="12"/>
      <c r="B272" s="12"/>
      <c r="C272" s="12"/>
    </row>
    <row r="273" spans="1:3" ht="12.75">
      <c r="A273" s="12"/>
      <c r="B273" s="12"/>
      <c r="C273" s="12"/>
    </row>
    <row r="274" spans="1:3" ht="12.75">
      <c r="A274" s="12"/>
      <c r="B274" s="12"/>
      <c r="C274" s="12"/>
    </row>
    <row r="275" spans="1:3" ht="12.75">
      <c r="A275" s="12"/>
      <c r="B275" s="12"/>
      <c r="C275" s="12"/>
    </row>
    <row r="276" spans="1:3" ht="12.75">
      <c r="A276" s="12"/>
      <c r="B276" s="12"/>
      <c r="C276" s="12"/>
    </row>
    <row r="277" spans="1:3" ht="12.75">
      <c r="A277" s="12"/>
      <c r="B277" s="12"/>
      <c r="C277" s="12"/>
    </row>
    <row r="278" spans="1:3" ht="12.75">
      <c r="A278" s="12"/>
      <c r="B278" s="12"/>
      <c r="C278" s="12"/>
    </row>
    <row r="279" spans="1:3" ht="12.75">
      <c r="A279" s="12"/>
      <c r="B279" s="12"/>
      <c r="C279" s="12"/>
    </row>
    <row r="280" spans="1:3" ht="12.75">
      <c r="A280" s="12"/>
      <c r="B280" s="12"/>
      <c r="C280" s="12"/>
    </row>
    <row r="281" spans="1:3" ht="12.75">
      <c r="A281" s="12"/>
      <c r="B281" s="12"/>
      <c r="C281" s="12"/>
    </row>
    <row r="282" spans="1:3" ht="12.75">
      <c r="A282" s="12"/>
      <c r="B282" s="12"/>
      <c r="C282" s="12"/>
    </row>
    <row r="283" spans="1:3" ht="12.75">
      <c r="A283" s="12"/>
      <c r="B283" s="12"/>
      <c r="C283" s="12"/>
    </row>
    <row r="284" spans="1:3" ht="12.75">
      <c r="A284" s="12"/>
      <c r="B284" s="12"/>
      <c r="C284" s="12"/>
    </row>
    <row r="285" spans="1:3" ht="12.75">
      <c r="A285" s="12"/>
      <c r="B285" s="12"/>
      <c r="C285" s="12"/>
    </row>
    <row r="286" spans="1:3" ht="12.75">
      <c r="A286" s="12"/>
      <c r="B286" s="12"/>
      <c r="C286" s="12"/>
    </row>
    <row r="287" spans="1:3" ht="12.75">
      <c r="A287" s="12"/>
      <c r="B287" s="12"/>
      <c r="C287" s="12"/>
    </row>
    <row r="288" spans="1:3" ht="12.75">
      <c r="A288" s="12"/>
      <c r="B288" s="12"/>
      <c r="C288" s="12"/>
    </row>
    <row r="289" spans="1:3" ht="12.75">
      <c r="A289" s="12"/>
      <c r="B289" s="12"/>
      <c r="C289" s="12"/>
    </row>
    <row r="290" spans="1:3" ht="12.75">
      <c r="A290" s="12"/>
      <c r="B290" s="12"/>
      <c r="C290" s="12"/>
    </row>
    <row r="291" spans="1:3" ht="12.75">
      <c r="A291" s="12"/>
      <c r="B291" s="12"/>
      <c r="C291" s="12"/>
    </row>
    <row r="292" spans="1:3" ht="12.75">
      <c r="A292" s="12"/>
      <c r="B292" s="12"/>
      <c r="C292" s="12"/>
    </row>
    <row r="293" spans="1:3" ht="12.75">
      <c r="A293" s="12"/>
      <c r="B293" s="12"/>
      <c r="C293" s="12"/>
    </row>
    <row r="294" spans="1:3" ht="12.75">
      <c r="A294" s="12"/>
      <c r="B294" s="12"/>
      <c r="C294" s="12"/>
    </row>
    <row r="295" spans="1:3" ht="12.75">
      <c r="A295" s="12"/>
      <c r="B295" s="12"/>
      <c r="C295" s="12"/>
    </row>
    <row r="296" spans="1:3" ht="12.75">
      <c r="A296" s="12"/>
      <c r="B296" s="12"/>
      <c r="C296" s="12"/>
    </row>
    <row r="297" spans="1:3" ht="12.75">
      <c r="A297" s="12"/>
      <c r="B297" s="12"/>
      <c r="C297" s="12"/>
    </row>
    <row r="298" spans="1:3" ht="12.75">
      <c r="A298" s="12"/>
      <c r="B298" s="12"/>
      <c r="C298" s="12"/>
    </row>
    <row r="299" spans="1:3" ht="12.75">
      <c r="A299" s="12"/>
      <c r="B299" s="12"/>
      <c r="C299" s="12"/>
    </row>
    <row r="300" spans="1:3" ht="12.75">
      <c r="A300" s="12"/>
      <c r="B300" s="12"/>
      <c r="C300" s="12"/>
    </row>
    <row r="301" spans="1:3" ht="12.75">
      <c r="A301" s="12"/>
      <c r="B301" s="12"/>
      <c r="C301" s="12"/>
    </row>
    <row r="302" spans="1:3" ht="12.75">
      <c r="A302" s="12"/>
      <c r="B302" s="12"/>
      <c r="C302" s="12"/>
    </row>
    <row r="303" spans="1:3" ht="12.75">
      <c r="A303" s="12"/>
      <c r="B303" s="12"/>
      <c r="C303" s="12"/>
    </row>
    <row r="304" spans="1:3" ht="12.75">
      <c r="A304" s="12"/>
      <c r="B304" s="12"/>
      <c r="C304" s="12"/>
    </row>
    <row r="305" spans="1:3" ht="12.75">
      <c r="A305" s="12"/>
      <c r="B305" s="12"/>
      <c r="C305" s="12"/>
    </row>
    <row r="306" spans="1:3" ht="12.75">
      <c r="A306" s="12"/>
      <c r="B306" s="12"/>
      <c r="C306" s="12"/>
    </row>
    <row r="307" spans="1:3" ht="12.75">
      <c r="A307" s="12"/>
      <c r="B307" s="12"/>
      <c r="C307" s="12"/>
    </row>
    <row r="308" spans="1:3" ht="12.75">
      <c r="A308" s="12"/>
      <c r="B308" s="12"/>
      <c r="C308" s="12"/>
    </row>
    <row r="309" spans="1:3" ht="12.75">
      <c r="A309" s="12"/>
      <c r="B309" s="12"/>
      <c r="C309" s="12"/>
    </row>
    <row r="310" spans="1:3" ht="12.75">
      <c r="A310" s="12"/>
      <c r="B310" s="12"/>
      <c r="C310" s="12"/>
    </row>
    <row r="311" spans="1:3" ht="12.75">
      <c r="A311" s="12"/>
      <c r="B311" s="12"/>
      <c r="C311" s="12"/>
    </row>
    <row r="312" spans="1:3" ht="12.75">
      <c r="A312" s="12"/>
      <c r="B312" s="12"/>
      <c r="C312" s="12"/>
    </row>
    <row r="313" spans="1:3" ht="12.75">
      <c r="A313" s="12"/>
      <c r="B313" s="12"/>
      <c r="C313" s="12"/>
    </row>
    <row r="314" spans="1:3" ht="12.75">
      <c r="A314" s="12"/>
      <c r="B314" s="12"/>
      <c r="C314" s="12"/>
    </row>
    <row r="315" spans="1:3" ht="12.75">
      <c r="A315" s="12"/>
      <c r="B315" s="12"/>
      <c r="C315" s="12"/>
    </row>
    <row r="316" spans="1:3" ht="12.75">
      <c r="A316" s="12"/>
      <c r="B316" s="12"/>
      <c r="C316" s="12"/>
    </row>
    <row r="317" spans="1:3" ht="12.75">
      <c r="A317" s="12"/>
      <c r="B317" s="12"/>
      <c r="C317" s="12"/>
    </row>
    <row r="318" spans="1:3" ht="12.75">
      <c r="A318" s="12"/>
      <c r="B318" s="12"/>
      <c r="C318" s="12"/>
    </row>
    <row r="319" spans="1:3" ht="12.75">
      <c r="A319" s="12"/>
      <c r="B319" s="12"/>
      <c r="C319" s="12"/>
    </row>
    <row r="320" spans="1:3" ht="12.75">
      <c r="A320" s="12"/>
      <c r="B320" s="12"/>
      <c r="C320" s="12"/>
    </row>
    <row r="321" spans="1:3" ht="12.75">
      <c r="A321" s="12"/>
      <c r="B321" s="12"/>
      <c r="C321" s="12"/>
    </row>
    <row r="322" spans="1:3" ht="12.75">
      <c r="A322" s="12"/>
      <c r="B322" s="12"/>
      <c r="C322" s="12"/>
    </row>
    <row r="323" spans="1:3" ht="12.75">
      <c r="A323" s="12"/>
      <c r="B323" s="12"/>
      <c r="C323" s="12"/>
    </row>
    <row r="324" spans="1:3" ht="12.75">
      <c r="A324" s="12"/>
      <c r="B324" s="12"/>
      <c r="C324" s="12"/>
    </row>
    <row r="325" spans="1:3" ht="12.75">
      <c r="A325" s="12"/>
      <c r="B325" s="12"/>
      <c r="C325" s="12"/>
    </row>
    <row r="326" spans="1:3" ht="12.75">
      <c r="A326" s="12"/>
      <c r="B326" s="12"/>
      <c r="C326" s="12"/>
    </row>
    <row r="327" spans="1:3" ht="12.75">
      <c r="A327" s="12"/>
      <c r="B327" s="12"/>
      <c r="C327" s="12"/>
    </row>
    <row r="328" spans="1:3" ht="12.75">
      <c r="A328" s="12"/>
      <c r="B328" s="12"/>
      <c r="C328" s="12"/>
    </row>
    <row r="329" spans="1:3" ht="12.75">
      <c r="A329" s="12"/>
      <c r="B329" s="12"/>
      <c r="C329" s="12"/>
    </row>
    <row r="330" spans="1:3" ht="12.75">
      <c r="A330" s="12"/>
      <c r="B330" s="12"/>
      <c r="C330" s="12"/>
    </row>
    <row r="331" spans="1:3" ht="12.75">
      <c r="A331" s="12"/>
      <c r="B331" s="12"/>
      <c r="C331" s="12"/>
    </row>
    <row r="332" spans="1:3" ht="12.75">
      <c r="A332" s="12"/>
      <c r="B332" s="12"/>
      <c r="C332" s="12"/>
    </row>
    <row r="333" spans="1:3" ht="12.75">
      <c r="A333" s="12"/>
      <c r="B333" s="12"/>
      <c r="C333" s="12"/>
    </row>
    <row r="334" spans="1:3" ht="12.75">
      <c r="A334" s="12"/>
      <c r="B334" s="12"/>
      <c r="C334" s="12"/>
    </row>
    <row r="335" spans="1:3" ht="12.75">
      <c r="A335" s="12"/>
      <c r="B335" s="12"/>
      <c r="C335" s="12"/>
    </row>
    <row r="336" spans="1:3" ht="12.75">
      <c r="A336" s="12"/>
      <c r="B336" s="12"/>
      <c r="C336" s="12"/>
    </row>
    <row r="337" spans="1:3" ht="12.75">
      <c r="A337" s="12"/>
      <c r="B337" s="12"/>
      <c r="C337" s="12"/>
    </row>
    <row r="338" spans="1:3" ht="12.75">
      <c r="A338" s="12"/>
      <c r="B338" s="12"/>
      <c r="C338" s="12"/>
    </row>
    <row r="339" spans="1:3" ht="12.75">
      <c r="A339" s="12"/>
      <c r="B339" s="12"/>
      <c r="C339" s="12"/>
    </row>
    <row r="340" spans="1:3" ht="12.75">
      <c r="A340" s="12"/>
      <c r="B340" s="12"/>
      <c r="C340" s="12"/>
    </row>
    <row r="341" spans="1:3" ht="12.75">
      <c r="A341" s="12"/>
      <c r="B341" s="12"/>
      <c r="C341" s="12"/>
    </row>
    <row r="342" spans="1:3" ht="12.75">
      <c r="A342" s="12"/>
      <c r="B342" s="12"/>
      <c r="C342" s="12"/>
    </row>
    <row r="343" spans="1:3" ht="12.75">
      <c r="A343" s="12"/>
      <c r="B343" s="12"/>
      <c r="C343" s="12"/>
    </row>
    <row r="344" spans="1:3" ht="12.75">
      <c r="A344" s="12"/>
      <c r="B344" s="12"/>
      <c r="C344" s="12"/>
    </row>
    <row r="345" spans="1:3" ht="12.75">
      <c r="A345" s="12"/>
      <c r="B345" s="12"/>
      <c r="C345" s="12"/>
    </row>
    <row r="346" spans="1:3" ht="12.75">
      <c r="A346" s="12"/>
      <c r="B346" s="12"/>
      <c r="C346" s="12"/>
    </row>
    <row r="347" spans="1:3" ht="12.75">
      <c r="A347" s="12"/>
      <c r="B347" s="12"/>
      <c r="C347" s="12"/>
    </row>
    <row r="348" spans="1:3" ht="12.75">
      <c r="A348" s="12"/>
      <c r="B348" s="12"/>
      <c r="C348" s="12"/>
    </row>
    <row r="349" spans="1:3" ht="12.75">
      <c r="A349" s="12"/>
      <c r="B349" s="12"/>
      <c r="C349" s="12"/>
    </row>
    <row r="350" spans="1:3" ht="12.75">
      <c r="A350" s="12"/>
      <c r="B350" s="12"/>
      <c r="C350" s="12"/>
    </row>
    <row r="351" spans="1:3" ht="12.75">
      <c r="A351" s="12"/>
      <c r="B351" s="12"/>
      <c r="C351" s="12"/>
    </row>
    <row r="352" spans="1:3" ht="12.75">
      <c r="A352" s="12"/>
      <c r="B352" s="12"/>
      <c r="C352" s="12"/>
    </row>
    <row r="353" spans="1:3" ht="12.75">
      <c r="A353" s="12"/>
      <c r="B353" s="12"/>
      <c r="C353" s="12"/>
    </row>
    <row r="354" spans="1:3" ht="12.75">
      <c r="A354" s="12"/>
      <c r="B354" s="12"/>
      <c r="C354" s="12"/>
    </row>
    <row r="355" spans="1:3" ht="12.75">
      <c r="A355" s="12"/>
      <c r="B355" s="12"/>
      <c r="C355" s="12"/>
    </row>
    <row r="356" spans="1:3" ht="12.75">
      <c r="A356" s="12"/>
      <c r="B356" s="12"/>
      <c r="C356" s="12"/>
    </row>
    <row r="357" spans="1:3" ht="12.75">
      <c r="A357" s="12"/>
      <c r="B357" s="12"/>
      <c r="C357" s="12"/>
    </row>
    <row r="358" spans="1:3" ht="12.75">
      <c r="A358" s="12"/>
      <c r="B358" s="12"/>
      <c r="C358" s="12"/>
    </row>
    <row r="359" spans="1:3" ht="12.75">
      <c r="A359" s="12"/>
      <c r="B359" s="12"/>
      <c r="C359" s="12"/>
    </row>
    <row r="360" spans="1:3" ht="12.75">
      <c r="A360" s="12"/>
      <c r="B360" s="12"/>
      <c r="C360" s="12"/>
    </row>
    <row r="361" spans="1:3" ht="12.75">
      <c r="A361" s="12"/>
      <c r="B361" s="12"/>
      <c r="C361" s="12"/>
    </row>
    <row r="362" spans="1:3" ht="12.75">
      <c r="A362" s="12"/>
      <c r="B362" s="12"/>
      <c r="C362" s="12"/>
    </row>
    <row r="363" spans="1:3" ht="12.75">
      <c r="A363" s="12"/>
      <c r="B363" s="12"/>
      <c r="C363" s="12"/>
    </row>
    <row r="364" spans="1:3" ht="12.75">
      <c r="A364" s="12"/>
      <c r="B364" s="12"/>
      <c r="C364" s="12"/>
    </row>
    <row r="365" spans="1:3" ht="12.75">
      <c r="A365" s="12"/>
      <c r="B365" s="12"/>
      <c r="C365" s="12"/>
    </row>
    <row r="366" spans="1:3" ht="12.75">
      <c r="A366" s="12"/>
      <c r="B366" s="12"/>
      <c r="C366" s="12"/>
    </row>
    <row r="367" spans="1:3" ht="12.75">
      <c r="A367" s="12"/>
      <c r="B367" s="12"/>
      <c r="C367" s="12"/>
    </row>
    <row r="368" spans="1:3" ht="12.75">
      <c r="A368" s="12"/>
      <c r="B368" s="12"/>
      <c r="C368" s="12"/>
    </row>
    <row r="369" spans="1:3" ht="12.75">
      <c r="A369" s="12"/>
      <c r="B369" s="12"/>
      <c r="C369" s="12"/>
    </row>
    <row r="370" spans="1:3" ht="12.75">
      <c r="A370" s="12"/>
      <c r="B370" s="12"/>
      <c r="C370" s="12"/>
    </row>
    <row r="371" spans="1:3" ht="12.75">
      <c r="A371" s="12"/>
      <c r="B371" s="12"/>
      <c r="C371" s="12"/>
    </row>
    <row r="372" spans="1:3" ht="12.75">
      <c r="A372" s="12"/>
      <c r="B372" s="12"/>
      <c r="C372" s="12"/>
    </row>
    <row r="373" spans="1:3" ht="12.75">
      <c r="A373" s="12"/>
      <c r="B373" s="12"/>
      <c r="C373" s="12"/>
    </row>
    <row r="374" spans="1:3" ht="12.75">
      <c r="A374" s="12"/>
      <c r="B374" s="12"/>
      <c r="C374" s="12"/>
    </row>
    <row r="375" spans="1:3" ht="12.75">
      <c r="A375" s="12"/>
      <c r="B375" s="12"/>
      <c r="C375" s="12"/>
    </row>
    <row r="376" spans="1:3" ht="12.75">
      <c r="A376" s="12"/>
      <c r="B376" s="12"/>
      <c r="C376" s="12"/>
    </row>
    <row r="377" spans="1:3" ht="12.75">
      <c r="A377" s="12"/>
      <c r="B377" s="12"/>
      <c r="C377" s="12"/>
    </row>
    <row r="378" spans="1:3" ht="12.75">
      <c r="A378" s="12"/>
      <c r="B378" s="12"/>
      <c r="C378" s="12"/>
    </row>
    <row r="379" spans="1:3" ht="12.75">
      <c r="A379" s="12"/>
      <c r="B379" s="12"/>
      <c r="C379" s="12"/>
    </row>
    <row r="380" spans="1:3" ht="12.75">
      <c r="A380" s="12"/>
      <c r="B380" s="12"/>
      <c r="C380" s="12"/>
    </row>
    <row r="381" spans="1:3" ht="12.75">
      <c r="A381" s="12"/>
      <c r="B381" s="12"/>
      <c r="C381" s="12"/>
    </row>
    <row r="382" spans="1:3" ht="12.75">
      <c r="A382" s="12"/>
      <c r="B382" s="12"/>
      <c r="C382" s="12"/>
    </row>
    <row r="383" spans="1:3" ht="12.75">
      <c r="A383" s="12"/>
      <c r="B383" s="12"/>
      <c r="C383" s="12"/>
    </row>
    <row r="384" spans="1:3" ht="12.75">
      <c r="A384" s="12"/>
      <c r="B384" s="12"/>
      <c r="C384" s="12"/>
    </row>
    <row r="385" spans="1:3" ht="12.75">
      <c r="A385" s="12"/>
      <c r="B385" s="12"/>
      <c r="C385" s="12"/>
    </row>
    <row r="386" spans="1:3" ht="12.75">
      <c r="A386" s="12"/>
      <c r="B386" s="12"/>
      <c r="C386" s="12"/>
    </row>
    <row r="387" spans="1:3" ht="12.75">
      <c r="A387" s="12"/>
      <c r="B387" s="12"/>
      <c r="C387" s="12"/>
    </row>
    <row r="388" spans="1:3" ht="12.75">
      <c r="A388" s="12"/>
      <c r="B388" s="12"/>
      <c r="C388" s="12"/>
    </row>
    <row r="389" spans="1:3" ht="12.75">
      <c r="A389" s="12"/>
      <c r="B389" s="12"/>
      <c r="C389" s="12"/>
    </row>
    <row r="390" spans="1:3" ht="12.75">
      <c r="A390" s="12"/>
      <c r="B390" s="12"/>
      <c r="C390" s="12"/>
    </row>
    <row r="391" spans="1:3" ht="12.75">
      <c r="A391" s="12"/>
      <c r="B391" s="12"/>
      <c r="C391" s="12"/>
    </row>
    <row r="392" spans="1:3" ht="12.75">
      <c r="A392" s="12"/>
      <c r="B392" s="12"/>
      <c r="C392" s="12"/>
    </row>
    <row r="393" spans="1:3" ht="12.75">
      <c r="A393" s="12"/>
      <c r="B393" s="12"/>
      <c r="C393" s="12"/>
    </row>
    <row r="394" spans="1:3" ht="12.75">
      <c r="A394" s="12"/>
      <c r="B394" s="12"/>
      <c r="C394" s="12"/>
    </row>
    <row r="395" spans="1:3" ht="12.75">
      <c r="A395" s="12"/>
      <c r="B395" s="12"/>
      <c r="C395" s="12"/>
    </row>
    <row r="396" spans="1:3" ht="12.75">
      <c r="A396" s="12"/>
      <c r="B396" s="12"/>
      <c r="C396" s="12"/>
    </row>
    <row r="397" spans="1:3" ht="12.75">
      <c r="A397" s="12"/>
      <c r="B397" s="12"/>
      <c r="C397" s="12"/>
    </row>
    <row r="398" spans="1:3" ht="12.75">
      <c r="A398" s="12"/>
      <c r="B398" s="12"/>
      <c r="C398" s="12"/>
    </row>
    <row r="399" spans="1:3" ht="12.75">
      <c r="A399" s="12"/>
      <c r="B399" s="12"/>
      <c r="C399" s="12"/>
    </row>
    <row r="400" spans="1:3" ht="12.75">
      <c r="A400" s="12"/>
      <c r="B400" s="12"/>
      <c r="C400" s="12"/>
    </row>
    <row r="401" spans="1:3" ht="12.75">
      <c r="A401" s="12"/>
      <c r="B401" s="12"/>
      <c r="C401" s="12"/>
    </row>
    <row r="402" spans="1:3" ht="12.75">
      <c r="A402" s="12"/>
      <c r="B402" s="12"/>
      <c r="C402" s="12"/>
    </row>
    <row r="403" spans="1:3" ht="12.75">
      <c r="A403" s="12"/>
      <c r="B403" s="12"/>
      <c r="C403" s="12"/>
    </row>
    <row r="404" spans="1:3" ht="12.75">
      <c r="A404" s="12"/>
      <c r="B404" s="12"/>
      <c r="C404" s="12"/>
    </row>
    <row r="405" spans="1:3" ht="12.75">
      <c r="A405" s="12"/>
      <c r="B405" s="12"/>
      <c r="C405" s="12"/>
    </row>
    <row r="406" spans="1:3" ht="12.75">
      <c r="A406" s="12"/>
      <c r="B406" s="12"/>
      <c r="C406" s="12"/>
    </row>
    <row r="407" spans="1:3" ht="12.75">
      <c r="A407" s="12"/>
      <c r="B407" s="12"/>
      <c r="C407" s="12"/>
    </row>
    <row r="408" spans="1:3" ht="12.75">
      <c r="A408" s="12"/>
      <c r="B408" s="12"/>
      <c r="C408" s="12"/>
    </row>
    <row r="409" spans="1:3" ht="12.75">
      <c r="A409" s="12"/>
      <c r="B409" s="12"/>
      <c r="C409" s="12"/>
    </row>
    <row r="410" spans="1:3" ht="12.75">
      <c r="A410" s="12"/>
      <c r="B410" s="12"/>
      <c r="C410" s="12"/>
    </row>
    <row r="411" spans="1:3" ht="12.75">
      <c r="A411" s="12"/>
      <c r="B411" s="12"/>
      <c r="C411" s="12"/>
    </row>
    <row r="412" spans="1:3" ht="12.75">
      <c r="A412" s="12"/>
      <c r="B412" s="12"/>
      <c r="C412" s="12"/>
    </row>
    <row r="413" spans="1:3" ht="12.75">
      <c r="A413" s="12"/>
      <c r="B413" s="12"/>
      <c r="C413" s="12"/>
    </row>
    <row r="414" spans="1:3" ht="12.75">
      <c r="A414" s="12"/>
      <c r="B414" s="12"/>
      <c r="C414" s="12"/>
    </row>
    <row r="415" spans="1:3" ht="12.75">
      <c r="A415" s="12"/>
      <c r="B415" s="12"/>
      <c r="C415" s="12"/>
    </row>
    <row r="416" spans="1:3" ht="12.75">
      <c r="A416" s="12"/>
      <c r="B416" s="12"/>
      <c r="C416" s="12"/>
    </row>
    <row r="417" spans="1:3" ht="12.75">
      <c r="A417" s="12"/>
      <c r="B417" s="12"/>
      <c r="C417" s="12"/>
    </row>
    <row r="418" spans="1:3" ht="12.75">
      <c r="A418" s="12"/>
      <c r="B418" s="12"/>
      <c r="C418" s="12"/>
    </row>
    <row r="419" spans="1:3" ht="12.75">
      <c r="A419" s="12"/>
      <c r="B419" s="12"/>
      <c r="C419" s="12"/>
    </row>
    <row r="420" spans="1:3" ht="12.75">
      <c r="A420" s="12"/>
      <c r="B420" s="12"/>
      <c r="C420" s="12"/>
    </row>
    <row r="421" spans="1:3" ht="12.75">
      <c r="A421" s="12"/>
      <c r="B421" s="12"/>
      <c r="C421" s="12"/>
    </row>
    <row r="422" spans="1:3" ht="12.75">
      <c r="A422" s="12"/>
      <c r="B422" s="12"/>
      <c r="C422" s="12"/>
    </row>
    <row r="423" spans="1:3" ht="12.75">
      <c r="A423" s="12"/>
      <c r="B423" s="12"/>
      <c r="C423" s="12"/>
    </row>
    <row r="424" spans="1:3" ht="12.75">
      <c r="A424" s="12"/>
      <c r="B424" s="12"/>
      <c r="C424" s="12"/>
    </row>
    <row r="425" spans="1:3" ht="12.75">
      <c r="A425" s="12"/>
      <c r="B425" s="12"/>
      <c r="C425" s="12"/>
    </row>
    <row r="426" spans="1:3" ht="12.75">
      <c r="A426" s="12"/>
      <c r="B426" s="12"/>
      <c r="C426" s="12"/>
    </row>
    <row r="427" spans="1:3" ht="12.75">
      <c r="A427" s="12"/>
      <c r="B427" s="12"/>
      <c r="C427" s="12"/>
    </row>
    <row r="428" spans="1:3" ht="12.75">
      <c r="A428" s="12"/>
      <c r="B428" s="12"/>
      <c r="C428" s="12"/>
    </row>
    <row r="429" spans="1:3" ht="12.75">
      <c r="A429" s="12"/>
      <c r="B429" s="12"/>
      <c r="C429" s="12"/>
    </row>
    <row r="430" spans="1:3" ht="12.75">
      <c r="A430" s="12"/>
      <c r="B430" s="12"/>
      <c r="C430" s="12"/>
    </row>
    <row r="431" spans="1:3" ht="12.75">
      <c r="A431" s="12"/>
      <c r="B431" s="12"/>
      <c r="C431" s="12"/>
    </row>
    <row r="432" spans="1:3" ht="12.75">
      <c r="A432" s="12"/>
      <c r="B432" s="12"/>
      <c r="C432" s="12"/>
    </row>
    <row r="433" spans="1:3" ht="12.75">
      <c r="A433" s="12"/>
      <c r="B433" s="12"/>
      <c r="C433" s="12"/>
    </row>
    <row r="434" spans="1:3" ht="12.75">
      <c r="A434" s="12"/>
      <c r="B434" s="12"/>
      <c r="C434" s="12"/>
    </row>
    <row r="435" spans="1:3" ht="12.75">
      <c r="A435" s="12"/>
      <c r="B435" s="12"/>
      <c r="C435" s="12"/>
    </row>
    <row r="436" spans="1:3" ht="12.75">
      <c r="A436" s="12"/>
      <c r="B436" s="12"/>
      <c r="C436" s="12"/>
    </row>
    <row r="437" spans="1:3" ht="12.75">
      <c r="A437" s="12"/>
      <c r="B437" s="12"/>
      <c r="C437" s="12"/>
    </row>
    <row r="438" spans="1:3" ht="12.75">
      <c r="A438" s="12"/>
      <c r="B438" s="12"/>
      <c r="C438" s="12"/>
    </row>
    <row r="439" spans="1:3" ht="12.75">
      <c r="A439" s="12"/>
      <c r="B439" s="12"/>
      <c r="C439" s="12"/>
    </row>
    <row r="440" spans="1:3" ht="12.75">
      <c r="A440" s="12"/>
      <c r="B440" s="12"/>
      <c r="C440" s="12"/>
    </row>
    <row r="441" spans="1:3" ht="12.75">
      <c r="A441" s="12"/>
      <c r="B441" s="12"/>
      <c r="C441" s="12"/>
    </row>
    <row r="442" spans="1:3" ht="12.75">
      <c r="A442" s="12"/>
      <c r="B442" s="12"/>
      <c r="C442" s="12"/>
    </row>
    <row r="443" spans="1:3" ht="12.75">
      <c r="A443" s="12"/>
      <c r="B443" s="12"/>
      <c r="C443" s="12"/>
    </row>
    <row r="444" spans="1:3" ht="12.75">
      <c r="A444" s="12"/>
      <c r="B444" s="12"/>
      <c r="C444" s="12"/>
    </row>
    <row r="445" spans="1:3" ht="12.75">
      <c r="A445" s="12"/>
      <c r="B445" s="12"/>
      <c r="C445" s="12"/>
    </row>
    <row r="446" spans="1:3" ht="12.75">
      <c r="A446" s="12"/>
      <c r="B446" s="12"/>
      <c r="C446" s="12"/>
    </row>
    <row r="447" spans="1:3" ht="12.75">
      <c r="A447" s="12"/>
      <c r="B447" s="12"/>
      <c r="C447" s="12"/>
    </row>
    <row r="448" spans="1:3" ht="12.75">
      <c r="A448" s="12"/>
      <c r="B448" s="12"/>
      <c r="C448" s="12"/>
    </row>
    <row r="449" spans="1:3" ht="12.75">
      <c r="A449" s="12"/>
      <c r="B449" s="12"/>
      <c r="C449" s="12"/>
    </row>
    <row r="450" spans="1:3" ht="12.75">
      <c r="A450" s="12"/>
      <c r="B450" s="12"/>
      <c r="C450" s="12"/>
    </row>
    <row r="451" spans="1:3" ht="12.75">
      <c r="A451" s="12"/>
      <c r="B451" s="12"/>
      <c r="C451" s="12"/>
    </row>
    <row r="452" spans="1:3" ht="12.75">
      <c r="A452" s="12"/>
      <c r="B452" s="12"/>
      <c r="C452" s="12"/>
    </row>
    <row r="453" spans="1:3" ht="12.75">
      <c r="A453" s="12"/>
      <c r="B453" s="12"/>
      <c r="C453" s="12"/>
    </row>
    <row r="454" spans="1:3" ht="12.75">
      <c r="A454" s="12"/>
      <c r="B454" s="12"/>
      <c r="C454" s="12"/>
    </row>
    <row r="455" spans="1:3" ht="12.75">
      <c r="A455" s="12"/>
      <c r="B455" s="12"/>
      <c r="C455" s="12"/>
    </row>
    <row r="456" spans="1:3" ht="12.75">
      <c r="A456" s="12"/>
      <c r="B456" s="12"/>
      <c r="C456" s="12"/>
    </row>
    <row r="457" spans="1:3" ht="12.75">
      <c r="A457" s="12"/>
      <c r="B457" s="12"/>
      <c r="C457" s="12"/>
    </row>
    <row r="458" spans="1:3" ht="12.75">
      <c r="A458" s="12"/>
      <c r="B458" s="12"/>
      <c r="C458" s="12"/>
    </row>
    <row r="459" spans="1:3" ht="12.75">
      <c r="A459" s="12"/>
      <c r="B459" s="12"/>
      <c r="C459" s="12"/>
    </row>
    <row r="460" spans="1:3" ht="12.75">
      <c r="A460" s="12"/>
      <c r="B460" s="12"/>
      <c r="C460" s="12"/>
    </row>
    <row r="461" spans="1:3" ht="12.75">
      <c r="A461" s="12"/>
      <c r="B461" s="12"/>
      <c r="C461" s="12"/>
    </row>
    <row r="462" spans="1:3" ht="12.75">
      <c r="A462" s="12"/>
      <c r="B462" s="12"/>
      <c r="C462" s="12"/>
    </row>
    <row r="463" spans="1:3" ht="12.75">
      <c r="A463" s="12"/>
      <c r="B463" s="12"/>
      <c r="C463" s="12"/>
    </row>
    <row r="464" spans="1:3" ht="12.75">
      <c r="A464" s="12"/>
      <c r="B464" s="12"/>
      <c r="C464" s="12"/>
    </row>
    <row r="465" spans="1:3" ht="12.75">
      <c r="A465" s="12"/>
      <c r="B465" s="12"/>
      <c r="C465" s="12"/>
    </row>
    <row r="466" spans="1:3" ht="12.75">
      <c r="A466" s="12"/>
      <c r="B466" s="12"/>
      <c r="C466" s="12"/>
    </row>
    <row r="467" spans="1:3" ht="12.75">
      <c r="A467" s="12"/>
      <c r="B467" s="12"/>
      <c r="C467" s="12"/>
    </row>
    <row r="468" spans="1:3" ht="12.75">
      <c r="A468" s="12"/>
      <c r="B468" s="12"/>
      <c r="C468" s="12"/>
    </row>
    <row r="469" spans="1:3" ht="12.75">
      <c r="A469" s="12"/>
      <c r="B469" s="12"/>
      <c r="C469" s="12"/>
    </row>
    <row r="470" spans="1:3" ht="12.75">
      <c r="A470" s="12"/>
      <c r="B470" s="12"/>
      <c r="C470" s="12"/>
    </row>
    <row r="471" spans="1:3" ht="12.75">
      <c r="A471" s="12"/>
      <c r="B471" s="12"/>
      <c r="C471" s="12"/>
    </row>
    <row r="472" spans="1:3" ht="12.75">
      <c r="A472" s="12"/>
      <c r="B472" s="12"/>
      <c r="C472" s="12"/>
    </row>
    <row r="473" spans="1:3" ht="12.75">
      <c r="A473" s="12"/>
      <c r="B473" s="12"/>
      <c r="C473" s="12"/>
    </row>
    <row r="474" spans="1:3" ht="12.75">
      <c r="A474" s="12"/>
      <c r="B474" s="12"/>
      <c r="C474" s="12"/>
    </row>
    <row r="475" spans="1:3" ht="12.75">
      <c r="A475" s="12"/>
      <c r="B475" s="12"/>
      <c r="C475" s="12"/>
    </row>
    <row r="476" spans="1:3" ht="12.75">
      <c r="A476" s="12"/>
      <c r="B476" s="12"/>
      <c r="C476" s="12"/>
    </row>
    <row r="477" spans="1:3" ht="12.75">
      <c r="A477" s="12"/>
      <c r="B477" s="12"/>
      <c r="C477" s="12"/>
    </row>
    <row r="478" spans="1:3" ht="12.75">
      <c r="A478" s="12"/>
      <c r="B478" s="12"/>
      <c r="C478" s="12"/>
    </row>
    <row r="479" spans="1:3" ht="12.75">
      <c r="A479" s="12"/>
      <c r="B479" s="12"/>
      <c r="C479" s="12"/>
    </row>
    <row r="480" spans="1:3" ht="12.75">
      <c r="A480" s="12"/>
      <c r="B480" s="12"/>
      <c r="C480" s="12"/>
    </row>
    <row r="481" spans="1:3" ht="12.75">
      <c r="A481" s="12"/>
      <c r="B481" s="12"/>
      <c r="C481" s="12"/>
    </row>
    <row r="482" spans="1:3" ht="12.75">
      <c r="A482" s="12"/>
      <c r="B482" s="12"/>
      <c r="C482" s="12"/>
    </row>
    <row r="483" spans="1:3" ht="12.75">
      <c r="A483" s="12"/>
      <c r="B483" s="12"/>
      <c r="C483" s="12"/>
    </row>
    <row r="484" spans="1:3" ht="12.75">
      <c r="A484" s="12"/>
      <c r="B484" s="12"/>
      <c r="C484" s="12"/>
    </row>
    <row r="485" spans="1:3" ht="12.75">
      <c r="A485" s="12"/>
      <c r="B485" s="12"/>
      <c r="C485" s="12"/>
    </row>
    <row r="486" spans="1:3" ht="12.75">
      <c r="A486" s="12"/>
      <c r="B486" s="12"/>
      <c r="C486" s="12"/>
    </row>
    <row r="487" spans="1:3" ht="12.75">
      <c r="A487" s="12"/>
      <c r="B487" s="12"/>
      <c r="C487" s="12"/>
    </row>
    <row r="488" spans="1:3" ht="12.75">
      <c r="A488" s="12"/>
      <c r="B488" s="12"/>
      <c r="C488" s="12"/>
    </row>
    <row r="489" spans="1:3" ht="12.75">
      <c r="A489" s="12"/>
      <c r="B489" s="12"/>
      <c r="C489" s="12"/>
    </row>
    <row r="490" spans="1:3" ht="12.75">
      <c r="A490" s="12"/>
      <c r="B490" s="12"/>
      <c r="C490" s="12"/>
    </row>
    <row r="491" spans="1:3" ht="12.75">
      <c r="A491" s="12"/>
      <c r="B491" s="12"/>
      <c r="C491" s="12"/>
    </row>
    <row r="492" spans="1:3" ht="12.75">
      <c r="A492" s="12"/>
      <c r="B492" s="12"/>
      <c r="C492" s="12"/>
    </row>
    <row r="493" spans="1:3" ht="12.75">
      <c r="A493" s="12"/>
      <c r="B493" s="12"/>
      <c r="C493" s="12"/>
    </row>
    <row r="494" spans="1:3" ht="12.75">
      <c r="A494" s="12"/>
      <c r="B494" s="12"/>
      <c r="C494" s="12"/>
    </row>
    <row r="495" spans="1:3" ht="12.75">
      <c r="A495" s="12"/>
      <c r="B495" s="12"/>
      <c r="C495" s="12"/>
    </row>
    <row r="496" spans="1:3" ht="12.75">
      <c r="A496" s="12"/>
      <c r="B496" s="12"/>
      <c r="C496" s="12"/>
    </row>
    <row r="497" spans="1:3" ht="12.75">
      <c r="A497" s="12"/>
      <c r="B497" s="12"/>
      <c r="C497" s="12"/>
    </row>
    <row r="498" spans="1:3" ht="12.75">
      <c r="A498" s="12"/>
      <c r="B498" s="12"/>
      <c r="C498" s="12"/>
    </row>
    <row r="499" spans="1:3" ht="12.75">
      <c r="A499" s="12"/>
      <c r="B499" s="12"/>
      <c r="C499" s="12"/>
    </row>
    <row r="500" spans="1:3" ht="12.75">
      <c r="A500" s="12"/>
      <c r="B500" s="12"/>
      <c r="C500" s="12"/>
    </row>
    <row r="501" spans="1:3" ht="12.75">
      <c r="A501" s="12"/>
      <c r="B501" s="12"/>
      <c r="C501" s="12"/>
    </row>
    <row r="502" spans="1:3" ht="12.75">
      <c r="A502" s="12"/>
      <c r="B502" s="12"/>
      <c r="C502" s="12"/>
    </row>
    <row r="503" spans="1:3" ht="12.75">
      <c r="A503" s="12"/>
      <c r="B503" s="12"/>
      <c r="C503" s="12"/>
    </row>
    <row r="504" spans="1:3" ht="12.75">
      <c r="A504" s="12"/>
      <c r="B504" s="12"/>
      <c r="C504" s="12"/>
    </row>
    <row r="505" spans="1:3" ht="12.75">
      <c r="A505" s="12"/>
      <c r="B505" s="12"/>
      <c r="C505" s="12"/>
    </row>
    <row r="506" spans="1:3" ht="12.75">
      <c r="A506" s="12"/>
      <c r="B506" s="12"/>
      <c r="C506" s="12"/>
    </row>
    <row r="507" spans="1:3" ht="12.75">
      <c r="A507" s="12"/>
      <c r="B507" s="12"/>
      <c r="C507" s="12"/>
    </row>
    <row r="508" spans="1:3" ht="12.75">
      <c r="A508" s="12"/>
      <c r="B508" s="12"/>
      <c r="C508" s="12"/>
    </row>
    <row r="509" spans="1:3" ht="12.75">
      <c r="A509" s="12"/>
      <c r="B509" s="12"/>
      <c r="C509" s="12"/>
    </row>
    <row r="510" spans="1:3" ht="12.75">
      <c r="A510" s="12"/>
      <c r="B510" s="12"/>
      <c r="C510" s="12"/>
    </row>
    <row r="511" spans="1:3" ht="12.75">
      <c r="A511" s="12"/>
      <c r="B511" s="12"/>
      <c r="C511" s="12"/>
    </row>
    <row r="512" spans="1:3" ht="12.75">
      <c r="A512" s="12"/>
      <c r="B512" s="12"/>
      <c r="C512" s="12"/>
    </row>
    <row r="513" spans="1:3" ht="12.75">
      <c r="A513" s="12"/>
      <c r="B513" s="12"/>
      <c r="C513" s="12"/>
    </row>
    <row r="514" spans="1:3" ht="12.75">
      <c r="A514" s="12"/>
      <c r="B514" s="12"/>
      <c r="C514" s="12"/>
    </row>
    <row r="515" spans="1:3" ht="12.75">
      <c r="A515" s="12"/>
      <c r="B515" s="12"/>
      <c r="C515" s="12"/>
    </row>
    <row r="516" spans="1:3" ht="12.75">
      <c r="A516" s="12"/>
      <c r="B516" s="12"/>
      <c r="C516" s="12"/>
    </row>
    <row r="517" spans="1:3" ht="12.75">
      <c r="A517" s="12"/>
      <c r="B517" s="12"/>
      <c r="C517" s="12"/>
    </row>
    <row r="518" spans="1:3" ht="12.75">
      <c r="A518" s="12"/>
      <c r="B518" s="12"/>
      <c r="C518" s="12"/>
    </row>
    <row r="519" spans="1:3" ht="12.75">
      <c r="A519" s="12"/>
      <c r="B519" s="12"/>
      <c r="C519" s="12"/>
    </row>
    <row r="520" spans="1:3" ht="12.75">
      <c r="A520" s="12"/>
      <c r="B520" s="12"/>
      <c r="C520" s="12"/>
    </row>
    <row r="521" spans="1:3" ht="12.75">
      <c r="A521" s="12"/>
      <c r="B521" s="12"/>
      <c r="C521" s="12"/>
    </row>
    <row r="522" spans="1:3" ht="12.75">
      <c r="A522" s="12"/>
      <c r="B522" s="12"/>
      <c r="C522" s="12"/>
    </row>
    <row r="523" spans="1:3" ht="12.75">
      <c r="A523" s="12"/>
      <c r="B523" s="12"/>
      <c r="C523" s="12"/>
    </row>
    <row r="524" spans="1:3" ht="12.75">
      <c r="A524" s="12"/>
      <c r="B524" s="12"/>
      <c r="C524" s="12"/>
    </row>
    <row r="525" spans="1:3" ht="12.75">
      <c r="A525" s="12"/>
      <c r="B525" s="12"/>
      <c r="C525" s="12"/>
    </row>
    <row r="526" spans="1:3" ht="12.75">
      <c r="A526" s="12"/>
      <c r="B526" s="12"/>
      <c r="C526" s="12"/>
    </row>
    <row r="527" spans="1:3" ht="12.75">
      <c r="A527" s="12"/>
      <c r="B527" s="12"/>
      <c r="C527" s="12"/>
    </row>
    <row r="528" spans="1:3" ht="12.75">
      <c r="A528" s="12"/>
      <c r="B528" s="12"/>
      <c r="C528" s="12"/>
    </row>
    <row r="529" spans="1:3" ht="12.75">
      <c r="A529" s="12"/>
      <c r="B529" s="12"/>
      <c r="C529" s="12"/>
    </row>
    <row r="530" spans="1:3" ht="12.75">
      <c r="A530" s="12"/>
      <c r="B530" s="12"/>
      <c r="C530" s="12"/>
    </row>
    <row r="531" spans="1:3" ht="12.75">
      <c r="A531" s="12"/>
      <c r="B531" s="12"/>
      <c r="C531" s="12"/>
    </row>
    <row r="532" spans="1:3" ht="12.75">
      <c r="A532" s="12"/>
      <c r="B532" s="12"/>
      <c r="C532" s="12"/>
    </row>
    <row r="533" spans="1:3" ht="12.75">
      <c r="A533" s="12"/>
      <c r="B533" s="12"/>
      <c r="C533" s="12"/>
    </row>
    <row r="534" spans="1:3" ht="12.75">
      <c r="A534" s="12"/>
      <c r="B534" s="12"/>
      <c r="C534" s="12"/>
    </row>
    <row r="535" spans="1:3" ht="12.75">
      <c r="A535" s="12"/>
      <c r="B535" s="12"/>
      <c r="C535" s="12"/>
    </row>
    <row r="536" spans="1:3" ht="12.75">
      <c r="A536" s="12"/>
      <c r="B536" s="12"/>
      <c r="C536" s="12"/>
    </row>
    <row r="537" spans="1:3" ht="12.75">
      <c r="A537" s="12"/>
      <c r="B537" s="12"/>
      <c r="C537" s="12"/>
    </row>
    <row r="538" spans="1:3" ht="12.75">
      <c r="A538" s="12"/>
      <c r="B538" s="12"/>
      <c r="C538" s="12"/>
    </row>
    <row r="539" spans="1:3" ht="12.75">
      <c r="A539" s="12"/>
      <c r="B539" s="12"/>
      <c r="C539" s="12"/>
    </row>
    <row r="540" spans="1:3" ht="12.75">
      <c r="A540" s="12"/>
      <c r="B540" s="12"/>
      <c r="C540" s="12"/>
    </row>
    <row r="541" spans="1:3" ht="12.75">
      <c r="A541" s="12"/>
      <c r="B541" s="12"/>
      <c r="C541" s="12"/>
    </row>
    <row r="542" spans="1:3" ht="12.75">
      <c r="A542" s="12"/>
      <c r="B542" s="12"/>
      <c r="C542" s="12"/>
    </row>
    <row r="543" spans="1:3" ht="12.75">
      <c r="A543" s="12"/>
      <c r="B543" s="12"/>
      <c r="C543" s="12"/>
    </row>
    <row r="544" spans="1:3" ht="12.75">
      <c r="A544" s="12"/>
      <c r="B544" s="12"/>
      <c r="C544" s="12"/>
    </row>
    <row r="545" spans="1:3" ht="12.75">
      <c r="A545" s="12"/>
      <c r="B545" s="12"/>
      <c r="C545" s="12"/>
    </row>
    <row r="546" spans="1:3" ht="12.75">
      <c r="A546" s="12"/>
      <c r="B546" s="12"/>
      <c r="C546" s="12"/>
    </row>
    <row r="547" spans="1:3" ht="12.75">
      <c r="A547" s="12"/>
      <c r="B547" s="12"/>
      <c r="C547" s="12"/>
    </row>
    <row r="548" spans="1:3" ht="12.75">
      <c r="A548" s="12"/>
      <c r="B548" s="12"/>
      <c r="C548" s="12"/>
    </row>
    <row r="549" spans="1:3" ht="12.75">
      <c r="A549" s="12"/>
      <c r="B549" s="12"/>
      <c r="C549" s="12"/>
    </row>
    <row r="550" spans="1:3" ht="12.75">
      <c r="A550" s="12"/>
      <c r="B550" s="12"/>
      <c r="C550" s="12"/>
    </row>
    <row r="551" spans="1:3" ht="12.75">
      <c r="A551" s="12"/>
      <c r="B551" s="12"/>
      <c r="C551" s="12"/>
    </row>
    <row r="552" spans="1:3" ht="12.75">
      <c r="A552" s="12"/>
      <c r="B552" s="12"/>
      <c r="C552" s="12"/>
    </row>
    <row r="553" spans="1:3" ht="12.75">
      <c r="A553" s="12"/>
      <c r="B553" s="12"/>
      <c r="C553" s="12"/>
    </row>
    <row r="554" spans="1:3" ht="12.75">
      <c r="A554" s="12"/>
      <c r="B554" s="12"/>
      <c r="C554" s="12"/>
    </row>
    <row r="555" spans="1:3" ht="12.75">
      <c r="A555" s="12"/>
      <c r="B555" s="12"/>
      <c r="C555" s="12"/>
    </row>
    <row r="556" spans="1:3" ht="12.75">
      <c r="A556" s="12"/>
      <c r="B556" s="12"/>
      <c r="C556" s="12"/>
    </row>
    <row r="557" spans="1:3" ht="12.75">
      <c r="A557" s="12"/>
      <c r="B557" s="12"/>
      <c r="C557" s="12"/>
    </row>
    <row r="558" spans="1:3" ht="12.75">
      <c r="A558" s="12"/>
      <c r="B558" s="12"/>
      <c r="C558" s="12"/>
    </row>
    <row r="559" spans="1:3" ht="12.75">
      <c r="A559" s="12"/>
      <c r="B559" s="12"/>
      <c r="C559" s="12"/>
    </row>
    <row r="560" spans="1:3" ht="12.75">
      <c r="A560" s="12"/>
      <c r="B560" s="12"/>
      <c r="C560" s="12"/>
    </row>
    <row r="561" spans="1:3" ht="12.75">
      <c r="A561" s="12"/>
      <c r="B561" s="12"/>
      <c r="C561" s="12"/>
    </row>
    <row r="562" spans="1:3" ht="12.75">
      <c r="A562" s="12"/>
      <c r="B562" s="12"/>
      <c r="C562" s="12"/>
    </row>
    <row r="563" spans="1:3" ht="12.75">
      <c r="A563" s="12"/>
      <c r="B563" s="12"/>
      <c r="C563" s="12"/>
    </row>
    <row r="564" spans="1:3" ht="12.75">
      <c r="A564" s="12"/>
      <c r="B564" s="12"/>
      <c r="C564" s="12"/>
    </row>
    <row r="565" spans="1:3" ht="12.75">
      <c r="A565" s="12"/>
      <c r="B565" s="12"/>
      <c r="C565" s="12"/>
    </row>
    <row r="566" spans="1:3" ht="12.75">
      <c r="A566" s="12"/>
      <c r="B566" s="12"/>
      <c r="C566" s="12"/>
    </row>
    <row r="567" spans="1:3" ht="12.75">
      <c r="A567" s="12"/>
      <c r="B567" s="12"/>
      <c r="C567" s="12"/>
    </row>
    <row r="568" spans="1:3" ht="12.75">
      <c r="A568" s="12"/>
      <c r="B568" s="12"/>
      <c r="C568" s="12"/>
    </row>
    <row r="569" spans="1:3" ht="12.75">
      <c r="A569" s="12"/>
      <c r="B569" s="12"/>
      <c r="C569" s="12"/>
    </row>
    <row r="570" spans="1:3" ht="12.75">
      <c r="A570" s="12"/>
      <c r="B570" s="12"/>
      <c r="C570" s="12"/>
    </row>
    <row r="571" spans="1:3" ht="12.75">
      <c r="A571" s="12"/>
      <c r="B571" s="12"/>
      <c r="C571" s="12"/>
    </row>
    <row r="572" spans="1:3" ht="12.75">
      <c r="A572" s="12"/>
      <c r="B572" s="12"/>
      <c r="C572" s="12"/>
    </row>
    <row r="573" spans="1:3" ht="12.75">
      <c r="A573" s="12"/>
      <c r="B573" s="12"/>
      <c r="C573" s="12"/>
    </row>
    <row r="574" spans="1:3" ht="12.75">
      <c r="A574" s="12"/>
      <c r="B574" s="12"/>
      <c r="C574" s="12"/>
    </row>
    <row r="575" spans="1:3" ht="12.75">
      <c r="A575" s="12"/>
      <c r="B575" s="12"/>
      <c r="C575" s="12"/>
    </row>
    <row r="576" spans="1:3" ht="12.75">
      <c r="A576" s="12"/>
      <c r="B576" s="12"/>
      <c r="C576" s="12"/>
    </row>
    <row r="577" spans="1:3" ht="12.75">
      <c r="A577" s="12"/>
      <c r="B577" s="12"/>
      <c r="C577" s="12"/>
    </row>
    <row r="578" spans="1:3" ht="12.75">
      <c r="A578" s="12"/>
      <c r="B578" s="12"/>
      <c r="C578" s="12"/>
    </row>
    <row r="579" spans="1:3" ht="12.75">
      <c r="A579" s="12"/>
      <c r="B579" s="12"/>
      <c r="C579" s="12"/>
    </row>
    <row r="580" spans="1:3" ht="12.75">
      <c r="A580" s="12"/>
      <c r="B580" s="12"/>
      <c r="C580" s="12"/>
    </row>
    <row r="581" spans="1:3" ht="12.75">
      <c r="A581" s="12"/>
      <c r="B581" s="12"/>
      <c r="C581" s="12"/>
    </row>
    <row r="582" spans="1:3" ht="12.75">
      <c r="A582" s="12"/>
      <c r="B582" s="12"/>
      <c r="C582" s="12"/>
    </row>
    <row r="583" spans="1:3" ht="12.75">
      <c r="A583" s="12"/>
      <c r="B583" s="12"/>
      <c r="C583" s="12"/>
    </row>
    <row r="584" spans="1:3" ht="12.75">
      <c r="A584" s="12"/>
      <c r="B584" s="12"/>
      <c r="C584" s="12"/>
    </row>
    <row r="585" spans="1:3" ht="12.75">
      <c r="A585" s="12"/>
      <c r="B585" s="12"/>
      <c r="C585" s="12"/>
    </row>
    <row r="586" spans="1:3" ht="12.75">
      <c r="A586" s="12"/>
      <c r="B586" s="12"/>
      <c r="C586" s="12"/>
    </row>
    <row r="587" spans="1:3" ht="12.75">
      <c r="A587" s="12"/>
      <c r="B587" s="12"/>
      <c r="C587" s="12"/>
    </row>
    <row r="588" spans="1:3" ht="12.75">
      <c r="A588" s="12"/>
      <c r="B588" s="12"/>
      <c r="C588" s="12"/>
    </row>
    <row r="589" spans="1:3" ht="12.75">
      <c r="A589" s="12"/>
      <c r="B589" s="12"/>
      <c r="C589" s="12"/>
    </row>
    <row r="590" spans="1:3" ht="12.75">
      <c r="A590" s="12"/>
      <c r="B590" s="12"/>
      <c r="C590" s="12"/>
    </row>
    <row r="591" spans="1:3" ht="12.75">
      <c r="A591" s="12"/>
      <c r="B591" s="12"/>
      <c r="C591" s="12"/>
    </row>
    <row r="592" spans="1:3" ht="12.75">
      <c r="A592" s="12"/>
      <c r="B592" s="12"/>
      <c r="C592" s="12"/>
    </row>
    <row r="593" spans="1:3" ht="12.75">
      <c r="A593" s="12"/>
      <c r="B593" s="12"/>
      <c r="C593" s="12"/>
    </row>
    <row r="594" spans="1:3" ht="12.75">
      <c r="A594" s="12"/>
      <c r="B594" s="12"/>
      <c r="C594" s="12"/>
    </row>
    <row r="595" spans="1:3" ht="12.75">
      <c r="A595" s="12"/>
      <c r="B595" s="12"/>
      <c r="C595" s="12"/>
    </row>
    <row r="596" spans="1:3" ht="12.75">
      <c r="A596" s="12"/>
      <c r="B596" s="12"/>
      <c r="C596" s="12"/>
    </row>
    <row r="597" spans="1:3" ht="12.75">
      <c r="A597" s="12"/>
      <c r="B597" s="12"/>
      <c r="C597" s="12"/>
    </row>
    <row r="598" spans="1:3" ht="12.75">
      <c r="A598" s="12"/>
      <c r="B598" s="12"/>
      <c r="C598" s="12"/>
    </row>
    <row r="599" spans="1:3" ht="12.75">
      <c r="A599" s="12"/>
      <c r="B599" s="12"/>
      <c r="C599" s="12"/>
    </row>
    <row r="600" spans="1:3" ht="12.75">
      <c r="A600" s="12"/>
      <c r="B600" s="12"/>
      <c r="C600" s="12"/>
    </row>
    <row r="601" spans="1:3" ht="12.75">
      <c r="A601" s="12"/>
      <c r="B601" s="12"/>
      <c r="C601" s="12"/>
    </row>
    <row r="602" spans="1:3" ht="12.75">
      <c r="A602" s="12"/>
      <c r="B602" s="12"/>
      <c r="C602" s="12"/>
    </row>
    <row r="603" spans="1:3" ht="12.75">
      <c r="A603" s="12"/>
      <c r="B603" s="12"/>
      <c r="C603" s="12"/>
    </row>
    <row r="604" spans="1:3" ht="12.75">
      <c r="A604" s="12"/>
      <c r="B604" s="12"/>
      <c r="C604" s="12"/>
    </row>
    <row r="605" spans="1:3" ht="12.75">
      <c r="A605" s="12"/>
      <c r="B605" s="12"/>
      <c r="C605" s="12"/>
    </row>
    <row r="606" spans="1:3" ht="12.75">
      <c r="A606" s="12"/>
      <c r="B606" s="12"/>
      <c r="C606" s="12"/>
    </row>
    <row r="607" spans="1:3" ht="12.75">
      <c r="A607" s="12"/>
      <c r="B607" s="12"/>
      <c r="C607" s="12"/>
    </row>
    <row r="608" spans="1:3" ht="12.75">
      <c r="A608" s="12"/>
      <c r="B608" s="12"/>
      <c r="C608" s="12"/>
    </row>
    <row r="609" spans="1:3" ht="12.75">
      <c r="A609" s="12"/>
      <c r="B609" s="12"/>
      <c r="C609" s="12"/>
    </row>
    <row r="610" spans="1:3" ht="12.75">
      <c r="A610" s="12"/>
      <c r="B610" s="12"/>
      <c r="C610" s="12"/>
    </row>
    <row r="611" spans="1:3" ht="12.75">
      <c r="A611" s="12"/>
      <c r="B611" s="12"/>
      <c r="C611" s="12"/>
    </row>
    <row r="612" spans="1:3" ht="12.75">
      <c r="A612" s="12"/>
      <c r="B612" s="12"/>
      <c r="C612" s="12"/>
    </row>
    <row r="613" spans="1:3" ht="12.75">
      <c r="A613" s="12"/>
      <c r="B613" s="12"/>
      <c r="C613" s="12"/>
    </row>
    <row r="614" spans="1:3" ht="12.75">
      <c r="A614" s="12"/>
      <c r="B614" s="12"/>
      <c r="C614" s="12"/>
    </row>
    <row r="615" spans="1:3" ht="12.75">
      <c r="A615" s="12"/>
      <c r="B615" s="12"/>
      <c r="C615" s="12"/>
    </row>
    <row r="616" spans="1:3" ht="12.75">
      <c r="A616" s="12"/>
      <c r="B616" s="12"/>
      <c r="C616" s="12"/>
    </row>
    <row r="617" spans="1:3" ht="12.75">
      <c r="A617" s="12"/>
      <c r="B617" s="12"/>
      <c r="C617" s="12"/>
    </row>
    <row r="618" spans="1:3" ht="12.75">
      <c r="A618" s="12"/>
      <c r="B618" s="12"/>
      <c r="C618" s="12"/>
    </row>
    <row r="619" spans="1:3" ht="12.75">
      <c r="A619" s="12"/>
      <c r="B619" s="12"/>
      <c r="C619" s="12"/>
    </row>
    <row r="620" spans="1:3" ht="12.75">
      <c r="A620" s="12"/>
      <c r="B620" s="12"/>
      <c r="C620" s="12"/>
    </row>
    <row r="621" spans="1:3" ht="12.75">
      <c r="A621" s="12"/>
      <c r="B621" s="12"/>
      <c r="C621" s="12"/>
    </row>
    <row r="622" spans="1:3" ht="12.75">
      <c r="A622" s="12"/>
      <c r="B622" s="12"/>
      <c r="C622" s="12"/>
    </row>
    <row r="623" spans="1:3" ht="12.75">
      <c r="A623" s="12"/>
      <c r="B623" s="12"/>
      <c r="C623" s="12"/>
    </row>
    <row r="624" spans="1:3" ht="12.75">
      <c r="A624" s="12"/>
      <c r="B624" s="12"/>
      <c r="C624" s="12"/>
    </row>
    <row r="625" spans="1:3" ht="12.75">
      <c r="A625" s="12"/>
      <c r="B625" s="12"/>
      <c r="C625" s="12"/>
    </row>
    <row r="626" spans="1:3" ht="12.75">
      <c r="A626" s="12"/>
      <c r="B626" s="12"/>
      <c r="C626" s="12"/>
    </row>
    <row r="627" spans="1:3" ht="12.75">
      <c r="A627" s="12"/>
      <c r="B627" s="12"/>
      <c r="C627" s="12"/>
    </row>
    <row r="628" spans="1:3" ht="12.75">
      <c r="A628" s="12"/>
      <c r="B628" s="12"/>
      <c r="C628" s="12"/>
    </row>
    <row r="629" spans="1:3" ht="12.75">
      <c r="A629" s="12"/>
      <c r="B629" s="12"/>
      <c r="C629" s="12"/>
    </row>
    <row r="630" spans="1:3" ht="12.75">
      <c r="A630" s="12"/>
      <c r="B630" s="12"/>
      <c r="C630" s="12"/>
    </row>
    <row r="631" spans="1:3" ht="12.75">
      <c r="A631" s="12"/>
      <c r="B631" s="12"/>
      <c r="C631" s="12"/>
    </row>
    <row r="632" spans="1:3" ht="12.75">
      <c r="A632" s="12"/>
      <c r="B632" s="12"/>
      <c r="C632" s="12"/>
    </row>
    <row r="633" spans="1:3" ht="12.75">
      <c r="A633" s="12"/>
      <c r="B633" s="12"/>
      <c r="C633" s="12"/>
    </row>
    <row r="634" spans="1:3" ht="12.75">
      <c r="A634" s="12"/>
      <c r="B634" s="12"/>
      <c r="C634" s="12"/>
    </row>
    <row r="635" spans="1:3" ht="12.75">
      <c r="A635" s="12"/>
      <c r="B635" s="12"/>
      <c r="C635" s="12"/>
    </row>
    <row r="636" spans="1:3" ht="12.75">
      <c r="A636" s="12"/>
      <c r="B636" s="12"/>
      <c r="C636" s="12"/>
    </row>
    <row r="637" spans="1:3" ht="12.75">
      <c r="A637" s="12"/>
      <c r="B637" s="12"/>
      <c r="C637" s="12"/>
    </row>
    <row r="638" spans="1:3" ht="12.75">
      <c r="A638" s="12"/>
      <c r="B638" s="12"/>
      <c r="C638" s="12"/>
    </row>
    <row r="639" spans="1:3" ht="12.75">
      <c r="A639" s="12"/>
      <c r="B639" s="12"/>
      <c r="C639" s="12"/>
    </row>
    <row r="640" spans="1:3" ht="12.75">
      <c r="A640" s="12"/>
      <c r="B640" s="12"/>
      <c r="C640" s="12"/>
    </row>
    <row r="641" spans="1:3" ht="12.75">
      <c r="A641" s="12"/>
      <c r="B641" s="12"/>
      <c r="C641" s="12"/>
    </row>
    <row r="642" spans="1:3" ht="12.75">
      <c r="A642" s="12"/>
      <c r="B642" s="12"/>
      <c r="C642" s="12"/>
    </row>
    <row r="643" spans="1:3" ht="12.75">
      <c r="A643" s="12"/>
      <c r="B643" s="12"/>
      <c r="C643" s="12"/>
    </row>
    <row r="644" spans="1:3" ht="12.75">
      <c r="A644" s="12"/>
      <c r="B644" s="12"/>
      <c r="C644" s="12"/>
    </row>
    <row r="645" spans="1:3" ht="12.75">
      <c r="A645" s="12"/>
      <c r="B645" s="12"/>
      <c r="C645" s="12"/>
    </row>
    <row r="646" spans="1:3" ht="12.75">
      <c r="A646" s="12"/>
      <c r="B646" s="12"/>
      <c r="C646" s="12"/>
    </row>
    <row r="647" spans="1:3" ht="12.75">
      <c r="A647" s="12"/>
      <c r="B647" s="12"/>
      <c r="C647" s="12"/>
    </row>
    <row r="648" spans="1:3" ht="12.75">
      <c r="A648" s="12"/>
      <c r="B648" s="12"/>
      <c r="C648" s="12"/>
    </row>
    <row r="649" spans="1:3" ht="12.75">
      <c r="A649" s="12"/>
      <c r="B649" s="12"/>
      <c r="C649" s="12"/>
    </row>
    <row r="650" spans="1:3" ht="12.75">
      <c r="A650" s="12"/>
      <c r="B650" s="12"/>
      <c r="C650" s="12"/>
    </row>
    <row r="651" spans="1:3" ht="12.75">
      <c r="A651" s="12"/>
      <c r="B651" s="12"/>
      <c r="C651" s="12"/>
    </row>
    <row r="652" spans="1:3" ht="12.75">
      <c r="A652" s="12"/>
      <c r="B652" s="12"/>
      <c r="C652" s="12"/>
    </row>
    <row r="653" spans="1:3" ht="12.75">
      <c r="A653" s="12"/>
      <c r="B653" s="12"/>
      <c r="C653" s="12"/>
    </row>
    <row r="654" spans="1:3" ht="12.75">
      <c r="A654" s="12"/>
      <c r="B654" s="12"/>
      <c r="C654" s="12"/>
    </row>
    <row r="655" spans="1:3" ht="12.75">
      <c r="A655" s="12"/>
      <c r="B655" s="12"/>
      <c r="C655" s="12"/>
    </row>
    <row r="656" spans="1:3" ht="12.75">
      <c r="A656" s="12"/>
      <c r="B656" s="12"/>
      <c r="C656" s="12"/>
    </row>
    <row r="657" spans="1:3" ht="12.75">
      <c r="A657" s="12"/>
      <c r="B657" s="12"/>
      <c r="C657" s="12"/>
    </row>
    <row r="658" spans="1:3" ht="12.75">
      <c r="A658" s="12"/>
      <c r="B658" s="12"/>
      <c r="C658" s="12"/>
    </row>
    <row r="659" spans="1:3" ht="12.75">
      <c r="A659" s="12"/>
      <c r="B659" s="12"/>
      <c r="C659" s="12"/>
    </row>
    <row r="660" spans="1:3" ht="12.75">
      <c r="A660" s="12"/>
      <c r="B660" s="12"/>
      <c r="C660" s="12"/>
    </row>
    <row r="661" spans="1:3" ht="12.75">
      <c r="A661" s="12"/>
      <c r="B661" s="12"/>
      <c r="C661" s="12"/>
    </row>
    <row r="662" spans="1:3" ht="12.75">
      <c r="A662" s="12"/>
      <c r="B662" s="12"/>
      <c r="C662" s="12"/>
    </row>
    <row r="663" spans="1:3" ht="12.75">
      <c r="A663" s="12"/>
      <c r="B663" s="12"/>
      <c r="C663" s="12"/>
    </row>
    <row r="664" spans="1:3" ht="12.75">
      <c r="A664" s="12"/>
      <c r="B664" s="12"/>
      <c r="C664" s="12"/>
    </row>
    <row r="665" spans="1:3" ht="12.75">
      <c r="A665" s="12"/>
      <c r="B665" s="12"/>
      <c r="C665" s="12"/>
    </row>
    <row r="666" spans="1:3" ht="12.75">
      <c r="A666" s="12"/>
      <c r="B666" s="12"/>
      <c r="C666" s="12"/>
    </row>
    <row r="667" spans="1:3" ht="12.75">
      <c r="A667" s="12"/>
      <c r="B667" s="12"/>
      <c r="C667" s="12"/>
    </row>
    <row r="668" spans="1:3" ht="12.75">
      <c r="A668" s="12"/>
      <c r="B668" s="12"/>
      <c r="C668" s="12"/>
    </row>
    <row r="669" spans="1:3" ht="12.75">
      <c r="A669" s="12"/>
      <c r="B669" s="12"/>
      <c r="C669" s="12"/>
    </row>
    <row r="670" spans="1:3" ht="12.75">
      <c r="A670" s="12"/>
      <c r="B670" s="12"/>
      <c r="C670" s="12"/>
    </row>
    <row r="671" spans="1:3" ht="12.75">
      <c r="A671" s="12"/>
      <c r="B671" s="12"/>
      <c r="C671" s="12"/>
    </row>
    <row r="672" spans="1:3" ht="12.75">
      <c r="A672" s="12"/>
      <c r="B672" s="12"/>
      <c r="C672" s="12"/>
    </row>
    <row r="673" spans="1:3" ht="12.75">
      <c r="A673" s="12"/>
      <c r="B673" s="12"/>
      <c r="C673" s="12"/>
    </row>
    <row r="674" spans="1:3" ht="12.75">
      <c r="A674" s="12"/>
      <c r="B674" s="12"/>
      <c r="C674" s="12"/>
    </row>
    <row r="675" spans="1:3" ht="12.75">
      <c r="A675" s="12"/>
      <c r="B675" s="12"/>
      <c r="C675" s="12"/>
    </row>
    <row r="676" spans="1:3" ht="12.75">
      <c r="A676" s="12"/>
      <c r="B676" s="12"/>
      <c r="C676" s="12"/>
    </row>
    <row r="677" spans="1:3" ht="12.75">
      <c r="A677" s="12"/>
      <c r="B677" s="12"/>
      <c r="C677" s="12"/>
    </row>
    <row r="678" spans="1:3" ht="12.75">
      <c r="A678" s="12"/>
      <c r="B678" s="12"/>
      <c r="C678" s="12"/>
    </row>
    <row r="679" spans="1:3" ht="12.75">
      <c r="A679" s="12"/>
      <c r="B679" s="12"/>
      <c r="C679" s="12"/>
    </row>
    <row r="680" spans="1:3" ht="12.75">
      <c r="A680" s="12"/>
      <c r="B680" s="12"/>
      <c r="C680" s="12"/>
    </row>
    <row r="681" spans="1:3" ht="12.75">
      <c r="A681" s="12"/>
      <c r="B681" s="12"/>
      <c r="C681" s="12"/>
    </row>
    <row r="682" spans="1:3" ht="12.75">
      <c r="A682" s="12"/>
      <c r="B682" s="12"/>
      <c r="C682" s="12"/>
    </row>
    <row r="683" spans="1:3" ht="12.75">
      <c r="A683" s="12"/>
      <c r="B683" s="12"/>
      <c r="C683" s="12"/>
    </row>
    <row r="684" spans="1:3" ht="12.75">
      <c r="A684" s="12"/>
      <c r="B684" s="12"/>
      <c r="C684" s="12"/>
    </row>
    <row r="685" spans="1:3" ht="12.75">
      <c r="A685" s="12"/>
      <c r="B685" s="12"/>
      <c r="C685" s="12"/>
    </row>
    <row r="686" spans="1:3" ht="12.75">
      <c r="A686" s="12"/>
      <c r="B686" s="12"/>
      <c r="C686" s="12"/>
    </row>
    <row r="687" spans="1:3" ht="12.75">
      <c r="A687" s="12"/>
      <c r="B687" s="12"/>
      <c r="C687" s="12"/>
    </row>
    <row r="688" spans="1:3" ht="12.75">
      <c r="A688" s="12"/>
      <c r="B688" s="12"/>
      <c r="C688" s="12"/>
    </row>
    <row r="689" spans="1:3" ht="12.75">
      <c r="A689" s="12"/>
      <c r="B689" s="12"/>
      <c r="C689" s="12"/>
    </row>
    <row r="690" spans="1:3" ht="12.75">
      <c r="A690" s="12"/>
      <c r="B690" s="12"/>
      <c r="C690" s="12"/>
    </row>
    <row r="691" spans="1:3" ht="12.75">
      <c r="A691" s="12"/>
      <c r="B691" s="12"/>
      <c r="C691" s="12"/>
    </row>
    <row r="692" spans="1:3" ht="12.75">
      <c r="A692" s="12"/>
      <c r="B692" s="12"/>
      <c r="C692" s="12"/>
    </row>
    <row r="693" spans="1:3" ht="12.75">
      <c r="A693" s="12"/>
      <c r="B693" s="12"/>
      <c r="C693" s="12"/>
    </row>
    <row r="694" spans="1:3" ht="12.75">
      <c r="A694" s="12"/>
      <c r="B694" s="12"/>
      <c r="C694" s="12"/>
    </row>
    <row r="695" spans="1:3" ht="12.75">
      <c r="A695" s="12"/>
      <c r="B695" s="12"/>
      <c r="C695" s="12"/>
    </row>
    <row r="696" spans="1:3" ht="12.75">
      <c r="A696" s="12"/>
      <c r="B696" s="12"/>
      <c r="C696" s="12"/>
    </row>
    <row r="697" spans="1:3" ht="12.75">
      <c r="A697" s="12"/>
      <c r="B697" s="12"/>
      <c r="C697" s="12"/>
    </row>
    <row r="698" spans="1:3" ht="12.75">
      <c r="A698" s="12"/>
      <c r="B698" s="12"/>
      <c r="C698" s="12"/>
    </row>
    <row r="699" spans="1:3" ht="12.75">
      <c r="A699" s="12"/>
      <c r="B699" s="12"/>
      <c r="C699" s="12"/>
    </row>
    <row r="700" spans="1:3" ht="12.75">
      <c r="A700" s="12"/>
      <c r="B700" s="12"/>
      <c r="C700" s="12"/>
    </row>
    <row r="701" spans="1:3" ht="12.75">
      <c r="A701" s="12"/>
      <c r="B701" s="12"/>
      <c r="C701" s="12"/>
    </row>
    <row r="702" spans="1:3" ht="12.75">
      <c r="A702" s="12"/>
      <c r="B702" s="12"/>
      <c r="C702" s="12"/>
    </row>
    <row r="703" spans="1:3" ht="12.75">
      <c r="A703" s="12"/>
      <c r="B703" s="12"/>
      <c r="C703" s="12"/>
    </row>
    <row r="704" spans="1:3" ht="12.75">
      <c r="A704" s="12"/>
      <c r="B704" s="12"/>
      <c r="C704" s="12"/>
    </row>
    <row r="705" spans="1:3" ht="12.75">
      <c r="A705" s="12"/>
      <c r="B705" s="12"/>
      <c r="C705" s="12"/>
    </row>
    <row r="706" spans="1:3" ht="12.75">
      <c r="A706" s="12"/>
      <c r="B706" s="12"/>
      <c r="C706" s="12"/>
    </row>
    <row r="707" spans="1:3" ht="12.75">
      <c r="A707" s="12"/>
      <c r="B707" s="12"/>
      <c r="C707" s="12"/>
    </row>
    <row r="708" spans="1:3" ht="12.75">
      <c r="A708" s="12"/>
      <c r="B708" s="12"/>
      <c r="C708" s="12"/>
    </row>
    <row r="709" spans="1:3" ht="12.75">
      <c r="A709" s="12"/>
      <c r="B709" s="12"/>
      <c r="C709" s="12"/>
    </row>
    <row r="710" spans="1:3" ht="12.75">
      <c r="A710" s="12"/>
      <c r="B710" s="12"/>
      <c r="C710" s="12"/>
    </row>
    <row r="711" spans="1:3" ht="12.75">
      <c r="A711" s="12"/>
      <c r="B711" s="12"/>
      <c r="C711" s="12"/>
    </row>
    <row r="712" spans="1:3" ht="12.75">
      <c r="A712" s="12"/>
      <c r="B712" s="12"/>
      <c r="C712" s="12"/>
    </row>
    <row r="713" spans="1:3" ht="12.75">
      <c r="A713" s="12"/>
      <c r="B713" s="12"/>
      <c r="C713" s="12"/>
    </row>
    <row r="714" spans="1:3" ht="12.75">
      <c r="A714" s="12"/>
      <c r="B714" s="12"/>
      <c r="C714" s="12"/>
    </row>
    <row r="715" spans="1:3" ht="12.75">
      <c r="A715" s="12"/>
      <c r="B715" s="12"/>
      <c r="C715" s="12"/>
    </row>
    <row r="716" spans="1:3" ht="12.75">
      <c r="A716" s="12"/>
      <c r="B716" s="12"/>
      <c r="C716" s="12"/>
    </row>
    <row r="717" spans="1:3" ht="12.75">
      <c r="A717" s="12"/>
      <c r="B717" s="12"/>
      <c r="C717" s="12"/>
    </row>
    <row r="718" spans="1:3" ht="12.75">
      <c r="A718" s="12"/>
      <c r="B718" s="12"/>
      <c r="C718" s="12"/>
    </row>
    <row r="719" spans="1:3" ht="12.75">
      <c r="A719" s="12"/>
      <c r="B719" s="12"/>
      <c r="C719" s="12"/>
    </row>
    <row r="720" spans="1:3" ht="12.75">
      <c r="A720" s="12"/>
      <c r="B720" s="12"/>
      <c r="C720" s="12"/>
    </row>
    <row r="721" spans="1:3" ht="12.75">
      <c r="A721" s="12"/>
      <c r="B721" s="12"/>
      <c r="C721" s="12"/>
    </row>
    <row r="722" spans="1:3" ht="12.75">
      <c r="A722" s="12"/>
      <c r="B722" s="12"/>
      <c r="C722" s="12"/>
    </row>
    <row r="723" spans="1:3" ht="12.75">
      <c r="A723" s="12"/>
      <c r="B723" s="12"/>
      <c r="C723" s="12"/>
    </row>
    <row r="724" spans="1:3" ht="12.75">
      <c r="A724" s="12"/>
      <c r="B724" s="12"/>
      <c r="C724" s="12"/>
    </row>
    <row r="725" spans="1:3" ht="12.75">
      <c r="A725" s="12"/>
      <c r="B725" s="12"/>
      <c r="C725" s="12"/>
    </row>
    <row r="726" spans="1:3" ht="12.75">
      <c r="A726" s="12"/>
      <c r="B726" s="12"/>
      <c r="C726" s="12"/>
    </row>
    <row r="727" spans="1:3" ht="12.75">
      <c r="A727" s="12"/>
      <c r="B727" s="12"/>
      <c r="C727" s="12"/>
    </row>
    <row r="728" spans="1:3" ht="12.75">
      <c r="A728" s="12"/>
      <c r="B728" s="12"/>
      <c r="C728" s="12"/>
    </row>
    <row r="729" spans="1:3" ht="12.75">
      <c r="A729" s="12"/>
      <c r="B729" s="12"/>
      <c r="C729" s="12"/>
    </row>
    <row r="730" spans="1:3" ht="12.75">
      <c r="A730" s="12"/>
      <c r="B730" s="12"/>
      <c r="C730" s="12"/>
    </row>
    <row r="731" spans="1:3" ht="12.75">
      <c r="A731" s="12"/>
      <c r="B731" s="12"/>
      <c r="C731" s="12"/>
    </row>
    <row r="732" spans="1:3" ht="12.75">
      <c r="A732" s="12"/>
      <c r="B732" s="12"/>
      <c r="C732" s="12"/>
    </row>
    <row r="733" spans="1:3" ht="12.75">
      <c r="A733" s="12"/>
      <c r="B733" s="12"/>
      <c r="C733" s="12"/>
    </row>
    <row r="734" spans="1:3" ht="12.75">
      <c r="A734" s="12"/>
      <c r="B734" s="12"/>
      <c r="C734" s="12"/>
    </row>
    <row r="735" spans="1:3" ht="12.75">
      <c r="A735" s="12"/>
      <c r="B735" s="12"/>
      <c r="C735" s="12"/>
    </row>
    <row r="736" spans="1:3" ht="12.75">
      <c r="A736" s="12"/>
      <c r="B736" s="12"/>
      <c r="C736" s="12"/>
    </row>
    <row r="737" spans="1:3" ht="12.75">
      <c r="A737" s="12"/>
      <c r="B737" s="12"/>
      <c r="C737" s="12"/>
    </row>
    <row r="738" spans="1:3" ht="12.75">
      <c r="A738" s="12"/>
      <c r="B738" s="12"/>
      <c r="C738" s="12"/>
    </row>
    <row r="739" spans="1:3" ht="12.75">
      <c r="A739" s="12"/>
      <c r="B739" s="12"/>
      <c r="C739" s="12"/>
    </row>
    <row r="740" spans="1:3" ht="12.75">
      <c r="A740" s="12"/>
      <c r="B740" s="12"/>
      <c r="C740" s="12"/>
    </row>
    <row r="741" spans="1:3" ht="12.75">
      <c r="A741" s="12"/>
      <c r="B741" s="12"/>
      <c r="C741" s="12"/>
    </row>
    <row r="742" spans="1:3" ht="12.75">
      <c r="A742" s="12"/>
      <c r="B742" s="12"/>
      <c r="C742" s="12"/>
    </row>
    <row r="743" spans="1:3" ht="12.75">
      <c r="A743" s="12"/>
      <c r="B743" s="12"/>
      <c r="C743" s="12"/>
    </row>
    <row r="744" spans="1:3" ht="12.75">
      <c r="A744" s="12"/>
      <c r="B744" s="12"/>
      <c r="C744" s="12"/>
    </row>
    <row r="745" spans="1:3" ht="12.75">
      <c r="A745" s="12"/>
      <c r="B745" s="12"/>
      <c r="C745" s="12"/>
    </row>
    <row r="746" spans="1:3" ht="12.75">
      <c r="A746" s="12"/>
      <c r="B746" s="12"/>
      <c r="C746" s="12"/>
    </row>
    <row r="747" spans="1:3" ht="12.75">
      <c r="A747" s="12"/>
      <c r="B747" s="12"/>
      <c r="C747" s="12"/>
    </row>
    <row r="748" spans="1:3" ht="12.75">
      <c r="A748" s="12"/>
      <c r="B748" s="12"/>
      <c r="C748" s="12"/>
    </row>
    <row r="749" spans="1:3" ht="12.75">
      <c r="A749" s="12"/>
      <c r="B749" s="12"/>
      <c r="C749" s="12"/>
    </row>
    <row r="750" spans="1:3" ht="12.75">
      <c r="A750" s="12"/>
      <c r="B750" s="12"/>
      <c r="C750" s="12"/>
    </row>
    <row r="751" spans="1:3" ht="12.75">
      <c r="A751" s="12"/>
      <c r="B751" s="12"/>
      <c r="C751" s="12"/>
    </row>
    <row r="752" spans="1:3" ht="12.75">
      <c r="A752" s="12"/>
      <c r="B752" s="12"/>
      <c r="C752" s="12"/>
    </row>
    <row r="753" spans="1:3" ht="12.75">
      <c r="A753" s="12"/>
      <c r="B753" s="12"/>
      <c r="C753" s="12"/>
    </row>
    <row r="754" spans="1:3" ht="12.75">
      <c r="A754" s="12"/>
      <c r="B754" s="12"/>
      <c r="C754" s="12"/>
    </row>
    <row r="755" spans="1:3" ht="12.75">
      <c r="A755" s="12"/>
      <c r="B755" s="12"/>
      <c r="C755" s="12"/>
    </row>
    <row r="756" spans="1:3" ht="12.75">
      <c r="A756" s="12"/>
      <c r="B756" s="12"/>
      <c r="C756" s="12"/>
    </row>
    <row r="757" spans="1:3" ht="12.75">
      <c r="A757" s="12"/>
      <c r="B757" s="12"/>
      <c r="C757" s="12"/>
    </row>
    <row r="758" spans="1:3" ht="12.75">
      <c r="A758" s="12"/>
      <c r="B758" s="12"/>
      <c r="C758" s="12"/>
    </row>
    <row r="759" spans="1:3" ht="12.75">
      <c r="A759" s="12"/>
      <c r="B759" s="12"/>
      <c r="C759" s="12"/>
    </row>
    <row r="760" spans="1:3" ht="12.75">
      <c r="A760" s="12"/>
      <c r="B760" s="12"/>
      <c r="C760" s="12"/>
    </row>
    <row r="761" spans="1:3" ht="12.75">
      <c r="A761" s="12"/>
      <c r="B761" s="12"/>
      <c r="C761" s="12"/>
    </row>
    <row r="762" spans="1:3" ht="12.75">
      <c r="A762" s="12"/>
      <c r="B762" s="12"/>
      <c r="C762" s="12"/>
    </row>
    <row r="763" spans="1:3" ht="12.75">
      <c r="A763" s="12"/>
      <c r="B763" s="12"/>
      <c r="C763" s="12"/>
    </row>
    <row r="764" spans="1:3" ht="12.75">
      <c r="A764" s="12"/>
      <c r="B764" s="12"/>
      <c r="C764" s="12"/>
    </row>
    <row r="765" spans="1:3" ht="12.75">
      <c r="A765" s="12"/>
      <c r="B765" s="12"/>
      <c r="C765" s="12"/>
    </row>
    <row r="766" spans="1:3" ht="12.75">
      <c r="A766" s="12"/>
      <c r="B766" s="12"/>
      <c r="C766" s="12"/>
    </row>
    <row r="767" spans="1:3" ht="12.75">
      <c r="A767" s="12"/>
      <c r="B767" s="12"/>
      <c r="C767" s="12"/>
    </row>
    <row r="768" spans="1:3" ht="12.75">
      <c r="A768" s="12"/>
      <c r="B768" s="12"/>
      <c r="C768" s="12"/>
    </row>
    <row r="769" spans="1:3" ht="12.75">
      <c r="A769" s="12"/>
      <c r="B769" s="12"/>
      <c r="C769" s="12"/>
    </row>
    <row r="770" spans="1:3" ht="12.75">
      <c r="A770" s="12"/>
      <c r="B770" s="12"/>
      <c r="C770" s="12"/>
    </row>
    <row r="771" spans="1:3" ht="12.75">
      <c r="A771" s="12"/>
      <c r="B771" s="12"/>
      <c r="C771" s="12"/>
    </row>
    <row r="772" spans="1:3" ht="12.75">
      <c r="A772" s="12"/>
      <c r="B772" s="12"/>
      <c r="C772" s="12"/>
    </row>
    <row r="773" spans="1:3" ht="12.75">
      <c r="A773" s="12"/>
      <c r="B773" s="12"/>
      <c r="C773" s="12"/>
    </row>
    <row r="774" spans="1:3" ht="12.75">
      <c r="A774" s="12"/>
      <c r="B774" s="12"/>
      <c r="C774" s="12"/>
    </row>
    <row r="775" spans="1:3" ht="12.75">
      <c r="A775" s="12"/>
      <c r="B775" s="12"/>
      <c r="C775" s="12"/>
    </row>
    <row r="776" spans="1:3" ht="12.75">
      <c r="A776" s="12"/>
      <c r="B776" s="12"/>
      <c r="C776" s="12"/>
    </row>
    <row r="777" spans="1:3" ht="12.75">
      <c r="A777" s="12"/>
      <c r="B777" s="12"/>
      <c r="C777" s="12"/>
    </row>
    <row r="778" spans="1:3" ht="12.75">
      <c r="A778" s="12"/>
      <c r="B778" s="12"/>
      <c r="C778" s="12"/>
    </row>
    <row r="779" spans="1:3" ht="12.75">
      <c r="A779" s="12"/>
      <c r="B779" s="12"/>
      <c r="C779" s="12"/>
    </row>
    <row r="780" spans="1:3" ht="12.75">
      <c r="A780" s="12"/>
      <c r="B780" s="12"/>
      <c r="C780" s="12"/>
    </row>
    <row r="781" spans="1:3" ht="12.75">
      <c r="A781" s="12"/>
      <c r="B781" s="12"/>
      <c r="C781" s="12"/>
    </row>
    <row r="782" spans="1:3" ht="12.75">
      <c r="A782" s="12"/>
      <c r="B782" s="12"/>
      <c r="C782" s="12"/>
    </row>
    <row r="783" spans="1:3" ht="12.75">
      <c r="A783" s="12"/>
      <c r="B783" s="12"/>
      <c r="C783" s="12"/>
    </row>
    <row r="784" spans="1:3" ht="12.75">
      <c r="A784" s="12"/>
      <c r="B784" s="12"/>
      <c r="C784" s="12"/>
    </row>
    <row r="785" spans="1:3" ht="12.75">
      <c r="A785" s="12"/>
      <c r="B785" s="12"/>
      <c r="C785" s="12"/>
    </row>
    <row r="786" spans="1:3" ht="12.75">
      <c r="A786" s="12"/>
      <c r="B786" s="12"/>
      <c r="C786" s="12"/>
    </row>
    <row r="787" spans="1:3" ht="12.75">
      <c r="A787" s="12"/>
      <c r="B787" s="12"/>
      <c r="C787" s="12"/>
    </row>
    <row r="788" spans="1:3" ht="12.75">
      <c r="A788" s="12"/>
      <c r="B788" s="12"/>
      <c r="C788" s="12"/>
    </row>
    <row r="789" spans="1:3" ht="12.75">
      <c r="A789" s="12"/>
      <c r="B789" s="12"/>
      <c r="C789" s="12"/>
    </row>
    <row r="790" spans="1:3" ht="12.75">
      <c r="A790" s="12"/>
      <c r="B790" s="12"/>
      <c r="C790" s="12"/>
    </row>
    <row r="791" spans="1:3" ht="12.75">
      <c r="A791" s="12"/>
      <c r="B791" s="12"/>
      <c r="C791" s="12"/>
    </row>
    <row r="792" spans="1:3" ht="12.75">
      <c r="A792" s="12"/>
      <c r="B792" s="12"/>
      <c r="C792" s="12"/>
    </row>
    <row r="793" spans="1:3" ht="12.75">
      <c r="A793" s="12"/>
      <c r="B793" s="12"/>
      <c r="C793" s="12"/>
    </row>
    <row r="794" spans="1:3" ht="12.75">
      <c r="A794" s="12"/>
      <c r="B794" s="12"/>
      <c r="C794" s="12"/>
    </row>
    <row r="795" spans="1:3" ht="12.75">
      <c r="A795" s="12"/>
      <c r="B795" s="12"/>
      <c r="C795" s="12"/>
    </row>
    <row r="796" spans="1:3" ht="12.75">
      <c r="A796" s="12"/>
      <c r="B796" s="12"/>
      <c r="C796" s="12"/>
    </row>
    <row r="797" spans="1:3" ht="12.75">
      <c r="A797" s="12"/>
      <c r="B797" s="12"/>
      <c r="C797" s="12"/>
    </row>
    <row r="798" spans="1:3" ht="12.75">
      <c r="A798" s="12"/>
      <c r="B798" s="12"/>
      <c r="C798" s="12"/>
    </row>
    <row r="799" spans="1:3" ht="12.75">
      <c r="A799" s="12"/>
      <c r="B799" s="12"/>
      <c r="C799" s="12"/>
    </row>
    <row r="800" spans="1:3" ht="12.75">
      <c r="A800" s="12"/>
      <c r="B800" s="12"/>
      <c r="C800" s="12"/>
    </row>
    <row r="801" spans="1:3" ht="12.75">
      <c r="A801" s="12"/>
      <c r="B801" s="12"/>
      <c r="C801" s="12"/>
    </row>
    <row r="802" spans="1:3" ht="12.75">
      <c r="A802" s="12"/>
      <c r="B802" s="12"/>
      <c r="C802" s="12"/>
    </row>
    <row r="803" spans="1:3" ht="12.75">
      <c r="A803" s="12"/>
      <c r="B803" s="12"/>
      <c r="C803" s="12"/>
    </row>
    <row r="804" spans="1:3" ht="12.75">
      <c r="A804" s="12"/>
      <c r="B804" s="12"/>
      <c r="C804" s="12"/>
    </row>
    <row r="805" spans="1:3" ht="12.75">
      <c r="A805" s="12"/>
      <c r="B805" s="12"/>
      <c r="C805" s="12"/>
    </row>
    <row r="806" spans="1:3" ht="12.75">
      <c r="A806" s="12"/>
      <c r="B806" s="12"/>
      <c r="C806" s="12"/>
    </row>
    <row r="807" spans="1:3" ht="12.75">
      <c r="A807" s="12"/>
      <c r="B807" s="12"/>
      <c r="C807" s="12"/>
    </row>
    <row r="808" spans="1:3" ht="12.75">
      <c r="A808" s="12"/>
      <c r="B808" s="12"/>
      <c r="C808" s="12"/>
    </row>
    <row r="809" spans="1:3" ht="12.75">
      <c r="A809" s="12"/>
      <c r="B809" s="12"/>
      <c r="C809" s="12"/>
    </row>
    <row r="810" spans="1:3" ht="12.75">
      <c r="A810" s="12"/>
      <c r="B810" s="12"/>
      <c r="C810" s="12"/>
    </row>
    <row r="811" spans="1:3" ht="12.75">
      <c r="A811" s="12"/>
      <c r="B811" s="12"/>
      <c r="C811" s="12"/>
    </row>
    <row r="812" spans="1:3" ht="12.75">
      <c r="A812" s="12"/>
      <c r="B812" s="12"/>
      <c r="C812" s="12"/>
    </row>
    <row r="813" spans="1:3" ht="12.75">
      <c r="A813" s="12"/>
      <c r="B813" s="12"/>
      <c r="C813" s="12"/>
    </row>
    <row r="814" spans="1:3" ht="12.75">
      <c r="A814" s="12"/>
      <c r="B814" s="12"/>
      <c r="C814" s="12"/>
    </row>
    <row r="815" spans="1:3" ht="12.75">
      <c r="A815" s="12"/>
      <c r="B815" s="12"/>
      <c r="C815" s="12"/>
    </row>
    <row r="816" spans="1:3" ht="12.75">
      <c r="A816" s="12"/>
      <c r="B816" s="12"/>
      <c r="C816" s="12"/>
    </row>
    <row r="817" spans="1:3" ht="12.75">
      <c r="A817" s="12"/>
      <c r="B817" s="12"/>
      <c r="C817" s="12"/>
    </row>
    <row r="818" spans="1:3" ht="12.75">
      <c r="A818" s="12"/>
      <c r="B818" s="12"/>
      <c r="C818" s="12"/>
    </row>
    <row r="819" spans="1:3" ht="12.75">
      <c r="A819" s="12"/>
      <c r="B819" s="12"/>
      <c r="C819" s="12"/>
    </row>
    <row r="820" spans="1:3" ht="12.75">
      <c r="A820" s="12"/>
      <c r="B820" s="12"/>
      <c r="C820" s="12"/>
    </row>
    <row r="821" spans="1:3" ht="12.75">
      <c r="A821" s="12"/>
      <c r="B821" s="12"/>
      <c r="C821" s="12"/>
    </row>
    <row r="822" spans="1:3" ht="12.75">
      <c r="A822" s="12"/>
      <c r="B822" s="12"/>
      <c r="C822" s="12"/>
    </row>
    <row r="823" spans="1:3" ht="12.75">
      <c r="A823" s="12"/>
      <c r="B823" s="12"/>
      <c r="C823" s="12"/>
    </row>
    <row r="824" spans="1:3" ht="12.75">
      <c r="A824" s="12"/>
      <c r="B824" s="12"/>
      <c r="C824" s="12"/>
    </row>
    <row r="825" spans="1:3" ht="12.75">
      <c r="A825" s="12"/>
      <c r="B825" s="12"/>
      <c r="C825" s="12"/>
    </row>
    <row r="826" spans="1:3" ht="12.75">
      <c r="A826" s="12"/>
      <c r="B826" s="12"/>
      <c r="C826" s="12"/>
    </row>
    <row r="827" spans="1:3" ht="12.75">
      <c r="A827" s="12"/>
      <c r="B827" s="12"/>
      <c r="C827" s="12"/>
    </row>
    <row r="828" spans="1:3" ht="12.75">
      <c r="A828" s="12"/>
      <c r="B828" s="12"/>
      <c r="C828" s="12"/>
    </row>
    <row r="829" spans="1:3" ht="12.75">
      <c r="A829" s="12"/>
      <c r="B829" s="12"/>
      <c r="C829" s="12"/>
    </row>
    <row r="830" spans="1:3" ht="12.75">
      <c r="A830" s="12"/>
      <c r="B830" s="12"/>
      <c r="C830" s="12"/>
    </row>
    <row r="831" spans="1:3" ht="12.75">
      <c r="A831" s="12"/>
      <c r="B831" s="12"/>
      <c r="C831" s="12"/>
    </row>
    <row r="832" spans="1:3" ht="12.75">
      <c r="A832" s="12"/>
      <c r="B832" s="12"/>
      <c r="C832" s="12"/>
    </row>
    <row r="833" spans="1:3" ht="12.75">
      <c r="A833" s="12"/>
      <c r="B833" s="12"/>
      <c r="C833" s="12"/>
    </row>
    <row r="834" spans="1:3" ht="12.75">
      <c r="A834" s="12"/>
      <c r="B834" s="12"/>
      <c r="C834" s="12"/>
    </row>
    <row r="835" spans="1:3" ht="12.75">
      <c r="A835" s="12"/>
      <c r="B835" s="12"/>
      <c r="C835" s="12"/>
    </row>
    <row r="836" spans="1:3" ht="12.75">
      <c r="A836" s="12"/>
      <c r="B836" s="12"/>
      <c r="C836" s="12"/>
    </row>
    <row r="837" spans="1:3" ht="12.75">
      <c r="A837" s="12"/>
      <c r="B837" s="12"/>
      <c r="C837" s="12"/>
    </row>
    <row r="838" spans="1:3" ht="12.75">
      <c r="A838" s="12"/>
      <c r="B838" s="12"/>
      <c r="C838" s="12"/>
    </row>
    <row r="839" spans="1:3" ht="12.75">
      <c r="A839" s="12"/>
      <c r="B839" s="12"/>
      <c r="C839" s="12"/>
    </row>
    <row r="840" spans="1:3" ht="12.75">
      <c r="A840" s="12"/>
      <c r="B840" s="12"/>
      <c r="C840" s="12"/>
    </row>
    <row r="841" spans="1:3" ht="12.75">
      <c r="A841" s="12"/>
      <c r="B841" s="12"/>
      <c r="C841" s="12"/>
    </row>
    <row r="842" spans="1:3" ht="12.75">
      <c r="A842" s="12"/>
      <c r="B842" s="12"/>
      <c r="C842" s="12"/>
    </row>
    <row r="843" spans="1:3" ht="12.75">
      <c r="A843" s="12"/>
      <c r="B843" s="12"/>
      <c r="C843" s="12"/>
    </row>
    <row r="844" spans="1:3" ht="12.75">
      <c r="A844" s="12"/>
      <c r="B844" s="12"/>
      <c r="C844" s="12"/>
    </row>
    <row r="845" spans="1:3" ht="12.75">
      <c r="A845" s="12"/>
      <c r="B845" s="12"/>
      <c r="C845" s="12"/>
    </row>
    <row r="846" spans="1:3" ht="12.75">
      <c r="A846" s="12"/>
      <c r="B846" s="12"/>
      <c r="C846" s="12"/>
    </row>
    <row r="847" spans="1:3" ht="12.75">
      <c r="A847" s="12"/>
      <c r="B847" s="12"/>
      <c r="C847" s="12"/>
    </row>
    <row r="848" spans="1:3" ht="12.75">
      <c r="A848" s="12"/>
      <c r="B848" s="12"/>
      <c r="C848" s="12"/>
    </row>
    <row r="849" spans="1:3" ht="12.75">
      <c r="A849" s="12"/>
      <c r="B849" s="12"/>
      <c r="C849" s="12"/>
    </row>
    <row r="850" spans="1:3" ht="12.75">
      <c r="A850" s="12"/>
      <c r="B850" s="12"/>
      <c r="C850" s="12"/>
    </row>
    <row r="851" spans="1:3" ht="12.75">
      <c r="A851" s="12"/>
      <c r="B851" s="12"/>
      <c r="C851" s="12"/>
    </row>
    <row r="852" spans="1:3" ht="12.75">
      <c r="A852" s="12"/>
      <c r="B852" s="12"/>
      <c r="C852" s="12"/>
    </row>
    <row r="853" spans="1:3" ht="12.75">
      <c r="A853" s="12"/>
      <c r="B853" s="12"/>
      <c r="C853" s="12"/>
    </row>
    <row r="854" spans="1:3" ht="12.75">
      <c r="A854" s="12"/>
      <c r="B854" s="12"/>
      <c r="C854" s="12"/>
    </row>
    <row r="855" spans="1:3" ht="12.75">
      <c r="A855" s="12"/>
      <c r="B855" s="12"/>
      <c r="C855" s="12"/>
    </row>
    <row r="856" spans="1:3" ht="12.75">
      <c r="A856" s="12"/>
      <c r="B856" s="12"/>
      <c r="C856" s="12"/>
    </row>
    <row r="857" spans="1:3" ht="12.75">
      <c r="A857" s="12"/>
      <c r="B857" s="12"/>
      <c r="C857" s="12"/>
    </row>
    <row r="858" spans="1:3" ht="12.75">
      <c r="A858" s="12"/>
      <c r="B858" s="12"/>
      <c r="C858" s="12"/>
    </row>
    <row r="859" spans="1:3" ht="12.75">
      <c r="A859" s="12"/>
      <c r="B859" s="12"/>
      <c r="C859" s="12"/>
    </row>
    <row r="860" spans="1:3" ht="12.75">
      <c r="A860" s="12"/>
      <c r="B860" s="12"/>
      <c r="C860" s="12"/>
    </row>
    <row r="861" spans="1:3" ht="12.75">
      <c r="A861" s="12"/>
      <c r="B861" s="12"/>
      <c r="C861" s="12"/>
    </row>
    <row r="862" spans="1:3" ht="12.75">
      <c r="A862" s="12"/>
      <c r="B862" s="12"/>
      <c r="C862" s="12"/>
    </row>
    <row r="863" spans="1:3" ht="12.75">
      <c r="A863" s="12"/>
      <c r="B863" s="12"/>
      <c r="C863" s="12"/>
    </row>
    <row r="864" spans="1:3" ht="12.75">
      <c r="A864" s="12"/>
      <c r="B864" s="12"/>
      <c r="C864" s="12"/>
    </row>
    <row r="865" spans="1:3" ht="12.75">
      <c r="A865" s="12"/>
      <c r="B865" s="12"/>
      <c r="C865" s="12"/>
    </row>
    <row r="866" spans="1:3" ht="12.75">
      <c r="A866" s="12"/>
      <c r="B866" s="12"/>
      <c r="C866" s="12"/>
    </row>
    <row r="867" spans="1:3" ht="12.75">
      <c r="A867" s="12"/>
      <c r="B867" s="12"/>
      <c r="C867" s="12"/>
    </row>
    <row r="868" spans="1:3" ht="12.75">
      <c r="A868" s="12"/>
      <c r="B868" s="12"/>
      <c r="C868" s="12"/>
    </row>
    <row r="869" spans="1:3" ht="12.75">
      <c r="A869" s="12"/>
      <c r="B869" s="12"/>
      <c r="C869" s="12"/>
    </row>
    <row r="870" spans="1:3" ht="12.75">
      <c r="A870" s="12"/>
      <c r="B870" s="12"/>
      <c r="C870" s="12"/>
    </row>
    <row r="871" spans="1:3" ht="12.75">
      <c r="A871" s="12"/>
      <c r="B871" s="12"/>
      <c r="C871" s="12"/>
    </row>
    <row r="872" spans="1:3" ht="12.75">
      <c r="A872" s="12"/>
      <c r="B872" s="12"/>
      <c r="C872" s="12"/>
    </row>
    <row r="873" spans="1:3" ht="12.75">
      <c r="A873" s="12"/>
      <c r="B873" s="12"/>
      <c r="C873" s="12"/>
    </row>
    <row r="874" spans="1:3" ht="12.75">
      <c r="A874" s="12"/>
      <c r="B874" s="12"/>
      <c r="C874" s="12"/>
    </row>
    <row r="875" spans="1:3" ht="12.75">
      <c r="A875" s="12"/>
      <c r="B875" s="12"/>
      <c r="C875" s="12"/>
    </row>
    <row r="876" spans="1:3" ht="12.75">
      <c r="A876" s="12"/>
      <c r="B876" s="12"/>
      <c r="C876" s="12"/>
    </row>
    <row r="877" spans="1:3" ht="12.75">
      <c r="A877" s="12"/>
      <c r="B877" s="12"/>
      <c r="C877" s="12"/>
    </row>
    <row r="878" spans="1:3" ht="12.75">
      <c r="A878" s="12"/>
      <c r="B878" s="12"/>
      <c r="C878" s="12"/>
    </row>
    <row r="879" spans="1:3" ht="12.75">
      <c r="A879" s="12"/>
      <c r="B879" s="12"/>
      <c r="C879" s="12"/>
    </row>
    <row r="880" spans="1:3" ht="12.75">
      <c r="A880" s="12"/>
      <c r="B880" s="12"/>
      <c r="C880" s="12"/>
    </row>
    <row r="881" spans="1:3" ht="12.75">
      <c r="A881" s="12"/>
      <c r="B881" s="12"/>
      <c r="C881" s="12"/>
    </row>
    <row r="882" spans="1:3" ht="12.75">
      <c r="A882" s="12"/>
      <c r="B882" s="12"/>
      <c r="C882" s="12"/>
    </row>
    <row r="883" spans="1:3" ht="12.75">
      <c r="A883" s="12"/>
      <c r="B883" s="12"/>
      <c r="C883" s="12"/>
    </row>
    <row r="884" spans="1:3" ht="12.75">
      <c r="A884" s="12"/>
      <c r="B884" s="12"/>
      <c r="C884" s="12"/>
    </row>
    <row r="885" spans="1:3" ht="12.75">
      <c r="A885" s="12"/>
      <c r="B885" s="12"/>
      <c r="C885" s="12"/>
    </row>
    <row r="886" spans="1:3" ht="12.75">
      <c r="A886" s="12"/>
      <c r="B886" s="12"/>
      <c r="C886" s="12"/>
    </row>
    <row r="887" spans="1:3" ht="12.75">
      <c r="A887" s="12"/>
      <c r="B887" s="12"/>
      <c r="C887" s="12"/>
    </row>
    <row r="888" spans="1:3" ht="12.75">
      <c r="A888" s="12"/>
      <c r="B888" s="12"/>
      <c r="C888" s="12"/>
    </row>
    <row r="889" spans="1:3" ht="12.75">
      <c r="A889" s="12"/>
      <c r="B889" s="12"/>
      <c r="C889" s="12"/>
    </row>
    <row r="890" spans="1:3" ht="12.75">
      <c r="A890" s="12"/>
      <c r="B890" s="12"/>
      <c r="C890" s="12"/>
    </row>
    <row r="891" spans="1:3" ht="12.75">
      <c r="A891" s="12"/>
      <c r="B891" s="12"/>
      <c r="C891" s="12"/>
    </row>
    <row r="892" spans="1:3" ht="12.75">
      <c r="A892" s="12"/>
      <c r="B892" s="12"/>
      <c r="C892" s="12"/>
    </row>
    <row r="893" spans="1:3" ht="12.75">
      <c r="A893" s="12"/>
      <c r="B893" s="12"/>
      <c r="C893" s="12"/>
    </row>
    <row r="894" spans="1:3" ht="12.75">
      <c r="A894" s="12"/>
      <c r="B894" s="12"/>
      <c r="C894" s="12"/>
    </row>
    <row r="895" spans="1:3" ht="12.75">
      <c r="A895" s="12"/>
      <c r="B895" s="12"/>
      <c r="C895" s="12"/>
    </row>
    <row r="896" spans="1:3" ht="12.75">
      <c r="A896" s="12"/>
      <c r="B896" s="12"/>
      <c r="C896" s="12"/>
    </row>
    <row r="897" spans="1:3" ht="12.75">
      <c r="A897" s="12"/>
      <c r="B897" s="12"/>
      <c r="C897" s="12"/>
    </row>
    <row r="898" spans="1:3" ht="12.75">
      <c r="A898" s="12"/>
      <c r="B898" s="12"/>
      <c r="C898" s="12"/>
    </row>
    <row r="899" spans="1:3" ht="12.75">
      <c r="A899" s="12"/>
      <c r="B899" s="12"/>
      <c r="C899" s="12"/>
    </row>
    <row r="900" spans="1:3" ht="12.75">
      <c r="A900" s="12"/>
      <c r="B900" s="12"/>
      <c r="C900" s="12"/>
    </row>
    <row r="901" spans="1:3" ht="12.75">
      <c r="A901" s="12"/>
      <c r="B901" s="12"/>
      <c r="C901" s="12"/>
    </row>
    <row r="902" spans="1:3" ht="12.75">
      <c r="A902" s="12"/>
      <c r="B902" s="12"/>
      <c r="C902" s="12"/>
    </row>
    <row r="903" spans="1:3" ht="12.75">
      <c r="A903" s="12"/>
      <c r="B903" s="12"/>
      <c r="C903" s="12"/>
    </row>
    <row r="904" spans="1:3" ht="12.75">
      <c r="A904" s="12"/>
      <c r="B904" s="12"/>
      <c r="C904" s="12"/>
    </row>
    <row r="905" spans="1:3" ht="12.75">
      <c r="A905" s="12"/>
      <c r="B905" s="12"/>
      <c r="C905" s="12"/>
    </row>
    <row r="906" spans="1:3" ht="12.75">
      <c r="A906" s="12"/>
      <c r="B906" s="12"/>
      <c r="C906" s="12"/>
    </row>
    <row r="907" spans="1:3" ht="12.75">
      <c r="A907" s="12"/>
      <c r="B907" s="12"/>
      <c r="C907" s="12"/>
    </row>
    <row r="908" spans="1:3" ht="12.75">
      <c r="A908" s="12"/>
      <c r="B908" s="12"/>
      <c r="C908" s="12"/>
    </row>
    <row r="909" spans="1:3" ht="12.75">
      <c r="A909" s="12"/>
      <c r="B909" s="12"/>
      <c r="C909" s="12"/>
    </row>
    <row r="910" spans="1:3" ht="12.75">
      <c r="A910" s="12"/>
      <c r="B910" s="12"/>
      <c r="C910" s="12"/>
    </row>
    <row r="911" spans="1:3" ht="12.75">
      <c r="A911" s="12"/>
      <c r="B911" s="12"/>
      <c r="C911" s="12"/>
    </row>
    <row r="912" spans="1:3" ht="12.75">
      <c r="A912" s="12"/>
      <c r="B912" s="12"/>
      <c r="C912" s="12"/>
    </row>
    <row r="913" spans="1:3" ht="12.75">
      <c r="A913" s="12"/>
      <c r="B913" s="12"/>
      <c r="C913" s="12"/>
    </row>
    <row r="914" spans="1:3" ht="12.75">
      <c r="A914" s="12"/>
      <c r="B914" s="12"/>
      <c r="C914" s="12"/>
    </row>
    <row r="915" spans="1:3" ht="12.75">
      <c r="A915" s="12"/>
      <c r="B915" s="12"/>
      <c r="C915" s="12"/>
    </row>
    <row r="916" spans="1:3" ht="12.75">
      <c r="A916" s="12"/>
      <c r="B916" s="12"/>
      <c r="C916" s="12"/>
    </row>
    <row r="917" spans="1:3" ht="12.75">
      <c r="A917" s="12"/>
      <c r="B917" s="12"/>
      <c r="C917" s="12"/>
    </row>
    <row r="918" spans="1:3" ht="12.75">
      <c r="A918" s="12"/>
      <c r="B918" s="12"/>
      <c r="C918" s="12"/>
    </row>
    <row r="919" spans="1:3" ht="12.75">
      <c r="A919" s="12"/>
      <c r="B919" s="12"/>
      <c r="C919" s="12"/>
    </row>
    <row r="920" spans="1:3" ht="12.75">
      <c r="A920" s="12"/>
      <c r="B920" s="12"/>
      <c r="C920" s="12"/>
    </row>
    <row r="921" spans="1:3" ht="12.75">
      <c r="A921" s="12"/>
      <c r="B921" s="12"/>
      <c r="C921" s="12"/>
    </row>
    <row r="922" spans="1:3" ht="12.75">
      <c r="A922" s="12"/>
      <c r="B922" s="12"/>
      <c r="C922" s="12"/>
    </row>
    <row r="923" spans="1:3" ht="12.75">
      <c r="A923" s="12"/>
      <c r="B923" s="12"/>
      <c r="C923" s="12"/>
    </row>
    <row r="924" spans="1:3" ht="12.75">
      <c r="A924" s="12"/>
      <c r="B924" s="12"/>
      <c r="C924" s="12"/>
    </row>
    <row r="925" spans="1:3" ht="12.75">
      <c r="A925" s="12"/>
      <c r="B925" s="12"/>
      <c r="C925" s="12"/>
    </row>
    <row r="926" spans="1:3" ht="12.75">
      <c r="A926" s="12"/>
      <c r="B926" s="12"/>
      <c r="C926" s="12"/>
    </row>
    <row r="927" spans="1:3" ht="12.75">
      <c r="A927" s="12"/>
      <c r="B927" s="12"/>
      <c r="C927" s="12"/>
    </row>
    <row r="928" spans="1:3" ht="12.75">
      <c r="A928" s="12"/>
      <c r="B928" s="12"/>
      <c r="C928" s="12"/>
    </row>
    <row r="929" spans="1:3" ht="12.75">
      <c r="A929" s="12"/>
      <c r="B929" s="12"/>
      <c r="C929" s="12"/>
    </row>
    <row r="930" spans="1:3" ht="12.75">
      <c r="A930" s="12"/>
      <c r="B930" s="12"/>
      <c r="C930" s="12"/>
    </row>
    <row r="931" spans="1:3" ht="12.75">
      <c r="A931" s="12"/>
      <c r="B931" s="12"/>
      <c r="C931" s="12"/>
    </row>
    <row r="932" spans="1:3" ht="12.75">
      <c r="A932" s="12"/>
      <c r="B932" s="12"/>
      <c r="C932" s="12"/>
    </row>
    <row r="933" spans="1:3" ht="12.75">
      <c r="A933" s="12"/>
      <c r="B933" s="12"/>
      <c r="C933" s="12"/>
    </row>
    <row r="934" spans="1:3" ht="12.75">
      <c r="A934" s="12"/>
      <c r="B934" s="12"/>
      <c r="C934" s="12"/>
    </row>
    <row r="935" spans="1:3" ht="12.75">
      <c r="A935" s="12"/>
      <c r="B935" s="12"/>
      <c r="C935" s="12"/>
    </row>
    <row r="936" spans="1:3" ht="12.75">
      <c r="A936" s="12"/>
      <c r="B936" s="12"/>
      <c r="C936" s="12"/>
    </row>
    <row r="937" spans="1:3" ht="12.75">
      <c r="A937" s="12"/>
      <c r="B937" s="12"/>
      <c r="C937" s="12"/>
    </row>
    <row r="938" spans="1:3" ht="12.75">
      <c r="A938" s="12"/>
      <c r="B938" s="12"/>
      <c r="C938" s="12"/>
    </row>
    <row r="939" spans="1:3" ht="12.75">
      <c r="A939" s="12"/>
      <c r="B939" s="12"/>
      <c r="C939" s="12"/>
    </row>
    <row r="940" spans="1:3" ht="12.75">
      <c r="A940" s="12"/>
      <c r="B940" s="12"/>
      <c r="C940" s="12"/>
    </row>
    <row r="941" spans="1:3" ht="12.75">
      <c r="A941" s="12"/>
      <c r="B941" s="12"/>
      <c r="C941" s="12"/>
    </row>
    <row r="942" spans="1:3" ht="12.75">
      <c r="A942" s="12"/>
      <c r="B942" s="12"/>
      <c r="C942" s="12"/>
    </row>
    <row r="943" spans="1:3" ht="12.75">
      <c r="A943" s="12"/>
      <c r="B943" s="12"/>
      <c r="C943" s="12"/>
    </row>
    <row r="944" spans="1:3" ht="12.75">
      <c r="A944" s="12"/>
      <c r="B944" s="12"/>
      <c r="C944" s="12"/>
    </row>
    <row r="945" spans="1:3" ht="12.75">
      <c r="A945" s="12"/>
      <c r="B945" s="12"/>
      <c r="C945" s="12"/>
    </row>
    <row r="946" spans="1:3" ht="12.75">
      <c r="A946" s="12"/>
      <c r="B946" s="12"/>
      <c r="C946" s="12"/>
    </row>
    <row r="947" spans="1:3" ht="12.75">
      <c r="A947" s="12"/>
      <c r="B947" s="12"/>
      <c r="C947" s="12"/>
    </row>
    <row r="948" spans="1:3" ht="12.75">
      <c r="A948" s="12"/>
      <c r="B948" s="12"/>
      <c r="C948" s="12"/>
    </row>
    <row r="949" spans="1:3" ht="12.75">
      <c r="A949" s="12"/>
      <c r="B949" s="12"/>
      <c r="C949" s="12"/>
    </row>
    <row r="950" spans="1:3" ht="12.75">
      <c r="A950" s="12"/>
      <c r="B950" s="12"/>
      <c r="C950" s="12"/>
    </row>
    <row r="951" spans="1:3" ht="12.75">
      <c r="A951" s="12"/>
      <c r="B951" s="12"/>
      <c r="C951" s="12"/>
    </row>
  </sheetData>
  <mergeCells count="7">
    <mergeCell ref="A6:C6"/>
    <mergeCell ref="A7:C7"/>
    <mergeCell ref="A1:C1"/>
    <mergeCell ref="A2:C2"/>
    <mergeCell ref="A3:C3"/>
    <mergeCell ref="A4:C4"/>
    <mergeCell ref="A5:C5"/>
  </mergeCells>
  <printOptions horizontalCentered="1" gridLines="1"/>
  <pageMargins left="0.7" right="0.7" top="0.75" bottom="0.75" header="0" footer="0"/>
  <pageSetup fitToHeight="0" pageOrder="overThenDown" orientation="landscape" cellComments="atEnd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Cues 2025 Bid Price wTariff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Fleet</dc:creator>
  <cp:lastModifiedBy>Fleet</cp:lastModifiedBy>
  <dcterms:created xsi:type="dcterms:W3CDTF">2025-10-09T16:08:14Z</dcterms:created>
  <dcterms:modified xsi:type="dcterms:W3CDTF">2025-10-14T14:07:41Z</dcterms:modified>
</cp:coreProperties>
</file>